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Rochan Nehete\Downloads\"/>
    </mc:Choice>
  </mc:AlternateContent>
  <xr:revisionPtr revIDLastSave="0" documentId="13_ncr:1_{11D9AA08-9502-4B6E-A903-891722C74F38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Raw Data" sheetId="1" r:id="rId1"/>
    <sheet name="Solver vs Regression" sheetId="3" r:id="rId2"/>
    <sheet name="Additive Model" sheetId="4" r:id="rId3"/>
    <sheet name="Checkstate" sheetId="6" r:id="rId4"/>
    <sheet name="Holt Winter's Model Initial" sheetId="7" r:id="rId5"/>
    <sheet name="Holt Winter's Model" sheetId="8" r:id="rId6"/>
    <sheet name="Model Comparison" sheetId="9" r:id="rId7"/>
  </sheets>
  <definedNames>
    <definedName name="solver_adj" localSheetId="2" hidden="1">'Additive Model'!$C$2:$P$2</definedName>
    <definedName name="solver_adj" localSheetId="5" hidden="1">'Holt Winter''s Model'!$R$13:$T$13</definedName>
    <definedName name="solver_adj" localSheetId="4" hidden="1">'Holt Winter''s Model Initial'!$C$2:$P$2</definedName>
    <definedName name="solver_adj" localSheetId="1" hidden="1">'Solver vs Regression'!$C$2:$O$2</definedName>
    <definedName name="solver_cvg" localSheetId="2" hidden="1">0.0001</definedName>
    <definedName name="solver_cvg" localSheetId="5" hidden="1">0.0001</definedName>
    <definedName name="solver_cvg" localSheetId="4" hidden="1">0.0001</definedName>
    <definedName name="solver_cvg" localSheetId="1" hidden="1">0.0001</definedName>
    <definedName name="solver_drv" localSheetId="2" hidden="1">2</definedName>
    <definedName name="solver_drv" localSheetId="5" hidden="1">1</definedName>
    <definedName name="solver_drv" localSheetId="4" hidden="1">1</definedName>
    <definedName name="solver_drv" localSheetId="1" hidden="1">1</definedName>
    <definedName name="solver_eng" localSheetId="2" hidden="1">1</definedName>
    <definedName name="solver_eng" localSheetId="5" hidden="1">1</definedName>
    <definedName name="solver_eng" localSheetId="4" hidden="1">1</definedName>
    <definedName name="solver_eng" localSheetId="1" hidden="1">1</definedName>
    <definedName name="solver_est" localSheetId="2" hidden="1">1</definedName>
    <definedName name="solver_est" localSheetId="5" hidden="1">1</definedName>
    <definedName name="solver_est" localSheetId="4" hidden="1">1</definedName>
    <definedName name="solver_est" localSheetId="1" hidden="1">1</definedName>
    <definedName name="solver_itr" localSheetId="2" hidden="1">2147483647</definedName>
    <definedName name="solver_itr" localSheetId="5" hidden="1">2147483647</definedName>
    <definedName name="solver_itr" localSheetId="4" hidden="1">2147483647</definedName>
    <definedName name="solver_itr" localSheetId="1" hidden="1">2147483647</definedName>
    <definedName name="solver_lhs1" localSheetId="2" hidden="1">'Additive Model'!$Q$2</definedName>
    <definedName name="solver_lhs1" localSheetId="5" hidden="1">'Holt Winter''s Model'!$R$13:$T$13</definedName>
    <definedName name="solver_lhs1" localSheetId="4" hidden="1">'Holt Winter''s Model Initial'!$Q$2</definedName>
    <definedName name="solver_lhs2" localSheetId="5" hidden="1">'Holt Winter''s Model'!$R$13:$T$13</definedName>
    <definedName name="solver_mip" localSheetId="2" hidden="1">2147483647</definedName>
    <definedName name="solver_mip" localSheetId="5" hidden="1">2147483647</definedName>
    <definedName name="solver_mip" localSheetId="4" hidden="1">2147483647</definedName>
    <definedName name="solver_mip" localSheetId="1" hidden="1">2147483647</definedName>
    <definedName name="solver_mni" localSheetId="2" hidden="1">30</definedName>
    <definedName name="solver_mni" localSheetId="5" hidden="1">30</definedName>
    <definedName name="solver_mni" localSheetId="4" hidden="1">30</definedName>
    <definedName name="solver_mni" localSheetId="1" hidden="1">30</definedName>
    <definedName name="solver_mrt" localSheetId="2" hidden="1">0.075</definedName>
    <definedName name="solver_mrt" localSheetId="5" hidden="1">0.075</definedName>
    <definedName name="solver_mrt" localSheetId="4" hidden="1">0.075</definedName>
    <definedName name="solver_mrt" localSheetId="1" hidden="1">0.075</definedName>
    <definedName name="solver_msl" localSheetId="2" hidden="1">2</definedName>
    <definedName name="solver_msl" localSheetId="5" hidden="1">2</definedName>
    <definedName name="solver_msl" localSheetId="4" hidden="1">2</definedName>
    <definedName name="solver_msl" localSheetId="1" hidden="1">2</definedName>
    <definedName name="solver_neg" localSheetId="2" hidden="1">2</definedName>
    <definedName name="solver_neg" localSheetId="5" hidden="1">2</definedName>
    <definedName name="solver_neg" localSheetId="4" hidden="1">2</definedName>
    <definedName name="solver_neg" localSheetId="1" hidden="1">2</definedName>
    <definedName name="solver_nod" localSheetId="2" hidden="1">2147483647</definedName>
    <definedName name="solver_nod" localSheetId="5" hidden="1">2147483647</definedName>
    <definedName name="solver_nod" localSheetId="4" hidden="1">2147483647</definedName>
    <definedName name="solver_nod" localSheetId="1" hidden="1">2147483647</definedName>
    <definedName name="solver_num" localSheetId="2" hidden="1">1</definedName>
    <definedName name="solver_num" localSheetId="5" hidden="1">2</definedName>
    <definedName name="solver_num" localSheetId="4" hidden="1">1</definedName>
    <definedName name="solver_num" localSheetId="1" hidden="1">0</definedName>
    <definedName name="solver_nwt" localSheetId="2" hidden="1">1</definedName>
    <definedName name="solver_nwt" localSheetId="5" hidden="1">1</definedName>
    <definedName name="solver_nwt" localSheetId="4" hidden="1">1</definedName>
    <definedName name="solver_nwt" localSheetId="1" hidden="1">1</definedName>
    <definedName name="solver_opt" localSheetId="2" hidden="1">'Additive Model'!$U$5</definedName>
    <definedName name="solver_opt" localSheetId="5" hidden="1">'Holt Winter''s Model'!$X$29</definedName>
    <definedName name="solver_opt" localSheetId="4" hidden="1">'Holt Winter''s Model Initial'!$U$5</definedName>
    <definedName name="solver_opt" localSheetId="1" hidden="1">'Solver vs Regression'!$T$5</definedName>
    <definedName name="solver_pre" localSheetId="2" hidden="1">0.000001</definedName>
    <definedName name="solver_pre" localSheetId="5" hidden="1">0.000001</definedName>
    <definedName name="solver_pre" localSheetId="4" hidden="1">0.000001</definedName>
    <definedName name="solver_pre" localSheetId="1" hidden="1">0.000001</definedName>
    <definedName name="solver_rbv" localSheetId="2" hidden="1">2</definedName>
    <definedName name="solver_rbv" localSheetId="5" hidden="1">1</definedName>
    <definedName name="solver_rbv" localSheetId="4" hidden="1">1</definedName>
    <definedName name="solver_rbv" localSheetId="1" hidden="1">1</definedName>
    <definedName name="solver_rel1" localSheetId="2" hidden="1">2</definedName>
    <definedName name="solver_rel1" localSheetId="5" hidden="1">1</definedName>
    <definedName name="solver_rel1" localSheetId="4" hidden="1">2</definedName>
    <definedName name="solver_rel2" localSheetId="5" hidden="1">3</definedName>
    <definedName name="solver_rhs1" localSheetId="2" hidden="1">0</definedName>
    <definedName name="solver_rhs1" localSheetId="5" hidden="1">1</definedName>
    <definedName name="solver_rhs1" localSheetId="4" hidden="1">0</definedName>
    <definedName name="solver_rhs2" localSheetId="5" hidden="1">0</definedName>
    <definedName name="solver_rlx" localSheetId="2" hidden="1">2</definedName>
    <definedName name="solver_rlx" localSheetId="5" hidden="1">2</definedName>
    <definedName name="solver_rlx" localSheetId="4" hidden="1">2</definedName>
    <definedName name="solver_rlx" localSheetId="1" hidden="1">2</definedName>
    <definedName name="solver_rsd" localSheetId="2" hidden="1">0</definedName>
    <definedName name="solver_rsd" localSheetId="5" hidden="1">0</definedName>
    <definedName name="solver_rsd" localSheetId="4" hidden="1">0</definedName>
    <definedName name="solver_rsd" localSheetId="1" hidden="1">0</definedName>
    <definedName name="solver_scl" localSheetId="2" hidden="1">2</definedName>
    <definedName name="solver_scl" localSheetId="5" hidden="1">1</definedName>
    <definedName name="solver_scl" localSheetId="4" hidden="1">1</definedName>
    <definedName name="solver_scl" localSheetId="1" hidden="1">1</definedName>
    <definedName name="solver_sho" localSheetId="2" hidden="1">2</definedName>
    <definedName name="solver_sho" localSheetId="5" hidden="1">2</definedName>
    <definedName name="solver_sho" localSheetId="4" hidden="1">2</definedName>
    <definedName name="solver_sho" localSheetId="1" hidden="1">2</definedName>
    <definedName name="solver_ssz" localSheetId="2" hidden="1">100</definedName>
    <definedName name="solver_ssz" localSheetId="5" hidden="1">100</definedName>
    <definedName name="solver_ssz" localSheetId="4" hidden="1">100</definedName>
    <definedName name="solver_ssz" localSheetId="1" hidden="1">100</definedName>
    <definedName name="solver_tim" localSheetId="2" hidden="1">2147483647</definedName>
    <definedName name="solver_tim" localSheetId="5" hidden="1">2147483647</definedName>
    <definedName name="solver_tim" localSheetId="4" hidden="1">2147483647</definedName>
    <definedName name="solver_tim" localSheetId="1" hidden="1">2147483647</definedName>
    <definedName name="solver_tol" localSheetId="2" hidden="1">0.01</definedName>
    <definedName name="solver_tol" localSheetId="5" hidden="1">0.01</definedName>
    <definedName name="solver_tol" localSheetId="4" hidden="1">0.01</definedName>
    <definedName name="solver_tol" localSheetId="1" hidden="1">0.01</definedName>
    <definedName name="solver_typ" localSheetId="2" hidden="1">2</definedName>
    <definedName name="solver_typ" localSheetId="5" hidden="1">2</definedName>
    <definedName name="solver_typ" localSheetId="4" hidden="1">2</definedName>
    <definedName name="solver_typ" localSheetId="1" hidden="1">2</definedName>
    <definedName name="solver_val" localSheetId="2" hidden="1">0</definedName>
    <definedName name="solver_val" localSheetId="5" hidden="1">0</definedName>
    <definedName name="solver_val" localSheetId="4" hidden="1">0</definedName>
    <definedName name="solver_val" localSheetId="1" hidden="1">0</definedName>
    <definedName name="solver_ver" localSheetId="2" hidden="1">3</definedName>
    <definedName name="solver_ver" localSheetId="5" hidden="1">3</definedName>
    <definedName name="solver_ver" localSheetId="4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9" l="1"/>
  <c r="L88" i="9"/>
  <c r="N90" i="9"/>
  <c r="I4" i="9"/>
  <c r="L4" i="9" s="1"/>
  <c r="J4" i="9"/>
  <c r="M4" i="9" s="1"/>
  <c r="K4" i="9"/>
  <c r="N4" i="9" s="1"/>
  <c r="I5" i="9"/>
  <c r="L5" i="9" s="1"/>
  <c r="J5" i="9"/>
  <c r="M5" i="9" s="1"/>
  <c r="K5" i="9"/>
  <c r="N5" i="9" s="1"/>
  <c r="I6" i="9"/>
  <c r="L6" i="9" s="1"/>
  <c r="J6" i="9"/>
  <c r="M6" i="9" s="1"/>
  <c r="K6" i="9"/>
  <c r="N6" i="9" s="1"/>
  <c r="I7" i="9"/>
  <c r="L7" i="9" s="1"/>
  <c r="J7" i="9"/>
  <c r="M7" i="9" s="1"/>
  <c r="K7" i="9"/>
  <c r="N7" i="9" s="1"/>
  <c r="I8" i="9"/>
  <c r="L8" i="9" s="1"/>
  <c r="J8" i="9"/>
  <c r="M8" i="9" s="1"/>
  <c r="K8" i="9"/>
  <c r="N8" i="9" s="1"/>
  <c r="I9" i="9"/>
  <c r="L9" i="9" s="1"/>
  <c r="J9" i="9"/>
  <c r="M9" i="9" s="1"/>
  <c r="K9" i="9"/>
  <c r="N9" i="9" s="1"/>
  <c r="I10" i="9"/>
  <c r="L10" i="9" s="1"/>
  <c r="J10" i="9"/>
  <c r="M10" i="9" s="1"/>
  <c r="K10" i="9"/>
  <c r="N10" i="9" s="1"/>
  <c r="I11" i="9"/>
  <c r="L11" i="9" s="1"/>
  <c r="J11" i="9"/>
  <c r="M11" i="9" s="1"/>
  <c r="K11" i="9"/>
  <c r="N11" i="9" s="1"/>
  <c r="I12" i="9"/>
  <c r="L12" i="9" s="1"/>
  <c r="J12" i="9"/>
  <c r="M12" i="9" s="1"/>
  <c r="K12" i="9"/>
  <c r="N12" i="9" s="1"/>
  <c r="I13" i="9"/>
  <c r="L13" i="9" s="1"/>
  <c r="J13" i="9"/>
  <c r="M13" i="9" s="1"/>
  <c r="K13" i="9"/>
  <c r="N13" i="9" s="1"/>
  <c r="I14" i="9"/>
  <c r="L14" i="9" s="1"/>
  <c r="J14" i="9"/>
  <c r="M14" i="9" s="1"/>
  <c r="K14" i="9"/>
  <c r="N14" i="9" s="1"/>
  <c r="I15" i="9"/>
  <c r="L15" i="9" s="1"/>
  <c r="J15" i="9"/>
  <c r="M15" i="9" s="1"/>
  <c r="K15" i="9"/>
  <c r="N15" i="9" s="1"/>
  <c r="I16" i="9"/>
  <c r="L16" i="9" s="1"/>
  <c r="J16" i="9"/>
  <c r="M16" i="9" s="1"/>
  <c r="K16" i="9"/>
  <c r="N16" i="9" s="1"/>
  <c r="I17" i="9"/>
  <c r="L17" i="9" s="1"/>
  <c r="J17" i="9"/>
  <c r="M17" i="9" s="1"/>
  <c r="K17" i="9"/>
  <c r="N17" i="9" s="1"/>
  <c r="I18" i="9"/>
  <c r="L18" i="9" s="1"/>
  <c r="J18" i="9"/>
  <c r="M18" i="9" s="1"/>
  <c r="K18" i="9"/>
  <c r="N18" i="9" s="1"/>
  <c r="I19" i="9"/>
  <c r="L19" i="9" s="1"/>
  <c r="J19" i="9"/>
  <c r="M19" i="9" s="1"/>
  <c r="K19" i="9"/>
  <c r="N19" i="9" s="1"/>
  <c r="I20" i="9"/>
  <c r="L20" i="9" s="1"/>
  <c r="J20" i="9"/>
  <c r="M20" i="9" s="1"/>
  <c r="K20" i="9"/>
  <c r="N20" i="9" s="1"/>
  <c r="I21" i="9"/>
  <c r="L21" i="9" s="1"/>
  <c r="J21" i="9"/>
  <c r="M21" i="9" s="1"/>
  <c r="K21" i="9"/>
  <c r="N21" i="9" s="1"/>
  <c r="I22" i="9"/>
  <c r="L22" i="9" s="1"/>
  <c r="J22" i="9"/>
  <c r="M22" i="9" s="1"/>
  <c r="K22" i="9"/>
  <c r="N22" i="9" s="1"/>
  <c r="I23" i="9"/>
  <c r="L23" i="9" s="1"/>
  <c r="J23" i="9"/>
  <c r="M23" i="9" s="1"/>
  <c r="K23" i="9"/>
  <c r="N23" i="9" s="1"/>
  <c r="I24" i="9"/>
  <c r="L24" i="9" s="1"/>
  <c r="J24" i="9"/>
  <c r="M24" i="9" s="1"/>
  <c r="K24" i="9"/>
  <c r="N24" i="9" s="1"/>
  <c r="I25" i="9"/>
  <c r="L25" i="9" s="1"/>
  <c r="J25" i="9"/>
  <c r="M25" i="9" s="1"/>
  <c r="K25" i="9"/>
  <c r="N25" i="9" s="1"/>
  <c r="I26" i="9"/>
  <c r="L26" i="9" s="1"/>
  <c r="J26" i="9"/>
  <c r="M26" i="9" s="1"/>
  <c r="K26" i="9"/>
  <c r="N26" i="9" s="1"/>
  <c r="I27" i="9"/>
  <c r="L27" i="9" s="1"/>
  <c r="J27" i="9"/>
  <c r="M27" i="9" s="1"/>
  <c r="K27" i="9"/>
  <c r="N27" i="9" s="1"/>
  <c r="I28" i="9"/>
  <c r="L28" i="9" s="1"/>
  <c r="J28" i="9"/>
  <c r="M28" i="9" s="1"/>
  <c r="K28" i="9"/>
  <c r="N28" i="9" s="1"/>
  <c r="I29" i="9"/>
  <c r="L29" i="9" s="1"/>
  <c r="J29" i="9"/>
  <c r="M29" i="9" s="1"/>
  <c r="K29" i="9"/>
  <c r="N29" i="9" s="1"/>
  <c r="I30" i="9"/>
  <c r="L30" i="9" s="1"/>
  <c r="J30" i="9"/>
  <c r="M30" i="9" s="1"/>
  <c r="K30" i="9"/>
  <c r="N30" i="9" s="1"/>
  <c r="I31" i="9"/>
  <c r="L31" i="9" s="1"/>
  <c r="J31" i="9"/>
  <c r="M31" i="9" s="1"/>
  <c r="K31" i="9"/>
  <c r="N31" i="9" s="1"/>
  <c r="I32" i="9"/>
  <c r="L32" i="9" s="1"/>
  <c r="J32" i="9"/>
  <c r="M32" i="9" s="1"/>
  <c r="K32" i="9"/>
  <c r="N32" i="9" s="1"/>
  <c r="I33" i="9"/>
  <c r="L33" i="9" s="1"/>
  <c r="J33" i="9"/>
  <c r="M33" i="9" s="1"/>
  <c r="K33" i="9"/>
  <c r="N33" i="9" s="1"/>
  <c r="I34" i="9"/>
  <c r="L34" i="9" s="1"/>
  <c r="J34" i="9"/>
  <c r="M34" i="9" s="1"/>
  <c r="K34" i="9"/>
  <c r="N34" i="9" s="1"/>
  <c r="I35" i="9"/>
  <c r="L35" i="9" s="1"/>
  <c r="J35" i="9"/>
  <c r="M35" i="9" s="1"/>
  <c r="K35" i="9"/>
  <c r="N35" i="9" s="1"/>
  <c r="I36" i="9"/>
  <c r="L36" i="9" s="1"/>
  <c r="J36" i="9"/>
  <c r="M36" i="9" s="1"/>
  <c r="K36" i="9"/>
  <c r="N36" i="9" s="1"/>
  <c r="I37" i="9"/>
  <c r="L37" i="9" s="1"/>
  <c r="J37" i="9"/>
  <c r="K37" i="9"/>
  <c r="N37" i="9" s="1"/>
  <c r="I38" i="9"/>
  <c r="L38" i="9" s="1"/>
  <c r="J38" i="9"/>
  <c r="M38" i="9" s="1"/>
  <c r="K38" i="9"/>
  <c r="N38" i="9" s="1"/>
  <c r="I39" i="9"/>
  <c r="L39" i="9" s="1"/>
  <c r="J39" i="9"/>
  <c r="M39" i="9" s="1"/>
  <c r="K39" i="9"/>
  <c r="N39" i="9" s="1"/>
  <c r="I40" i="9"/>
  <c r="L40" i="9" s="1"/>
  <c r="J40" i="9"/>
  <c r="M40" i="9" s="1"/>
  <c r="K40" i="9"/>
  <c r="N40" i="9" s="1"/>
  <c r="I41" i="9"/>
  <c r="L41" i="9" s="1"/>
  <c r="J41" i="9"/>
  <c r="M41" i="9" s="1"/>
  <c r="K41" i="9"/>
  <c r="N41" i="9" s="1"/>
  <c r="I42" i="9"/>
  <c r="L42" i="9" s="1"/>
  <c r="J42" i="9"/>
  <c r="M42" i="9" s="1"/>
  <c r="K42" i="9"/>
  <c r="N42" i="9" s="1"/>
  <c r="I43" i="9"/>
  <c r="L43" i="9" s="1"/>
  <c r="J43" i="9"/>
  <c r="M43" i="9" s="1"/>
  <c r="K43" i="9"/>
  <c r="N43" i="9" s="1"/>
  <c r="I44" i="9"/>
  <c r="L44" i="9" s="1"/>
  <c r="J44" i="9"/>
  <c r="M44" i="9" s="1"/>
  <c r="K44" i="9"/>
  <c r="N44" i="9" s="1"/>
  <c r="I45" i="9"/>
  <c r="L45" i="9" s="1"/>
  <c r="J45" i="9"/>
  <c r="M45" i="9" s="1"/>
  <c r="K45" i="9"/>
  <c r="N45" i="9" s="1"/>
  <c r="I46" i="9"/>
  <c r="L46" i="9" s="1"/>
  <c r="J46" i="9"/>
  <c r="M46" i="9" s="1"/>
  <c r="K46" i="9"/>
  <c r="N46" i="9" s="1"/>
  <c r="I47" i="9"/>
  <c r="L47" i="9" s="1"/>
  <c r="J47" i="9"/>
  <c r="M47" i="9" s="1"/>
  <c r="K47" i="9"/>
  <c r="N47" i="9" s="1"/>
  <c r="I48" i="9"/>
  <c r="L48" i="9" s="1"/>
  <c r="J48" i="9"/>
  <c r="M48" i="9" s="1"/>
  <c r="K48" i="9"/>
  <c r="N48" i="9" s="1"/>
  <c r="I49" i="9"/>
  <c r="L49" i="9" s="1"/>
  <c r="J49" i="9"/>
  <c r="M49" i="9" s="1"/>
  <c r="K49" i="9"/>
  <c r="N49" i="9" s="1"/>
  <c r="I50" i="9"/>
  <c r="L50" i="9" s="1"/>
  <c r="J50" i="9"/>
  <c r="M50" i="9" s="1"/>
  <c r="K50" i="9"/>
  <c r="N50" i="9" s="1"/>
  <c r="I51" i="9"/>
  <c r="L51" i="9" s="1"/>
  <c r="J51" i="9"/>
  <c r="M51" i="9" s="1"/>
  <c r="K51" i="9"/>
  <c r="N51" i="9" s="1"/>
  <c r="I52" i="9"/>
  <c r="L52" i="9" s="1"/>
  <c r="J52" i="9"/>
  <c r="M52" i="9" s="1"/>
  <c r="K52" i="9"/>
  <c r="N52" i="9" s="1"/>
  <c r="I53" i="9"/>
  <c r="L53" i="9" s="1"/>
  <c r="J53" i="9"/>
  <c r="M53" i="9" s="1"/>
  <c r="K53" i="9"/>
  <c r="N53" i="9" s="1"/>
  <c r="I54" i="9"/>
  <c r="L54" i="9" s="1"/>
  <c r="J54" i="9"/>
  <c r="M54" i="9" s="1"/>
  <c r="K54" i="9"/>
  <c r="N54" i="9" s="1"/>
  <c r="I55" i="9"/>
  <c r="L55" i="9" s="1"/>
  <c r="J55" i="9"/>
  <c r="M55" i="9" s="1"/>
  <c r="K55" i="9"/>
  <c r="N55" i="9" s="1"/>
  <c r="I56" i="9"/>
  <c r="L56" i="9" s="1"/>
  <c r="J56" i="9"/>
  <c r="M56" i="9" s="1"/>
  <c r="K56" i="9"/>
  <c r="N56" i="9" s="1"/>
  <c r="I57" i="9"/>
  <c r="L57" i="9" s="1"/>
  <c r="J57" i="9"/>
  <c r="M57" i="9" s="1"/>
  <c r="K57" i="9"/>
  <c r="N57" i="9" s="1"/>
  <c r="I58" i="9"/>
  <c r="L58" i="9" s="1"/>
  <c r="J58" i="9"/>
  <c r="M58" i="9" s="1"/>
  <c r="K58" i="9"/>
  <c r="N58" i="9" s="1"/>
  <c r="I59" i="9"/>
  <c r="L59" i="9" s="1"/>
  <c r="J59" i="9"/>
  <c r="M59" i="9" s="1"/>
  <c r="K59" i="9"/>
  <c r="N59" i="9" s="1"/>
  <c r="I60" i="9"/>
  <c r="L60" i="9" s="1"/>
  <c r="J60" i="9"/>
  <c r="M60" i="9" s="1"/>
  <c r="K60" i="9"/>
  <c r="N60" i="9" s="1"/>
  <c r="I61" i="9"/>
  <c r="L61" i="9" s="1"/>
  <c r="J61" i="9"/>
  <c r="M61" i="9" s="1"/>
  <c r="K61" i="9"/>
  <c r="N61" i="9" s="1"/>
  <c r="I62" i="9"/>
  <c r="L62" i="9" s="1"/>
  <c r="J62" i="9"/>
  <c r="M62" i="9" s="1"/>
  <c r="K62" i="9"/>
  <c r="N62" i="9" s="1"/>
  <c r="I63" i="9"/>
  <c r="L63" i="9" s="1"/>
  <c r="J63" i="9"/>
  <c r="M63" i="9" s="1"/>
  <c r="K63" i="9"/>
  <c r="N63" i="9" s="1"/>
  <c r="I64" i="9"/>
  <c r="L64" i="9" s="1"/>
  <c r="J64" i="9"/>
  <c r="M64" i="9" s="1"/>
  <c r="K64" i="9"/>
  <c r="N64" i="9" s="1"/>
  <c r="I65" i="9"/>
  <c r="L65" i="9" s="1"/>
  <c r="J65" i="9"/>
  <c r="M65" i="9" s="1"/>
  <c r="K65" i="9"/>
  <c r="N65" i="9" s="1"/>
  <c r="I66" i="9"/>
  <c r="L66" i="9" s="1"/>
  <c r="J66" i="9"/>
  <c r="M66" i="9" s="1"/>
  <c r="K66" i="9"/>
  <c r="N66" i="9" s="1"/>
  <c r="I67" i="9"/>
  <c r="L67" i="9" s="1"/>
  <c r="J67" i="9"/>
  <c r="M67" i="9" s="1"/>
  <c r="K67" i="9"/>
  <c r="N67" i="9" s="1"/>
  <c r="I68" i="9"/>
  <c r="L68" i="9" s="1"/>
  <c r="J68" i="9"/>
  <c r="M68" i="9" s="1"/>
  <c r="K68" i="9"/>
  <c r="N68" i="9" s="1"/>
  <c r="I69" i="9"/>
  <c r="L69" i="9" s="1"/>
  <c r="J69" i="9"/>
  <c r="M69" i="9" s="1"/>
  <c r="K69" i="9"/>
  <c r="N69" i="9" s="1"/>
  <c r="I70" i="9"/>
  <c r="L70" i="9" s="1"/>
  <c r="J70" i="9"/>
  <c r="M70" i="9" s="1"/>
  <c r="K70" i="9"/>
  <c r="N70" i="9" s="1"/>
  <c r="I71" i="9"/>
  <c r="L71" i="9" s="1"/>
  <c r="J71" i="9"/>
  <c r="M71" i="9" s="1"/>
  <c r="K71" i="9"/>
  <c r="N71" i="9" s="1"/>
  <c r="I72" i="9"/>
  <c r="L72" i="9" s="1"/>
  <c r="J72" i="9"/>
  <c r="M72" i="9" s="1"/>
  <c r="K72" i="9"/>
  <c r="N72" i="9" s="1"/>
  <c r="I73" i="9"/>
  <c r="L73" i="9" s="1"/>
  <c r="J73" i="9"/>
  <c r="M73" i="9" s="1"/>
  <c r="K73" i="9"/>
  <c r="N73" i="9" s="1"/>
  <c r="I74" i="9"/>
  <c r="L74" i="9" s="1"/>
  <c r="J74" i="9"/>
  <c r="M74" i="9" s="1"/>
  <c r="K74" i="9"/>
  <c r="N74" i="9" s="1"/>
  <c r="I75" i="9"/>
  <c r="L75" i="9" s="1"/>
  <c r="J75" i="9"/>
  <c r="M75" i="9" s="1"/>
  <c r="K75" i="9"/>
  <c r="N75" i="9" s="1"/>
  <c r="I76" i="9"/>
  <c r="L76" i="9" s="1"/>
  <c r="J76" i="9"/>
  <c r="M76" i="9" s="1"/>
  <c r="K76" i="9"/>
  <c r="N76" i="9" s="1"/>
  <c r="I77" i="9"/>
  <c r="L77" i="9" s="1"/>
  <c r="J77" i="9"/>
  <c r="M77" i="9" s="1"/>
  <c r="K77" i="9"/>
  <c r="N77" i="9" s="1"/>
  <c r="I78" i="9"/>
  <c r="L78" i="9" s="1"/>
  <c r="J78" i="9"/>
  <c r="M78" i="9" s="1"/>
  <c r="K78" i="9"/>
  <c r="N78" i="9" s="1"/>
  <c r="I79" i="9"/>
  <c r="L79" i="9" s="1"/>
  <c r="J79" i="9"/>
  <c r="M79" i="9" s="1"/>
  <c r="K79" i="9"/>
  <c r="N79" i="9" s="1"/>
  <c r="I80" i="9"/>
  <c r="L80" i="9" s="1"/>
  <c r="J80" i="9"/>
  <c r="M80" i="9" s="1"/>
  <c r="K80" i="9"/>
  <c r="N80" i="9" s="1"/>
  <c r="I81" i="9"/>
  <c r="L81" i="9" s="1"/>
  <c r="J81" i="9"/>
  <c r="M81" i="9" s="1"/>
  <c r="K81" i="9"/>
  <c r="N81" i="9" s="1"/>
  <c r="I82" i="9"/>
  <c r="L82" i="9" s="1"/>
  <c r="J82" i="9"/>
  <c r="M82" i="9" s="1"/>
  <c r="K82" i="9"/>
  <c r="N82" i="9" s="1"/>
  <c r="I83" i="9"/>
  <c r="L83" i="9" s="1"/>
  <c r="J83" i="9"/>
  <c r="M83" i="9" s="1"/>
  <c r="K83" i="9"/>
  <c r="N83" i="9" s="1"/>
  <c r="I84" i="9"/>
  <c r="L84" i="9" s="1"/>
  <c r="J84" i="9"/>
  <c r="M84" i="9" s="1"/>
  <c r="K84" i="9"/>
  <c r="N84" i="9" s="1"/>
  <c r="I85" i="9"/>
  <c r="L85" i="9" s="1"/>
  <c r="J85" i="9"/>
  <c r="M85" i="9" s="1"/>
  <c r="K85" i="9"/>
  <c r="N85" i="9" s="1"/>
  <c r="I86" i="9"/>
  <c r="L86" i="9" s="1"/>
  <c r="J86" i="9"/>
  <c r="M86" i="9" s="1"/>
  <c r="K86" i="9"/>
  <c r="N86" i="9" s="1"/>
  <c r="I87" i="9"/>
  <c r="L87" i="9" s="1"/>
  <c r="J87" i="9"/>
  <c r="M87" i="9" s="1"/>
  <c r="K87" i="9"/>
  <c r="N87" i="9" s="1"/>
  <c r="I88" i="9"/>
  <c r="J88" i="9"/>
  <c r="M88" i="9" s="1"/>
  <c r="K88" i="9"/>
  <c r="N88" i="9" s="1"/>
  <c r="I89" i="9"/>
  <c r="L89" i="9" s="1"/>
  <c r="J89" i="9"/>
  <c r="M89" i="9" s="1"/>
  <c r="K89" i="9"/>
  <c r="N89" i="9" s="1"/>
  <c r="I90" i="9"/>
  <c r="L90" i="9" s="1"/>
  <c r="J90" i="9"/>
  <c r="M90" i="9" s="1"/>
  <c r="K90" i="9"/>
  <c r="J3" i="9"/>
  <c r="M3" i="9" s="1"/>
  <c r="K3" i="9"/>
  <c r="N3" i="9" s="1"/>
  <c r="I3" i="9"/>
  <c r="L3" i="9" s="1"/>
  <c r="P3" i="9" l="1"/>
  <c r="Q3" i="9"/>
  <c r="O3" i="9"/>
  <c r="R28" i="8" l="1"/>
  <c r="U29" i="8" s="1"/>
  <c r="R28" i="7"/>
  <c r="S28" i="7" s="1"/>
  <c r="T28" i="7" s="1"/>
  <c r="R27" i="7"/>
  <c r="S27" i="7" s="1"/>
  <c r="T27" i="7" s="1"/>
  <c r="R26" i="7"/>
  <c r="S26" i="7" s="1"/>
  <c r="T26" i="7" s="1"/>
  <c r="R25" i="7"/>
  <c r="S25" i="7" s="1"/>
  <c r="T25" i="7" s="1"/>
  <c r="R24" i="7"/>
  <c r="S24" i="7" s="1"/>
  <c r="T24" i="7" s="1"/>
  <c r="R23" i="7"/>
  <c r="S23" i="7" s="1"/>
  <c r="T23" i="7" s="1"/>
  <c r="R22" i="7"/>
  <c r="S22" i="7" s="1"/>
  <c r="T22" i="7" s="1"/>
  <c r="R21" i="7"/>
  <c r="S21" i="7" s="1"/>
  <c r="T21" i="7" s="1"/>
  <c r="R20" i="7"/>
  <c r="S20" i="7" s="1"/>
  <c r="T20" i="7" s="1"/>
  <c r="R19" i="7"/>
  <c r="S19" i="7" s="1"/>
  <c r="T19" i="7" s="1"/>
  <c r="R18" i="7"/>
  <c r="S18" i="7" s="1"/>
  <c r="T18" i="7" s="1"/>
  <c r="R17" i="7"/>
  <c r="S17" i="7" s="1"/>
  <c r="T17" i="7" s="1"/>
  <c r="R16" i="7"/>
  <c r="S16" i="7" s="1"/>
  <c r="T16" i="7" s="1"/>
  <c r="R15" i="7"/>
  <c r="S15" i="7" s="1"/>
  <c r="T15" i="7" s="1"/>
  <c r="R14" i="7"/>
  <c r="S14" i="7" s="1"/>
  <c r="T14" i="7" s="1"/>
  <c r="R13" i="7"/>
  <c r="S13" i="7" s="1"/>
  <c r="T13" i="7" s="1"/>
  <c r="R12" i="7"/>
  <c r="S12" i="7" s="1"/>
  <c r="T12" i="7" s="1"/>
  <c r="R11" i="7"/>
  <c r="S11" i="7" s="1"/>
  <c r="T11" i="7" s="1"/>
  <c r="R10" i="7"/>
  <c r="S10" i="7" s="1"/>
  <c r="T10" i="7" s="1"/>
  <c r="R9" i="7"/>
  <c r="S9" i="7" s="1"/>
  <c r="T9" i="7" s="1"/>
  <c r="R8" i="7"/>
  <c r="S8" i="7" s="1"/>
  <c r="T8" i="7" s="1"/>
  <c r="R7" i="7"/>
  <c r="S7" i="7" s="1"/>
  <c r="T7" i="7" s="1"/>
  <c r="R6" i="7"/>
  <c r="S6" i="7" s="1"/>
  <c r="T6" i="7" s="1"/>
  <c r="R5" i="7"/>
  <c r="S5" i="7" s="1"/>
  <c r="T5" i="7" s="1"/>
  <c r="Q2" i="7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L5" i="6"/>
  <c r="K5" i="6"/>
  <c r="R5" i="4"/>
  <c r="S5" i="4" s="1"/>
  <c r="T5" i="4" s="1"/>
  <c r="R6" i="4"/>
  <c r="S6" i="4" s="1"/>
  <c r="T6" i="4" s="1"/>
  <c r="R7" i="4"/>
  <c r="S7" i="4" s="1"/>
  <c r="T7" i="4" s="1"/>
  <c r="R8" i="4"/>
  <c r="S8" i="4" s="1"/>
  <c r="T8" i="4" s="1"/>
  <c r="R9" i="4"/>
  <c r="S9" i="4" s="1"/>
  <c r="T9" i="4" s="1"/>
  <c r="R10" i="4"/>
  <c r="S10" i="4" s="1"/>
  <c r="T10" i="4" s="1"/>
  <c r="R11" i="4"/>
  <c r="S11" i="4" s="1"/>
  <c r="T11" i="4" s="1"/>
  <c r="R12" i="4"/>
  <c r="S12" i="4" s="1"/>
  <c r="T12" i="4" s="1"/>
  <c r="R13" i="4"/>
  <c r="S13" i="4" s="1"/>
  <c r="T13" i="4" s="1"/>
  <c r="R14" i="4"/>
  <c r="S14" i="4" s="1"/>
  <c r="T14" i="4" s="1"/>
  <c r="R15" i="4"/>
  <c r="S15" i="4" s="1"/>
  <c r="T15" i="4" s="1"/>
  <c r="R16" i="4"/>
  <c r="S16" i="4" s="1"/>
  <c r="T16" i="4" s="1"/>
  <c r="R17" i="4"/>
  <c r="S17" i="4" s="1"/>
  <c r="T17" i="4" s="1"/>
  <c r="R18" i="4"/>
  <c r="S18" i="4" s="1"/>
  <c r="T18" i="4" s="1"/>
  <c r="R19" i="4"/>
  <c r="S19" i="4" s="1"/>
  <c r="T19" i="4" s="1"/>
  <c r="R20" i="4"/>
  <c r="S20" i="4" s="1"/>
  <c r="T20" i="4" s="1"/>
  <c r="R21" i="4"/>
  <c r="S21" i="4" s="1"/>
  <c r="T21" i="4" s="1"/>
  <c r="R22" i="4"/>
  <c r="S22" i="4" s="1"/>
  <c r="T22" i="4" s="1"/>
  <c r="R23" i="4"/>
  <c r="S23" i="4" s="1"/>
  <c r="T23" i="4" s="1"/>
  <c r="R24" i="4"/>
  <c r="S24" i="4" s="1"/>
  <c r="T24" i="4" s="1"/>
  <c r="R25" i="4"/>
  <c r="S25" i="4" s="1"/>
  <c r="T25" i="4" s="1"/>
  <c r="R26" i="4"/>
  <c r="S26" i="4" s="1"/>
  <c r="T26" i="4" s="1"/>
  <c r="R27" i="4"/>
  <c r="S27" i="4" s="1"/>
  <c r="T27" i="4" s="1"/>
  <c r="R28" i="4"/>
  <c r="S28" i="4" s="1"/>
  <c r="T28" i="4" s="1"/>
  <c r="R29" i="4"/>
  <c r="S29" i="4" s="1"/>
  <c r="T29" i="4" s="1"/>
  <c r="R30" i="4"/>
  <c r="S30" i="4" s="1"/>
  <c r="T30" i="4" s="1"/>
  <c r="R31" i="4"/>
  <c r="S31" i="4" s="1"/>
  <c r="T31" i="4" s="1"/>
  <c r="R32" i="4"/>
  <c r="S32" i="4" s="1"/>
  <c r="T32" i="4" s="1"/>
  <c r="R33" i="4"/>
  <c r="S33" i="4" s="1"/>
  <c r="T33" i="4" s="1"/>
  <c r="R34" i="4"/>
  <c r="S34" i="4" s="1"/>
  <c r="T34" i="4" s="1"/>
  <c r="R35" i="4"/>
  <c r="S35" i="4" s="1"/>
  <c r="T35" i="4" s="1"/>
  <c r="R36" i="4"/>
  <c r="S36" i="4" s="1"/>
  <c r="T36" i="4" s="1"/>
  <c r="R37" i="4"/>
  <c r="S37" i="4" s="1"/>
  <c r="T37" i="4" s="1"/>
  <c r="R38" i="4"/>
  <c r="S38" i="4" s="1"/>
  <c r="T38" i="4" s="1"/>
  <c r="R39" i="4"/>
  <c r="S39" i="4" s="1"/>
  <c r="T39" i="4" s="1"/>
  <c r="R40" i="4"/>
  <c r="S40" i="4" s="1"/>
  <c r="T40" i="4" s="1"/>
  <c r="R41" i="4"/>
  <c r="S41" i="4" s="1"/>
  <c r="T41" i="4" s="1"/>
  <c r="R42" i="4"/>
  <c r="S42" i="4" s="1"/>
  <c r="T42" i="4" s="1"/>
  <c r="R43" i="4"/>
  <c r="S43" i="4" s="1"/>
  <c r="T43" i="4" s="1"/>
  <c r="R44" i="4"/>
  <c r="S44" i="4" s="1"/>
  <c r="T44" i="4" s="1"/>
  <c r="R45" i="4"/>
  <c r="S45" i="4" s="1"/>
  <c r="T45" i="4" s="1"/>
  <c r="R46" i="4"/>
  <c r="S46" i="4" s="1"/>
  <c r="T46" i="4" s="1"/>
  <c r="R47" i="4"/>
  <c r="S47" i="4" s="1"/>
  <c r="T47" i="4" s="1"/>
  <c r="R48" i="4"/>
  <c r="S48" i="4" s="1"/>
  <c r="T48" i="4" s="1"/>
  <c r="R49" i="4"/>
  <c r="S49" i="4" s="1"/>
  <c r="T49" i="4" s="1"/>
  <c r="R50" i="4"/>
  <c r="S50" i="4" s="1"/>
  <c r="T50" i="4" s="1"/>
  <c r="R51" i="4"/>
  <c r="S51" i="4" s="1"/>
  <c r="T51" i="4" s="1"/>
  <c r="R52" i="4"/>
  <c r="S52" i="4" s="1"/>
  <c r="T52" i="4" s="1"/>
  <c r="R53" i="4"/>
  <c r="S53" i="4" s="1"/>
  <c r="T53" i="4" s="1"/>
  <c r="R54" i="4"/>
  <c r="S54" i="4" s="1"/>
  <c r="T54" i="4" s="1"/>
  <c r="R55" i="4"/>
  <c r="S55" i="4" s="1"/>
  <c r="T55" i="4" s="1"/>
  <c r="R56" i="4"/>
  <c r="S56" i="4" s="1"/>
  <c r="T56" i="4" s="1"/>
  <c r="R57" i="4"/>
  <c r="S57" i="4" s="1"/>
  <c r="T57" i="4" s="1"/>
  <c r="R58" i="4"/>
  <c r="S58" i="4" s="1"/>
  <c r="T58" i="4" s="1"/>
  <c r="R59" i="4"/>
  <c r="S59" i="4" s="1"/>
  <c r="T59" i="4" s="1"/>
  <c r="R60" i="4"/>
  <c r="S60" i="4" s="1"/>
  <c r="T60" i="4" s="1"/>
  <c r="R61" i="4"/>
  <c r="S61" i="4" s="1"/>
  <c r="T61" i="4" s="1"/>
  <c r="R62" i="4"/>
  <c r="S62" i="4" s="1"/>
  <c r="T62" i="4" s="1"/>
  <c r="R63" i="4"/>
  <c r="S63" i="4" s="1"/>
  <c r="T63" i="4" s="1"/>
  <c r="R64" i="4"/>
  <c r="S64" i="4" s="1"/>
  <c r="T64" i="4" s="1"/>
  <c r="R65" i="4"/>
  <c r="S65" i="4" s="1"/>
  <c r="T65" i="4" s="1"/>
  <c r="R66" i="4"/>
  <c r="S66" i="4" s="1"/>
  <c r="T66" i="4" s="1"/>
  <c r="R67" i="4"/>
  <c r="S67" i="4" s="1"/>
  <c r="T67" i="4" s="1"/>
  <c r="R68" i="4"/>
  <c r="S68" i="4" s="1"/>
  <c r="T68" i="4" s="1"/>
  <c r="R69" i="4"/>
  <c r="S69" i="4" s="1"/>
  <c r="T69" i="4" s="1"/>
  <c r="R70" i="4"/>
  <c r="S70" i="4" s="1"/>
  <c r="T70" i="4" s="1"/>
  <c r="R71" i="4"/>
  <c r="S71" i="4" s="1"/>
  <c r="T71" i="4" s="1"/>
  <c r="R72" i="4"/>
  <c r="S72" i="4" s="1"/>
  <c r="T72" i="4" s="1"/>
  <c r="R73" i="4"/>
  <c r="S73" i="4" s="1"/>
  <c r="T73" i="4" s="1"/>
  <c r="R74" i="4"/>
  <c r="S74" i="4" s="1"/>
  <c r="T74" i="4" s="1"/>
  <c r="R75" i="4"/>
  <c r="S75" i="4" s="1"/>
  <c r="T75" i="4" s="1"/>
  <c r="R76" i="4"/>
  <c r="S76" i="4" s="1"/>
  <c r="T76" i="4" s="1"/>
  <c r="R77" i="4"/>
  <c r="S77" i="4" s="1"/>
  <c r="T77" i="4" s="1"/>
  <c r="R78" i="4"/>
  <c r="S78" i="4" s="1"/>
  <c r="T78" i="4" s="1"/>
  <c r="R79" i="4"/>
  <c r="S79" i="4" s="1"/>
  <c r="T79" i="4" s="1"/>
  <c r="R80" i="4"/>
  <c r="S80" i="4" s="1"/>
  <c r="T80" i="4" s="1"/>
  <c r="R81" i="4"/>
  <c r="S81" i="4" s="1"/>
  <c r="T81" i="4" s="1"/>
  <c r="R82" i="4"/>
  <c r="S82" i="4" s="1"/>
  <c r="T82" i="4" s="1"/>
  <c r="R83" i="4"/>
  <c r="S83" i="4" s="1"/>
  <c r="T83" i="4" s="1"/>
  <c r="R84" i="4"/>
  <c r="S84" i="4" s="1"/>
  <c r="T84" i="4" s="1"/>
  <c r="R85" i="4"/>
  <c r="S85" i="4" s="1"/>
  <c r="T85" i="4" s="1"/>
  <c r="R86" i="4"/>
  <c r="S86" i="4" s="1"/>
  <c r="T86" i="4" s="1"/>
  <c r="R87" i="4"/>
  <c r="S87" i="4" s="1"/>
  <c r="T87" i="4" s="1"/>
  <c r="R88" i="4"/>
  <c r="S88" i="4" s="1"/>
  <c r="T88" i="4" s="1"/>
  <c r="R89" i="4"/>
  <c r="S89" i="4" s="1"/>
  <c r="T89" i="4" s="1"/>
  <c r="R90" i="4"/>
  <c r="S90" i="4" s="1"/>
  <c r="T90" i="4" s="1"/>
  <c r="R91" i="4"/>
  <c r="S91" i="4" s="1"/>
  <c r="T91" i="4" s="1"/>
  <c r="R92" i="4"/>
  <c r="S92" i="4" s="1"/>
  <c r="T92" i="4" s="1"/>
  <c r="R93" i="4"/>
  <c r="S93" i="4" s="1"/>
  <c r="T93" i="4" s="1"/>
  <c r="R94" i="4"/>
  <c r="S94" i="4" s="1"/>
  <c r="T94" i="4" s="1"/>
  <c r="R95" i="4"/>
  <c r="S95" i="4" s="1"/>
  <c r="T95" i="4" s="1"/>
  <c r="R96" i="4"/>
  <c r="S96" i="4" s="1"/>
  <c r="T96" i="4" s="1"/>
  <c r="R97" i="4"/>
  <c r="S97" i="4" s="1"/>
  <c r="T97" i="4" s="1"/>
  <c r="R98" i="4"/>
  <c r="S98" i="4" s="1"/>
  <c r="T98" i="4" s="1"/>
  <c r="R99" i="4"/>
  <c r="S99" i="4" s="1"/>
  <c r="T99" i="4" s="1"/>
  <c r="R100" i="4"/>
  <c r="S100" i="4" s="1"/>
  <c r="T100" i="4" s="1"/>
  <c r="R101" i="4"/>
  <c r="S101" i="4" s="1"/>
  <c r="T101" i="4" s="1"/>
  <c r="R102" i="4"/>
  <c r="S102" i="4" s="1"/>
  <c r="T102" i="4" s="1"/>
  <c r="R103" i="4"/>
  <c r="S103" i="4" s="1"/>
  <c r="T103" i="4" s="1"/>
  <c r="R104" i="4"/>
  <c r="S104" i="4" s="1"/>
  <c r="T104" i="4" s="1"/>
  <c r="R105" i="4"/>
  <c r="S105" i="4" s="1"/>
  <c r="T105" i="4" s="1"/>
  <c r="R106" i="4"/>
  <c r="S106" i="4" s="1"/>
  <c r="T106" i="4" s="1"/>
  <c r="R107" i="4"/>
  <c r="S107" i="4" s="1"/>
  <c r="T107" i="4" s="1"/>
  <c r="R108" i="4"/>
  <c r="S108" i="4" s="1"/>
  <c r="T108" i="4" s="1"/>
  <c r="R109" i="4"/>
  <c r="S109" i="4" s="1"/>
  <c r="T109" i="4" s="1"/>
  <c r="R110" i="4"/>
  <c r="S110" i="4" s="1"/>
  <c r="T110" i="4" s="1"/>
  <c r="R111" i="4"/>
  <c r="S111" i="4" s="1"/>
  <c r="T111" i="4" s="1"/>
  <c r="R112" i="4"/>
  <c r="S112" i="4" s="1"/>
  <c r="T112" i="4" s="1"/>
  <c r="R113" i="4"/>
  <c r="S113" i="4" s="1"/>
  <c r="T113" i="4" s="1"/>
  <c r="R114" i="4"/>
  <c r="S114" i="4" s="1"/>
  <c r="T114" i="4" s="1"/>
  <c r="R115" i="4"/>
  <c r="S115" i="4" s="1"/>
  <c r="T115" i="4" s="1"/>
  <c r="R116" i="4"/>
  <c r="S116" i="4" s="1"/>
  <c r="T116" i="4" s="1"/>
  <c r="Q2" i="4"/>
  <c r="Q6" i="3"/>
  <c r="Q7" i="3"/>
  <c r="Q8" i="3"/>
  <c r="Q9" i="3"/>
  <c r="Q10" i="3"/>
  <c r="R10" i="3" s="1"/>
  <c r="S10" i="3" s="1"/>
  <c r="Q11" i="3"/>
  <c r="Q12" i="3"/>
  <c r="Q13" i="3"/>
  <c r="Q14" i="3"/>
  <c r="Q15" i="3"/>
  <c r="Q16" i="3"/>
  <c r="Q17" i="3"/>
  <c r="Q18" i="3"/>
  <c r="Q19" i="3"/>
  <c r="Q20" i="3"/>
  <c r="Q21" i="3"/>
  <c r="R21" i="3" s="1"/>
  <c r="S21" i="3" s="1"/>
  <c r="Q22" i="3"/>
  <c r="R22" i="3" s="1"/>
  <c r="S22" i="3" s="1"/>
  <c r="Q23" i="3"/>
  <c r="R23" i="3" s="1"/>
  <c r="S23" i="3" s="1"/>
  <c r="Q24" i="3"/>
  <c r="R24" i="3" s="1"/>
  <c r="S24" i="3" s="1"/>
  <c r="Q25" i="3"/>
  <c r="R25" i="3" s="1"/>
  <c r="S25" i="3" s="1"/>
  <c r="Q26" i="3"/>
  <c r="R26" i="3" s="1"/>
  <c r="S26" i="3" s="1"/>
  <c r="Q27" i="3"/>
  <c r="R27" i="3" s="1"/>
  <c r="S27" i="3" s="1"/>
  <c r="Q28" i="3"/>
  <c r="R28" i="3" s="1"/>
  <c r="S28" i="3" s="1"/>
  <c r="Q29" i="3"/>
  <c r="R29" i="3" s="1"/>
  <c r="S29" i="3" s="1"/>
  <c r="Q30" i="3"/>
  <c r="R30" i="3" s="1"/>
  <c r="S30" i="3" s="1"/>
  <c r="Q31" i="3"/>
  <c r="R31" i="3" s="1"/>
  <c r="S31" i="3" s="1"/>
  <c r="Q32" i="3"/>
  <c r="R32" i="3" s="1"/>
  <c r="S32" i="3" s="1"/>
  <c r="Q33" i="3"/>
  <c r="R33" i="3" s="1"/>
  <c r="S33" i="3" s="1"/>
  <c r="Q34" i="3"/>
  <c r="R34" i="3" s="1"/>
  <c r="S34" i="3" s="1"/>
  <c r="Q35" i="3"/>
  <c r="R35" i="3" s="1"/>
  <c r="S35" i="3" s="1"/>
  <c r="Q36" i="3"/>
  <c r="R36" i="3" s="1"/>
  <c r="S36" i="3" s="1"/>
  <c r="Q37" i="3"/>
  <c r="R37" i="3" s="1"/>
  <c r="S37" i="3" s="1"/>
  <c r="Q38" i="3"/>
  <c r="R38" i="3" s="1"/>
  <c r="S38" i="3" s="1"/>
  <c r="Q39" i="3"/>
  <c r="R39" i="3" s="1"/>
  <c r="S39" i="3" s="1"/>
  <c r="Q40" i="3"/>
  <c r="R40" i="3" s="1"/>
  <c r="S40" i="3" s="1"/>
  <c r="Q41" i="3"/>
  <c r="R41" i="3" s="1"/>
  <c r="S41" i="3" s="1"/>
  <c r="Q42" i="3"/>
  <c r="R42" i="3" s="1"/>
  <c r="S42" i="3" s="1"/>
  <c r="Q43" i="3"/>
  <c r="R43" i="3" s="1"/>
  <c r="S43" i="3" s="1"/>
  <c r="Q44" i="3"/>
  <c r="R44" i="3" s="1"/>
  <c r="S44" i="3" s="1"/>
  <c r="Q45" i="3"/>
  <c r="R45" i="3" s="1"/>
  <c r="S45" i="3" s="1"/>
  <c r="Q46" i="3"/>
  <c r="R46" i="3" s="1"/>
  <c r="S46" i="3" s="1"/>
  <c r="Q47" i="3"/>
  <c r="R47" i="3" s="1"/>
  <c r="S47" i="3" s="1"/>
  <c r="Q48" i="3"/>
  <c r="R48" i="3" s="1"/>
  <c r="S48" i="3" s="1"/>
  <c r="Q49" i="3"/>
  <c r="R49" i="3" s="1"/>
  <c r="S49" i="3" s="1"/>
  <c r="Q50" i="3"/>
  <c r="R50" i="3" s="1"/>
  <c r="S50" i="3" s="1"/>
  <c r="Q51" i="3"/>
  <c r="R51" i="3" s="1"/>
  <c r="S51" i="3" s="1"/>
  <c r="Q52" i="3"/>
  <c r="R52" i="3" s="1"/>
  <c r="S52" i="3" s="1"/>
  <c r="Q53" i="3"/>
  <c r="R53" i="3" s="1"/>
  <c r="S53" i="3" s="1"/>
  <c r="Q54" i="3"/>
  <c r="R54" i="3" s="1"/>
  <c r="S54" i="3" s="1"/>
  <c r="Q55" i="3"/>
  <c r="R55" i="3" s="1"/>
  <c r="S55" i="3" s="1"/>
  <c r="Q56" i="3"/>
  <c r="R56" i="3" s="1"/>
  <c r="S56" i="3" s="1"/>
  <c r="Q57" i="3"/>
  <c r="R57" i="3" s="1"/>
  <c r="S57" i="3" s="1"/>
  <c r="Q58" i="3"/>
  <c r="R58" i="3" s="1"/>
  <c r="S58" i="3" s="1"/>
  <c r="Q59" i="3"/>
  <c r="R59" i="3" s="1"/>
  <c r="S59" i="3" s="1"/>
  <c r="Q60" i="3"/>
  <c r="R60" i="3" s="1"/>
  <c r="S60" i="3" s="1"/>
  <c r="Q61" i="3"/>
  <c r="R61" i="3" s="1"/>
  <c r="S61" i="3" s="1"/>
  <c r="Q62" i="3"/>
  <c r="R62" i="3" s="1"/>
  <c r="S62" i="3" s="1"/>
  <c r="Q63" i="3"/>
  <c r="R63" i="3" s="1"/>
  <c r="S63" i="3" s="1"/>
  <c r="Q64" i="3"/>
  <c r="R64" i="3" s="1"/>
  <c r="S64" i="3" s="1"/>
  <c r="Q65" i="3"/>
  <c r="R65" i="3" s="1"/>
  <c r="S65" i="3" s="1"/>
  <c r="Q66" i="3"/>
  <c r="R66" i="3" s="1"/>
  <c r="S66" i="3" s="1"/>
  <c r="Q67" i="3"/>
  <c r="R67" i="3" s="1"/>
  <c r="S67" i="3" s="1"/>
  <c r="Q68" i="3"/>
  <c r="R68" i="3" s="1"/>
  <c r="S68" i="3" s="1"/>
  <c r="Q69" i="3"/>
  <c r="R69" i="3" s="1"/>
  <c r="S69" i="3" s="1"/>
  <c r="Q70" i="3"/>
  <c r="R70" i="3" s="1"/>
  <c r="S70" i="3" s="1"/>
  <c r="Q71" i="3"/>
  <c r="R71" i="3" s="1"/>
  <c r="S71" i="3" s="1"/>
  <c r="Q72" i="3"/>
  <c r="R72" i="3" s="1"/>
  <c r="S72" i="3" s="1"/>
  <c r="Q73" i="3"/>
  <c r="R73" i="3" s="1"/>
  <c r="S73" i="3" s="1"/>
  <c r="Q74" i="3"/>
  <c r="R74" i="3" s="1"/>
  <c r="S74" i="3" s="1"/>
  <c r="Q75" i="3"/>
  <c r="R75" i="3" s="1"/>
  <c r="S75" i="3" s="1"/>
  <c r="Q76" i="3"/>
  <c r="R76" i="3" s="1"/>
  <c r="S76" i="3" s="1"/>
  <c r="Q77" i="3"/>
  <c r="R77" i="3" s="1"/>
  <c r="S77" i="3" s="1"/>
  <c r="Q78" i="3"/>
  <c r="R78" i="3" s="1"/>
  <c r="S78" i="3" s="1"/>
  <c r="Q79" i="3"/>
  <c r="R79" i="3" s="1"/>
  <c r="S79" i="3" s="1"/>
  <c r="Q80" i="3"/>
  <c r="R80" i="3" s="1"/>
  <c r="S80" i="3" s="1"/>
  <c r="Q81" i="3"/>
  <c r="R81" i="3" s="1"/>
  <c r="S81" i="3" s="1"/>
  <c r="Q82" i="3"/>
  <c r="R82" i="3" s="1"/>
  <c r="S82" i="3" s="1"/>
  <c r="Q83" i="3"/>
  <c r="R83" i="3" s="1"/>
  <c r="S83" i="3" s="1"/>
  <c r="Q84" i="3"/>
  <c r="R84" i="3" s="1"/>
  <c r="S84" i="3" s="1"/>
  <c r="Q85" i="3"/>
  <c r="R85" i="3" s="1"/>
  <c r="S85" i="3" s="1"/>
  <c r="Q86" i="3"/>
  <c r="R86" i="3" s="1"/>
  <c r="S86" i="3" s="1"/>
  <c r="Q87" i="3"/>
  <c r="R87" i="3" s="1"/>
  <c r="S87" i="3" s="1"/>
  <c r="Q88" i="3"/>
  <c r="R88" i="3" s="1"/>
  <c r="S88" i="3" s="1"/>
  <c r="Q89" i="3"/>
  <c r="R89" i="3" s="1"/>
  <c r="S89" i="3" s="1"/>
  <c r="Q90" i="3"/>
  <c r="R90" i="3" s="1"/>
  <c r="S90" i="3" s="1"/>
  <c r="Q91" i="3"/>
  <c r="R91" i="3" s="1"/>
  <c r="S91" i="3" s="1"/>
  <c r="Q92" i="3"/>
  <c r="R92" i="3" s="1"/>
  <c r="S92" i="3" s="1"/>
  <c r="Q93" i="3"/>
  <c r="R93" i="3" s="1"/>
  <c r="S93" i="3" s="1"/>
  <c r="Q94" i="3"/>
  <c r="R94" i="3" s="1"/>
  <c r="S94" i="3" s="1"/>
  <c r="Q95" i="3"/>
  <c r="R95" i="3" s="1"/>
  <c r="S95" i="3" s="1"/>
  <c r="Q96" i="3"/>
  <c r="R96" i="3" s="1"/>
  <c r="S96" i="3" s="1"/>
  <c r="Q97" i="3"/>
  <c r="R97" i="3" s="1"/>
  <c r="S97" i="3" s="1"/>
  <c r="Q98" i="3"/>
  <c r="R98" i="3" s="1"/>
  <c r="S98" i="3" s="1"/>
  <c r="Q99" i="3"/>
  <c r="R99" i="3" s="1"/>
  <c r="S99" i="3" s="1"/>
  <c r="Q100" i="3"/>
  <c r="R100" i="3" s="1"/>
  <c r="S100" i="3" s="1"/>
  <c r="Q101" i="3"/>
  <c r="R101" i="3" s="1"/>
  <c r="S101" i="3" s="1"/>
  <c r="Q102" i="3"/>
  <c r="R102" i="3" s="1"/>
  <c r="S102" i="3" s="1"/>
  <c r="Q103" i="3"/>
  <c r="R103" i="3" s="1"/>
  <c r="S103" i="3" s="1"/>
  <c r="Q104" i="3"/>
  <c r="R104" i="3" s="1"/>
  <c r="S104" i="3" s="1"/>
  <c r="Q105" i="3"/>
  <c r="R105" i="3" s="1"/>
  <c r="S105" i="3" s="1"/>
  <c r="Q106" i="3"/>
  <c r="R106" i="3" s="1"/>
  <c r="S106" i="3" s="1"/>
  <c r="Q107" i="3"/>
  <c r="R107" i="3" s="1"/>
  <c r="S107" i="3" s="1"/>
  <c r="Q108" i="3"/>
  <c r="R108" i="3" s="1"/>
  <c r="S108" i="3" s="1"/>
  <c r="Q109" i="3"/>
  <c r="R109" i="3" s="1"/>
  <c r="S109" i="3" s="1"/>
  <c r="Q110" i="3"/>
  <c r="R110" i="3" s="1"/>
  <c r="S110" i="3" s="1"/>
  <c r="Q111" i="3"/>
  <c r="R111" i="3" s="1"/>
  <c r="S111" i="3" s="1"/>
  <c r="Q112" i="3"/>
  <c r="R112" i="3" s="1"/>
  <c r="S112" i="3" s="1"/>
  <c r="Q113" i="3"/>
  <c r="R113" i="3" s="1"/>
  <c r="S113" i="3" s="1"/>
  <c r="Q114" i="3"/>
  <c r="R114" i="3" s="1"/>
  <c r="S114" i="3" s="1"/>
  <c r="Q115" i="3"/>
  <c r="R115" i="3" s="1"/>
  <c r="S115" i="3" s="1"/>
  <c r="Q116" i="3"/>
  <c r="R116" i="3" s="1"/>
  <c r="S116" i="3" s="1"/>
  <c r="Q5" i="3"/>
  <c r="R5" i="3" s="1"/>
  <c r="S5" i="3" s="1"/>
  <c r="R6" i="3"/>
  <c r="S6" i="3" s="1"/>
  <c r="R7" i="3"/>
  <c r="S7" i="3" s="1"/>
  <c r="R8" i="3"/>
  <c r="S8" i="3" s="1"/>
  <c r="R9" i="3"/>
  <c r="S9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9" i="8" l="1"/>
  <c r="V29" i="8"/>
  <c r="W29" i="8" s="1"/>
  <c r="U5" i="7"/>
  <c r="U5" i="4"/>
  <c r="T5" i="3"/>
  <c r="S29" i="8" l="1"/>
  <c r="U30" i="8" s="1"/>
  <c r="V30" i="8" s="1"/>
  <c r="W30" i="8" s="1"/>
  <c r="T29" i="8"/>
  <c r="R30" i="8" l="1"/>
  <c r="S30" i="8" s="1"/>
  <c r="R31" i="8" s="1"/>
  <c r="T30" i="8" l="1"/>
  <c r="U31" i="8"/>
  <c r="V31" i="8" s="1"/>
  <c r="W31" i="8" s="1"/>
  <c r="S31" i="8"/>
  <c r="U32" i="8" s="1"/>
  <c r="V32" i="8" s="1"/>
  <c r="W32" i="8" s="1"/>
  <c r="T31" i="8"/>
  <c r="R32" i="8" l="1"/>
  <c r="T32" i="8" l="1"/>
  <c r="S32" i="8"/>
  <c r="R33" i="8" s="1"/>
  <c r="S33" i="8" l="1"/>
  <c r="R34" i="8" s="1"/>
  <c r="T33" i="8"/>
  <c r="U33" i="8"/>
  <c r="V33" i="8" s="1"/>
  <c r="W33" i="8" s="1"/>
  <c r="S34" i="8" l="1"/>
  <c r="U35" i="8" s="1"/>
  <c r="V35" i="8" s="1"/>
  <c r="W35" i="8" s="1"/>
  <c r="T34" i="8"/>
  <c r="U34" i="8"/>
  <c r="V34" i="8" s="1"/>
  <c r="W34" i="8" s="1"/>
  <c r="R35" i="8" l="1"/>
  <c r="S35" i="8" s="1"/>
  <c r="U36" i="8" s="1"/>
  <c r="V36" i="8" s="1"/>
  <c r="W36" i="8" s="1"/>
  <c r="T35" i="8" l="1"/>
  <c r="R36" i="8"/>
  <c r="S36" i="8" s="1"/>
  <c r="R37" i="8" s="1"/>
  <c r="T36" i="8" l="1"/>
  <c r="S37" i="8"/>
  <c r="R38" i="8" s="1"/>
  <c r="T37" i="8"/>
  <c r="U37" i="8"/>
  <c r="V37" i="8" s="1"/>
  <c r="W37" i="8" s="1"/>
  <c r="S38" i="8" l="1"/>
  <c r="U39" i="8" s="1"/>
  <c r="V39" i="8" s="1"/>
  <c r="W39" i="8" s="1"/>
  <c r="T38" i="8"/>
  <c r="U38" i="8"/>
  <c r="V38" i="8" s="1"/>
  <c r="W38" i="8" s="1"/>
  <c r="R39" i="8" l="1"/>
  <c r="S39" i="8" s="1"/>
  <c r="U40" i="8" s="1"/>
  <c r="V40" i="8" s="1"/>
  <c r="W40" i="8" s="1"/>
  <c r="T39" i="8" l="1"/>
  <c r="R40" i="8"/>
  <c r="S40" i="8" s="1"/>
  <c r="R41" i="8" s="1"/>
  <c r="T40" i="8" l="1"/>
  <c r="S41" i="8"/>
  <c r="U42" i="8" s="1"/>
  <c r="V42" i="8" s="1"/>
  <c r="W42" i="8" s="1"/>
  <c r="T41" i="8"/>
  <c r="U41" i="8"/>
  <c r="V41" i="8" s="1"/>
  <c r="W41" i="8" s="1"/>
  <c r="R42" i="8" l="1"/>
  <c r="S42" i="8" s="1"/>
  <c r="U43" i="8" s="1"/>
  <c r="V43" i="8" s="1"/>
  <c r="W43" i="8" s="1"/>
  <c r="R43" i="8" l="1"/>
  <c r="S43" i="8" s="1"/>
  <c r="T42" i="8"/>
  <c r="T43" i="8" l="1"/>
  <c r="U44" i="8"/>
  <c r="V44" i="8" s="1"/>
  <c r="W44" i="8" s="1"/>
  <c r="R44" i="8"/>
  <c r="T44" i="8" s="1"/>
  <c r="S44" i="8" l="1"/>
  <c r="U45" i="8" s="1"/>
  <c r="V45" i="8" s="1"/>
  <c r="W45" i="8" s="1"/>
  <c r="R45" i="8" l="1"/>
  <c r="T45" i="8" s="1"/>
  <c r="S45" i="8" l="1"/>
  <c r="U46" i="8" l="1"/>
  <c r="V46" i="8" s="1"/>
  <c r="W46" i="8" s="1"/>
  <c r="R46" i="8"/>
  <c r="S46" i="8" l="1"/>
  <c r="U47" i="8" s="1"/>
  <c r="V47" i="8" s="1"/>
  <c r="W47" i="8" s="1"/>
  <c r="T46" i="8"/>
  <c r="R47" i="8" l="1"/>
  <c r="T47" i="8" l="1"/>
  <c r="S47" i="8"/>
  <c r="U48" i="8" s="1"/>
  <c r="V48" i="8" s="1"/>
  <c r="W48" i="8" s="1"/>
  <c r="R48" i="8" l="1"/>
  <c r="T48" i="8" s="1"/>
  <c r="S48" i="8" l="1"/>
  <c r="U49" i="8" s="1"/>
  <c r="V49" i="8" s="1"/>
  <c r="W49" i="8" s="1"/>
  <c r="R49" i="8" l="1"/>
  <c r="S49" i="8" l="1"/>
  <c r="U50" i="8" s="1"/>
  <c r="V50" i="8" s="1"/>
  <c r="W50" i="8" s="1"/>
  <c r="T49" i="8"/>
  <c r="R50" i="8" l="1"/>
  <c r="S50" i="8" l="1"/>
  <c r="R51" i="8" s="1"/>
  <c r="T50" i="8"/>
  <c r="T51" i="8" l="1"/>
  <c r="S51" i="8"/>
  <c r="U52" i="8" s="1"/>
  <c r="V52" i="8" s="1"/>
  <c r="W52" i="8" s="1"/>
  <c r="U51" i="8"/>
  <c r="V51" i="8" s="1"/>
  <c r="W51" i="8" s="1"/>
  <c r="R52" i="8" l="1"/>
  <c r="S52" i="8" s="1"/>
  <c r="U53" i="8" l="1"/>
  <c r="V53" i="8" s="1"/>
  <c r="W53" i="8" s="1"/>
  <c r="T52" i="8"/>
  <c r="R53" i="8"/>
  <c r="S53" i="8" s="1"/>
  <c r="U54" i="8" s="1"/>
  <c r="V54" i="8" s="1"/>
  <c r="W54" i="8" s="1"/>
  <c r="T53" i="8" l="1"/>
  <c r="R54" i="8"/>
  <c r="S54" i="8" s="1"/>
  <c r="U55" i="8" s="1"/>
  <c r="V55" i="8" s="1"/>
  <c r="W55" i="8" s="1"/>
  <c r="R55" i="8" l="1"/>
  <c r="S55" i="8" s="1"/>
  <c r="U56" i="8" s="1"/>
  <c r="V56" i="8" s="1"/>
  <c r="W56" i="8" s="1"/>
  <c r="T54" i="8"/>
  <c r="T55" i="8" l="1"/>
  <c r="R56" i="8"/>
  <c r="S56" i="8" s="1"/>
  <c r="U57" i="8" s="1"/>
  <c r="V57" i="8" s="1"/>
  <c r="W57" i="8" s="1"/>
  <c r="R57" i="8" l="1"/>
  <c r="S57" i="8" s="1"/>
  <c r="U58" i="8" s="1"/>
  <c r="V58" i="8" s="1"/>
  <c r="W58" i="8" s="1"/>
  <c r="T56" i="8"/>
  <c r="R58" i="8" l="1"/>
  <c r="S58" i="8" s="1"/>
  <c r="U59" i="8" s="1"/>
  <c r="V59" i="8" s="1"/>
  <c r="W59" i="8" s="1"/>
  <c r="T57" i="8"/>
  <c r="R59" i="8" l="1"/>
  <c r="S59" i="8" s="1"/>
  <c r="R60" i="8" s="1"/>
  <c r="S60" i="8" s="1"/>
  <c r="U61" i="8" s="1"/>
  <c r="V61" i="8" s="1"/>
  <c r="W61" i="8" s="1"/>
  <c r="T58" i="8"/>
  <c r="T60" i="8" l="1"/>
  <c r="T59" i="8"/>
  <c r="U60" i="8"/>
  <c r="V60" i="8" s="1"/>
  <c r="W60" i="8" s="1"/>
  <c r="R61" i="8"/>
  <c r="T61" i="8" s="1"/>
  <c r="S61" i="8" l="1"/>
  <c r="U62" i="8" s="1"/>
  <c r="V62" i="8" s="1"/>
  <c r="W62" i="8" s="1"/>
  <c r="R62" i="8" l="1"/>
  <c r="S62" i="8" l="1"/>
  <c r="U63" i="8" s="1"/>
  <c r="V63" i="8" s="1"/>
  <c r="W63" i="8" s="1"/>
  <c r="T62" i="8"/>
  <c r="R63" i="8" l="1"/>
  <c r="T63" i="8" l="1"/>
  <c r="S63" i="8"/>
  <c r="U64" i="8" s="1"/>
  <c r="V64" i="8" s="1"/>
  <c r="W64" i="8" s="1"/>
  <c r="R64" i="8" l="1"/>
  <c r="T64" i="8" l="1"/>
  <c r="S64" i="8"/>
  <c r="R65" i="8" s="1"/>
  <c r="U65" i="8" l="1"/>
  <c r="V65" i="8" s="1"/>
  <c r="W65" i="8" s="1"/>
  <c r="S65" i="8"/>
  <c r="R66" i="8" s="1"/>
  <c r="T65" i="8"/>
  <c r="U66" i="8" l="1"/>
  <c r="V66" i="8" s="1"/>
  <c r="W66" i="8" s="1"/>
  <c r="S66" i="8"/>
  <c r="U67" i="8" s="1"/>
  <c r="V67" i="8" s="1"/>
  <c r="W67" i="8" s="1"/>
  <c r="T66" i="8"/>
  <c r="R67" i="8" l="1"/>
  <c r="T67" i="8" s="1"/>
  <c r="S67" i="8" l="1"/>
  <c r="R68" i="8" s="1"/>
  <c r="T68" i="8" s="1"/>
  <c r="U68" i="8" l="1"/>
  <c r="V68" i="8" s="1"/>
  <c r="W68" i="8" s="1"/>
  <c r="S68" i="8"/>
  <c r="R69" i="8" s="1"/>
  <c r="T69" i="8" s="1"/>
  <c r="S69" i="8" l="1"/>
  <c r="U70" i="8" s="1"/>
  <c r="V70" i="8" s="1"/>
  <c r="W70" i="8" s="1"/>
  <c r="U69" i="8"/>
  <c r="V69" i="8" s="1"/>
  <c r="W69" i="8" s="1"/>
  <c r="R70" i="8" l="1"/>
  <c r="T70" i="8" s="1"/>
  <c r="S70" i="8" l="1"/>
  <c r="R71" i="8" s="1"/>
  <c r="S71" i="8" s="1"/>
  <c r="U72" i="8" s="1"/>
  <c r="V72" i="8" s="1"/>
  <c r="W72" i="8" s="1"/>
  <c r="U71" i="8" l="1"/>
  <c r="V71" i="8" s="1"/>
  <c r="W71" i="8" s="1"/>
  <c r="R72" i="8"/>
  <c r="S72" i="8" s="1"/>
  <c r="R73" i="8" s="1"/>
  <c r="S73" i="8" s="1"/>
  <c r="R74" i="8" s="1"/>
  <c r="T71" i="8"/>
  <c r="T73" i="8" l="1"/>
  <c r="T72" i="8"/>
  <c r="U73" i="8"/>
  <c r="V73" i="8" s="1"/>
  <c r="W73" i="8" s="1"/>
  <c r="U74" i="8"/>
  <c r="V74" i="8" s="1"/>
  <c r="W74" i="8" s="1"/>
  <c r="T74" i="8"/>
  <c r="S74" i="8"/>
  <c r="U75" i="8" s="1"/>
  <c r="V75" i="8" s="1"/>
  <c r="W75" i="8" s="1"/>
  <c r="R75" i="8" l="1"/>
  <c r="T75" i="8" s="1"/>
  <c r="S75" i="8" l="1"/>
  <c r="U76" i="8" s="1"/>
  <c r="V76" i="8" s="1"/>
  <c r="W76" i="8" s="1"/>
  <c r="R76" i="8" l="1"/>
  <c r="S76" i="8" s="1"/>
  <c r="U77" i="8" l="1"/>
  <c r="V77" i="8" s="1"/>
  <c r="W77" i="8" s="1"/>
  <c r="R77" i="8"/>
  <c r="T77" i="8" s="1"/>
  <c r="T76" i="8"/>
  <c r="S77" i="8" l="1"/>
  <c r="U78" i="8" s="1"/>
  <c r="V78" i="8" s="1"/>
  <c r="W78" i="8" s="1"/>
  <c r="R78" i="8" l="1"/>
  <c r="T78" i="8" s="1"/>
  <c r="S78" i="8" l="1"/>
  <c r="U79" i="8" s="1"/>
  <c r="V79" i="8" s="1"/>
  <c r="W79" i="8" s="1"/>
  <c r="R79" i="8" l="1"/>
  <c r="S79" i="8" s="1"/>
  <c r="U80" i="8" s="1"/>
  <c r="V80" i="8" s="1"/>
  <c r="W80" i="8" s="1"/>
  <c r="R80" i="8" l="1"/>
  <c r="S80" i="8" s="1"/>
  <c r="R81" i="8" s="1"/>
  <c r="S81" i="8" s="1"/>
  <c r="U82" i="8" s="1"/>
  <c r="V82" i="8" s="1"/>
  <c r="W82" i="8" s="1"/>
  <c r="T79" i="8"/>
  <c r="U81" i="8" l="1"/>
  <c r="V81" i="8" s="1"/>
  <c r="W81" i="8" s="1"/>
  <c r="T80" i="8"/>
  <c r="T81" i="8"/>
  <c r="R82" i="8"/>
  <c r="T82" i="8" s="1"/>
  <c r="S82" i="8" l="1"/>
  <c r="U83" i="8" s="1"/>
  <c r="V83" i="8" s="1"/>
  <c r="W83" i="8" s="1"/>
  <c r="R83" i="8" l="1"/>
  <c r="S83" i="8" l="1"/>
  <c r="T83" i="8"/>
  <c r="U84" i="8" l="1"/>
  <c r="V84" i="8" s="1"/>
  <c r="W84" i="8" s="1"/>
  <c r="R84" i="8"/>
  <c r="S84" i="8" l="1"/>
  <c r="U85" i="8" s="1"/>
  <c r="V85" i="8" s="1"/>
  <c r="W85" i="8" s="1"/>
  <c r="T84" i="8"/>
  <c r="R85" i="8" l="1"/>
  <c r="T85" i="8" l="1"/>
  <c r="S85" i="8"/>
  <c r="U86" i="8" s="1"/>
  <c r="V86" i="8" s="1"/>
  <c r="W86" i="8" s="1"/>
  <c r="R86" i="8" l="1"/>
  <c r="S86" i="8" l="1"/>
  <c r="U87" i="8" s="1"/>
  <c r="V87" i="8" s="1"/>
  <c r="W87" i="8" s="1"/>
  <c r="T86" i="8"/>
  <c r="R87" i="8" l="1"/>
  <c r="S87" i="8" s="1"/>
  <c r="T87" i="8" l="1"/>
  <c r="R88" i="8"/>
  <c r="S88" i="8" s="1"/>
  <c r="U89" i="8" s="1"/>
  <c r="V89" i="8" s="1"/>
  <c r="W89" i="8" s="1"/>
  <c r="U88" i="8"/>
  <c r="V88" i="8" s="1"/>
  <c r="W88" i="8" s="1"/>
  <c r="T88" i="8" l="1"/>
  <c r="R89" i="8"/>
  <c r="T89" i="8" s="1"/>
  <c r="S89" i="8" l="1"/>
  <c r="U90" i="8" s="1"/>
  <c r="V90" i="8" s="1"/>
  <c r="W90" i="8" s="1"/>
  <c r="R90" i="8" l="1"/>
  <c r="T90" i="8" s="1"/>
  <c r="S90" i="8" l="1"/>
  <c r="U91" i="8" s="1"/>
  <c r="V91" i="8" s="1"/>
  <c r="W91" i="8" s="1"/>
  <c r="R91" i="8" l="1"/>
  <c r="T91" i="8" l="1"/>
  <c r="S91" i="8"/>
  <c r="R92" i="8" s="1"/>
  <c r="U92" i="8" l="1"/>
  <c r="V92" i="8" s="1"/>
  <c r="W92" i="8" s="1"/>
  <c r="S92" i="8"/>
  <c r="U93" i="8" s="1"/>
  <c r="V93" i="8" s="1"/>
  <c r="W93" i="8" s="1"/>
  <c r="T92" i="8"/>
  <c r="R93" i="8" l="1"/>
  <c r="S93" i="8" s="1"/>
  <c r="U94" i="8" s="1"/>
  <c r="V94" i="8" s="1"/>
  <c r="W94" i="8" s="1"/>
  <c r="T93" i="8" l="1"/>
  <c r="R94" i="8"/>
  <c r="S94" i="8" l="1"/>
  <c r="U95" i="8" s="1"/>
  <c r="V95" i="8" s="1"/>
  <c r="W95" i="8" s="1"/>
  <c r="T94" i="8"/>
  <c r="R95" i="8" l="1"/>
  <c r="T95" i="8" s="1"/>
  <c r="S95" i="8" l="1"/>
  <c r="U96" i="8" s="1"/>
  <c r="V96" i="8" s="1"/>
  <c r="W96" i="8" s="1"/>
  <c r="R96" i="8" l="1"/>
  <c r="T96" i="8" s="1"/>
  <c r="S96" i="8" l="1"/>
  <c r="U97" i="8" s="1"/>
  <c r="V97" i="8" s="1"/>
  <c r="W97" i="8" s="1"/>
  <c r="R97" i="8" l="1"/>
  <c r="S97" i="8" s="1"/>
  <c r="T97" i="8" l="1"/>
  <c r="U98" i="8"/>
  <c r="V98" i="8" s="1"/>
  <c r="W98" i="8" s="1"/>
  <c r="R98" i="8"/>
  <c r="S98" i="8" l="1"/>
  <c r="T98" i="8"/>
  <c r="U99" i="8" l="1"/>
  <c r="V99" i="8" s="1"/>
  <c r="W99" i="8" s="1"/>
  <c r="R99" i="8"/>
  <c r="T99" i="8" l="1"/>
  <c r="S99" i="8"/>
  <c r="R100" i="8" l="1"/>
  <c r="U100" i="8"/>
  <c r="V100" i="8" s="1"/>
  <c r="W100" i="8" s="1"/>
  <c r="S100" i="8" l="1"/>
  <c r="R101" i="8" s="1"/>
  <c r="T100" i="8"/>
  <c r="U101" i="8" l="1"/>
  <c r="V101" i="8" s="1"/>
  <c r="W101" i="8" s="1"/>
  <c r="T101" i="8"/>
  <c r="S101" i="8"/>
  <c r="U102" i="8" l="1"/>
  <c r="V102" i="8" s="1"/>
  <c r="W102" i="8" s="1"/>
  <c r="R102" i="8"/>
  <c r="T102" i="8" l="1"/>
  <c r="S102" i="8"/>
  <c r="R103" i="8" s="1"/>
  <c r="U103" i="8" l="1"/>
  <c r="V103" i="8" s="1"/>
  <c r="W103" i="8" s="1"/>
  <c r="S103" i="8"/>
  <c r="R104" i="8" s="1"/>
  <c r="T103" i="8"/>
  <c r="U104" i="8" l="1"/>
  <c r="V104" i="8" s="1"/>
  <c r="W104" i="8" s="1"/>
  <c r="T104" i="8"/>
  <c r="S104" i="8"/>
  <c r="U105" i="8" s="1"/>
  <c r="V105" i="8" s="1"/>
  <c r="W105" i="8" s="1"/>
  <c r="R105" i="8" l="1"/>
  <c r="S105" i="8" s="1"/>
  <c r="R106" i="8" s="1"/>
  <c r="T105" i="8" l="1"/>
  <c r="S106" i="8"/>
  <c r="R107" i="8" s="1"/>
  <c r="T106" i="8"/>
  <c r="U106" i="8"/>
  <c r="V106" i="8" s="1"/>
  <c r="W106" i="8" s="1"/>
  <c r="U107" i="8" l="1"/>
  <c r="V107" i="8" s="1"/>
  <c r="W107" i="8" s="1"/>
  <c r="S107" i="8"/>
  <c r="R108" i="8" s="1"/>
  <c r="T107" i="8"/>
  <c r="U108" i="8" l="1"/>
  <c r="V108" i="8" s="1"/>
  <c r="W108" i="8" s="1"/>
  <c r="T108" i="8"/>
  <c r="S108" i="8"/>
  <c r="R109" i="8" s="1"/>
  <c r="S109" i="8" l="1"/>
  <c r="U110" i="8" s="1"/>
  <c r="V110" i="8" s="1"/>
  <c r="W110" i="8" s="1"/>
  <c r="T109" i="8"/>
  <c r="U109" i="8"/>
  <c r="V109" i="8" s="1"/>
  <c r="W109" i="8" s="1"/>
  <c r="R110" i="8" l="1"/>
  <c r="T110" i="8" s="1"/>
  <c r="S110" i="8" l="1"/>
  <c r="R111" i="8" s="1"/>
  <c r="S111" i="8" s="1"/>
  <c r="U112" i="8" s="1"/>
  <c r="V112" i="8" s="1"/>
  <c r="W112" i="8" s="1"/>
  <c r="U111" i="8" l="1"/>
  <c r="V111" i="8" s="1"/>
  <c r="W111" i="8" s="1"/>
  <c r="T111" i="8"/>
  <c r="R112" i="8"/>
  <c r="S112" i="8" l="1"/>
  <c r="U113" i="8" s="1"/>
  <c r="V113" i="8" s="1"/>
  <c r="W113" i="8" s="1"/>
  <c r="T112" i="8"/>
  <c r="R113" i="8" l="1"/>
  <c r="T113" i="8" s="1"/>
  <c r="S113" i="8" l="1"/>
  <c r="R114" i="8" s="1"/>
  <c r="T114" i="8" s="1"/>
  <c r="U114" i="8" l="1"/>
  <c r="V114" i="8" s="1"/>
  <c r="W114" i="8" s="1"/>
  <c r="S114" i="8"/>
  <c r="U115" i="8" s="1"/>
  <c r="V115" i="8" s="1"/>
  <c r="W115" i="8" s="1"/>
  <c r="R115" i="8" l="1"/>
  <c r="T115" i="8" s="1"/>
  <c r="S115" i="8" l="1"/>
  <c r="R116" i="8" s="1"/>
  <c r="S116" i="8" l="1"/>
  <c r="R119" i="8" s="1"/>
  <c r="T116" i="8"/>
  <c r="U116" i="8"/>
  <c r="V116" i="8" s="1"/>
  <c r="W116" i="8" s="1"/>
  <c r="X29" i="8" s="1"/>
  <c r="R123" i="8"/>
  <c r="R118" i="8" l="1"/>
  <c r="R121" i="8"/>
  <c r="R124" i="8"/>
  <c r="R125" i="8"/>
  <c r="R120" i="8"/>
  <c r="R122" i="8"/>
</calcChain>
</file>

<file path=xl/sharedStrings.xml><?xml version="1.0" encoding="utf-8"?>
<sst xmlns="http://schemas.openxmlformats.org/spreadsheetml/2006/main" count="242" uniqueCount="67">
  <si>
    <t>MonthNumber</t>
  </si>
  <si>
    <t>Month</t>
  </si>
  <si>
    <t>AirlineMiles (000'S)</t>
  </si>
  <si>
    <t>???</t>
  </si>
  <si>
    <t>Trend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</si>
  <si>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</si>
  <si>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</si>
  <si>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</si>
  <si>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</si>
  <si>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</si>
  <si>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</si>
  <si>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</si>
  <si>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</si>
  <si>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</si>
  <si>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</si>
  <si>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</si>
  <si>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</si>
  <si>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Airline Miles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</si>
  <si>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</si>
  <si>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</si>
  <si>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</si>
  <si>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</si>
  <si>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</si>
  <si>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</si>
  <si>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</si>
  <si>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</si>
  <si>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</si>
  <si>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</si>
  <si>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</si>
  <si>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</si>
  <si>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</si>
  <si>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</si>
  <si>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</si>
  <si>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</si>
  <si>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</si>
  <si>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</si>
  <si>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</si>
  <si>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</si>
  <si>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</si>
  <si>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</si>
  <si>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</si>
  <si>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</si>
  <si>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Baseline</t>
  </si>
  <si>
    <t>Forecast</t>
  </si>
  <si>
    <t>Error</t>
  </si>
  <si>
    <t>Sq Error</t>
  </si>
  <si>
    <t>SSE</t>
  </si>
  <si>
    <t>SUM</t>
  </si>
  <si>
    <t>Model 1</t>
  </si>
  <si>
    <t>Model 2</t>
  </si>
  <si>
    <t>Seasonal</t>
  </si>
  <si>
    <t>alpha</t>
  </si>
  <si>
    <t>beta</t>
  </si>
  <si>
    <t>gamma</t>
  </si>
  <si>
    <t>Level</t>
  </si>
  <si>
    <t>Sqd Error</t>
  </si>
  <si>
    <t>Actuals</t>
  </si>
  <si>
    <t>Smoothed Forecast</t>
  </si>
  <si>
    <t>L,T,S Forecast</t>
  </si>
  <si>
    <t>Smoothed LTS Forecast</t>
  </si>
  <si>
    <t>ERRORS</t>
  </si>
  <si>
    <t>SQUARED ERRORS</t>
  </si>
  <si>
    <t>FORECASTS</t>
  </si>
  <si>
    <t>SUM OF SQUARED ERRORS</t>
  </si>
  <si>
    <t>Period</t>
  </si>
  <si>
    <t>Date</t>
  </si>
  <si>
    <t>Coefficient of december dummy variable from my initial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</si>
</sst>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myyyy"/>
    <numFmt numFmtId="165" formatCode="#,##0.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>
      <alignment readingOrder="1"/>
      <protection locked="0"/>
    </xf>
    <xf numFmtId="4" fontId="2" fillId="0" borderId="0">
      <alignment readingOrder="1"/>
      <protection locked="0"/>
    </xf>
  </cellStyleXfs>
  <cellXfs count="19">
    <xf numFmtId="0" fontId="0" fillId="0" borderId="0" xfId="0"/>
    <xf numFmtId="0" fontId="1" fillId="0" borderId="0" xfId="0" applyFont="1"/>
    <xf numFmtId="164" fontId="3" fillId="0" borderId="0" xfId="1" applyNumberFormat="1" applyFont="1">
      <alignment readingOrder="1"/>
      <protection locked="0"/>
    </xf>
    <xf numFmtId="4" fontId="3" fillId="0" borderId="0" xfId="2" applyFont="1">
      <alignment readingOrder="1"/>
      <protection locked="0"/>
    </xf>
    <xf numFmtId="0" fontId="1" fillId="0" borderId="0" xfId="0" applyFont="1" applyAlignment="1">
      <alignment horizontal="right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0" borderId="0" xfId="0" applyFont="1"/>
    <xf numFmtId="0" fontId="0" fillId="2" borderId="0" xfId="0" applyFill="1"/>
    <xf numFmtId="4" fontId="0" fillId="2" borderId="0" xfId="0" applyNumberFormat="1" applyFill="1"/>
    <xf numFmtId="17" fontId="0" fillId="0" borderId="0" xfId="0" applyNumberFormat="1"/>
    <xf numFmtId="43" fontId="0" fillId="0" borderId="0" xfId="0" applyNumberFormat="1"/>
    <xf numFmtId="0" fontId="1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3">
    <cellStyle name="_DateRange" xfId="1" xr:uid="{00000000-0005-0000-0000-000000000000}"/>
    <cellStyle name="_SeriesData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vs. Smoothed LTS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Comparison'!$D$2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 Comparison'!$C$3:$C$90</c:f>
              <c:numCache>
                <c:formatCode>mmmyyyy</c:formatCode>
                <c:ptCount val="8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</c:numCache>
            </c:numRef>
          </c:cat>
          <c:val>
            <c:numRef>
              <c:f>'Model Comparison'!$D$3:$D$90</c:f>
              <c:numCache>
                <c:formatCode>#,##0.00</c:formatCode>
                <c:ptCount val="88"/>
                <c:pt idx="0">
                  <c:v>36.117688000000001</c:v>
                </c:pt>
                <c:pt idx="1">
                  <c:v>34.560837999999997</c:v>
                </c:pt>
                <c:pt idx="2">
                  <c:v>43.642223000000001</c:v>
                </c:pt>
                <c:pt idx="3">
                  <c:v>40.244599999999998</c:v>
                </c:pt>
                <c:pt idx="4">
                  <c:v>41.801557000000003</c:v>
                </c:pt>
                <c:pt idx="5">
                  <c:v>44.676734000000003</c:v>
                </c:pt>
                <c:pt idx="6">
                  <c:v>47.563113000000001</c:v>
                </c:pt>
                <c:pt idx="7">
                  <c:v>45.135361000000003</c:v>
                </c:pt>
                <c:pt idx="8">
                  <c:v>37.044905999999997</c:v>
                </c:pt>
                <c:pt idx="9">
                  <c:v>38.849763000000003</c:v>
                </c:pt>
                <c:pt idx="10">
                  <c:v>38.158242000000001</c:v>
                </c:pt>
                <c:pt idx="11">
                  <c:v>39.176167</c:v>
                </c:pt>
                <c:pt idx="12">
                  <c:v>36.677179000000002</c:v>
                </c:pt>
                <c:pt idx="13">
                  <c:v>34.745538000000003</c:v>
                </c:pt>
                <c:pt idx="14">
                  <c:v>42.892738999999999</c:v>
                </c:pt>
                <c:pt idx="15">
                  <c:v>41.296408999999997</c:v>
                </c:pt>
                <c:pt idx="16">
                  <c:v>41.489103</c:v>
                </c:pt>
                <c:pt idx="17">
                  <c:v>44.025655999999998</c:v>
                </c:pt>
                <c:pt idx="18">
                  <c:v>46.157221</c:v>
                </c:pt>
                <c:pt idx="19">
                  <c:v>44.152535</c:v>
                </c:pt>
                <c:pt idx="20">
                  <c:v>36.489369000000003</c:v>
                </c:pt>
                <c:pt idx="21">
                  <c:v>39.684941999999999</c:v>
                </c:pt>
                <c:pt idx="22">
                  <c:v>38.673709000000002</c:v>
                </c:pt>
                <c:pt idx="23">
                  <c:v>39.616706999999998</c:v>
                </c:pt>
                <c:pt idx="24">
                  <c:v>36.918239999999997</c:v>
                </c:pt>
                <c:pt idx="25">
                  <c:v>34.504282000000003</c:v>
                </c:pt>
                <c:pt idx="26">
                  <c:v>42.899597</c:v>
                </c:pt>
                <c:pt idx="27">
                  <c:v>41.367935000000003</c:v>
                </c:pt>
                <c:pt idx="28">
                  <c:v>42.213470999999998</c:v>
                </c:pt>
                <c:pt idx="29">
                  <c:v>44.496558999999998</c:v>
                </c:pt>
                <c:pt idx="30">
                  <c:v>46.468077000000001</c:v>
                </c:pt>
                <c:pt idx="31">
                  <c:v>45.760903999999996</c:v>
                </c:pt>
                <c:pt idx="32">
                  <c:v>37.075597999999999</c:v>
                </c:pt>
                <c:pt idx="33">
                  <c:v>39.961688000000002</c:v>
                </c:pt>
                <c:pt idx="34">
                  <c:v>38.386761</c:v>
                </c:pt>
                <c:pt idx="35">
                  <c:v>38.287010000000002</c:v>
                </c:pt>
                <c:pt idx="36">
                  <c:v>37.492254000000003</c:v>
                </c:pt>
                <c:pt idx="37">
                  <c:v>36.855338000000003</c:v>
                </c:pt>
                <c:pt idx="38">
                  <c:v>44.201991</c:v>
                </c:pt>
                <c:pt idx="39">
                  <c:v>40.888962999999997</c:v>
                </c:pt>
                <c:pt idx="40">
                  <c:v>42.591557999999999</c:v>
                </c:pt>
                <c:pt idx="41">
                  <c:v>44.660111000000001</c:v>
                </c:pt>
                <c:pt idx="42">
                  <c:v>46.490098000000003</c:v>
                </c:pt>
                <c:pt idx="43">
                  <c:v>44.969555</c:v>
                </c:pt>
                <c:pt idx="44">
                  <c:v>34.883001999999998</c:v>
                </c:pt>
                <c:pt idx="45">
                  <c:v>38.128010000000003</c:v>
                </c:pt>
                <c:pt idx="46">
                  <c:v>34.270471000000001</c:v>
                </c:pt>
                <c:pt idx="47">
                  <c:v>37.156359000000002</c:v>
                </c:pt>
                <c:pt idx="48">
                  <c:v>33.303545999999997</c:v>
                </c:pt>
                <c:pt idx="49">
                  <c:v>31.687273999999999</c:v>
                </c:pt>
                <c:pt idx="50">
                  <c:v>39.056403000000003</c:v>
                </c:pt>
                <c:pt idx="51">
                  <c:v>38.136054999999999</c:v>
                </c:pt>
                <c:pt idx="52">
                  <c:v>38.408752999999997</c:v>
                </c:pt>
                <c:pt idx="53">
                  <c:v>41.145909000000003</c:v>
                </c:pt>
                <c:pt idx="54">
                  <c:v>44.215515000000003</c:v>
                </c:pt>
                <c:pt idx="55">
                  <c:v>42.397035000000002</c:v>
                </c:pt>
                <c:pt idx="56">
                  <c:v>34.675395999999999</c:v>
                </c:pt>
                <c:pt idx="57">
                  <c:v>37.318050999999997</c:v>
                </c:pt>
                <c:pt idx="58">
                  <c:v>34.576582000000002</c:v>
                </c:pt>
                <c:pt idx="59">
                  <c:v>36.459079000000003</c:v>
                </c:pt>
                <c:pt idx="60">
                  <c:v>33.487141000000001</c:v>
                </c:pt>
                <c:pt idx="61">
                  <c:v>30.718097</c:v>
                </c:pt>
                <c:pt idx="62">
                  <c:v>39.369601000000003</c:v>
                </c:pt>
                <c:pt idx="63">
                  <c:v>37.762307</c:v>
                </c:pt>
                <c:pt idx="64">
                  <c:v>38.883682999999998</c:v>
                </c:pt>
                <c:pt idx="65">
                  <c:v>41.901958999999998</c:v>
                </c:pt>
                <c:pt idx="66">
                  <c:v>44.021861000000001</c:v>
                </c:pt>
                <c:pt idx="67">
                  <c:v>42.813205000000004</c:v>
                </c:pt>
                <c:pt idx="68">
                  <c:v>36.131604000000003</c:v>
                </c:pt>
                <c:pt idx="69">
                  <c:v>39.183461000000001</c:v>
                </c:pt>
                <c:pt idx="70">
                  <c:v>36.671543999999997</c:v>
                </c:pt>
                <c:pt idx="71">
                  <c:v>37.426385000000003</c:v>
                </c:pt>
                <c:pt idx="72">
                  <c:v>34.327419999999996</c:v>
                </c:pt>
                <c:pt idx="73">
                  <c:v>31.825085999999999</c:v>
                </c:pt>
                <c:pt idx="74">
                  <c:v>40.506780999999997</c:v>
                </c:pt>
                <c:pt idx="75">
                  <c:v>38.505752000000001</c:v>
                </c:pt>
                <c:pt idx="76">
                  <c:v>40.429592999999997</c:v>
                </c:pt>
                <c:pt idx="77">
                  <c:v>42.570238000000003</c:v>
                </c:pt>
                <c:pt idx="78">
                  <c:v>45.074086000000001</c:v>
                </c:pt>
                <c:pt idx="79">
                  <c:v>42.782321000000003</c:v>
                </c:pt>
                <c:pt idx="80">
                  <c:v>36.698979000000001</c:v>
                </c:pt>
                <c:pt idx="81">
                  <c:v>38.703718000000002</c:v>
                </c:pt>
                <c:pt idx="82">
                  <c:v>36.827824</c:v>
                </c:pt>
                <c:pt idx="83">
                  <c:v>37.493287000000002</c:v>
                </c:pt>
                <c:pt idx="84">
                  <c:v>34.313549999999999</c:v>
                </c:pt>
                <c:pt idx="85">
                  <c:v>33.264167999999998</c:v>
                </c:pt>
                <c:pt idx="86">
                  <c:v>40.781256999999997</c:v>
                </c:pt>
                <c:pt idx="87">
                  <c:v>38.806524000000003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3-471F-ADEC-19178E8AA5C9}"/>
            </c:ext>
          </c:extLst>
        </c:ser>
        <c:ser>
          <c:idx val="3"/>
          <c:order val="1"/>
          <c:tx>
            <c:strRef>
              <c:f>'Model Comparison'!$G$2</c:f>
              <c:strCache>
                <c:ptCount val="1"/>
                <c:pt idx="0">
                  <c:v>Smoothed LTS 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'Model Comparison'!$C$3:$C$90</c:f>
              <c:numCache>
                <c:formatCode>mmmyyyy</c:formatCode>
                <c:ptCount val="8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</c:numCache>
            </c:numRef>
          </c:cat>
          <c:val>
            <c:numRef>
              <c:f>'Model Comparison'!$G$3:$G$90</c:f>
              <c:numCache>
                <c:formatCode>#,##0.00</c:formatCode>
                <c:ptCount val="88"/>
                <c:pt idx="0">
                  <c:v>37.018771420017643</c:v>
                </c:pt>
                <c:pt idx="1">
                  <c:v>35.651064850983971</c:v>
                </c:pt>
                <c:pt idx="2">
                  <c:v>41.818909878390023</c:v>
                </c:pt>
                <c:pt idx="3">
                  <c:v>41.354973858956861</c:v>
                </c:pt>
                <c:pt idx="4">
                  <c:v>41.114683168818999</c:v>
                </c:pt>
                <c:pt idx="5">
                  <c:v>45.072154356652433</c:v>
                </c:pt>
                <c:pt idx="6">
                  <c:v>47.937879250268963</c:v>
                </c:pt>
                <c:pt idx="7">
                  <c:v>46.275241638976219</c:v>
                </c:pt>
                <c:pt idx="8">
                  <c:v>36.181783811755452</c:v>
                </c:pt>
                <c:pt idx="9">
                  <c:v>40.65890277397564</c:v>
                </c:pt>
                <c:pt idx="10">
                  <c:v>37.473284348369297</c:v>
                </c:pt>
                <c:pt idx="11">
                  <c:v>40.092676384120168</c:v>
                </c:pt>
                <c:pt idx="12">
                  <c:v>37.129099750264523</c:v>
                </c:pt>
                <c:pt idx="13">
                  <c:v>35.886959059904299</c:v>
                </c:pt>
                <c:pt idx="14">
                  <c:v>42.781296304848162</c:v>
                </c:pt>
                <c:pt idx="15">
                  <c:v>40.389007281461176</c:v>
                </c:pt>
                <c:pt idx="16">
                  <c:v>41.739471477758393</c:v>
                </c:pt>
                <c:pt idx="17">
                  <c:v>44.76323966224161</c:v>
                </c:pt>
                <c:pt idx="18">
                  <c:v>47.340649698065384</c:v>
                </c:pt>
                <c:pt idx="19">
                  <c:v>44.881052812423832</c:v>
                </c:pt>
                <c:pt idx="20">
                  <c:v>35.484715904258742</c:v>
                </c:pt>
                <c:pt idx="21">
                  <c:v>39.173011927390277</c:v>
                </c:pt>
                <c:pt idx="22">
                  <c:v>37.968082256932313</c:v>
                </c:pt>
                <c:pt idx="23">
                  <c:v>40.090799178780465</c:v>
                </c:pt>
                <c:pt idx="24">
                  <c:v>37.470991531666975</c:v>
                </c:pt>
                <c:pt idx="25">
                  <c:v>35.931698118896101</c:v>
                </c:pt>
                <c:pt idx="26">
                  <c:v>42.971926594808174</c:v>
                </c:pt>
                <c:pt idx="27">
                  <c:v>40.648774351921737</c:v>
                </c:pt>
                <c:pt idx="28">
                  <c:v>41.503176403547251</c:v>
                </c:pt>
                <c:pt idx="29">
                  <c:v>44.898065551505461</c:v>
                </c:pt>
                <c:pt idx="30">
                  <c:v>47.51126383877417</c:v>
                </c:pt>
                <c:pt idx="31">
                  <c:v>45.236800987373009</c:v>
                </c:pt>
                <c:pt idx="32">
                  <c:v>37.052504299066193</c:v>
                </c:pt>
                <c:pt idx="33">
                  <c:v>40.02385589326525</c:v>
                </c:pt>
                <c:pt idx="34">
                  <c:v>38.516270811087331</c:v>
                </c:pt>
                <c:pt idx="35">
                  <c:v>39.775945722559214</c:v>
                </c:pt>
                <c:pt idx="36">
                  <c:v>36.481769891682134</c:v>
                </c:pt>
                <c:pt idx="37">
                  <c:v>35.542748309736808</c:v>
                </c:pt>
                <c:pt idx="38">
                  <c:v>44.553491438607274</c:v>
                </c:pt>
                <c:pt idx="39">
                  <c:v>42.317094754244472</c:v>
                </c:pt>
                <c:pt idx="40">
                  <c:v>41.917346498105189</c:v>
                </c:pt>
                <c:pt idx="41">
                  <c:v>44.94215901524359</c:v>
                </c:pt>
                <c:pt idx="42">
                  <c:v>47.410823892522266</c:v>
                </c:pt>
                <c:pt idx="43">
                  <c:v>45.627582248913676</c:v>
                </c:pt>
                <c:pt idx="44">
                  <c:v>36.574253425244862</c:v>
                </c:pt>
                <c:pt idx="45">
                  <c:v>38.452660259966564</c:v>
                </c:pt>
                <c:pt idx="46">
                  <c:v>36.676374469956635</c:v>
                </c:pt>
                <c:pt idx="47">
                  <c:v>36.100042998808838</c:v>
                </c:pt>
                <c:pt idx="48">
                  <c:v>34.872866801207266</c:v>
                </c:pt>
                <c:pt idx="49">
                  <c:v>32.399318160456488</c:v>
                </c:pt>
                <c:pt idx="50">
                  <c:v>39.581844910608908</c:v>
                </c:pt>
                <c:pt idx="51">
                  <c:v>36.732992752784305</c:v>
                </c:pt>
                <c:pt idx="52">
                  <c:v>38.403684085361917</c:v>
                </c:pt>
                <c:pt idx="53">
                  <c:v>40.619625228585022</c:v>
                </c:pt>
                <c:pt idx="54">
                  <c:v>43.228942713495471</c:v>
                </c:pt>
                <c:pt idx="55">
                  <c:v>42.513291926470806</c:v>
                </c:pt>
                <c:pt idx="56">
                  <c:v>33.39376205718635</c:v>
                </c:pt>
                <c:pt idx="57">
                  <c:v>37.343266653581601</c:v>
                </c:pt>
                <c:pt idx="58">
                  <c:v>35.140270117623736</c:v>
                </c:pt>
                <c:pt idx="59">
                  <c:v>36.641320482900035</c:v>
                </c:pt>
                <c:pt idx="60">
                  <c:v>33.971799342619022</c:v>
                </c:pt>
                <c:pt idx="61">
                  <c:v>32.397092535310293</c:v>
                </c:pt>
                <c:pt idx="62">
                  <c:v>39.097973236428345</c:v>
                </c:pt>
                <c:pt idx="63">
                  <c:v>37.286592119464828</c:v>
                </c:pt>
                <c:pt idx="64">
                  <c:v>38.042323141459761</c:v>
                </c:pt>
                <c:pt idx="65">
                  <c:v>40.913785203717687</c:v>
                </c:pt>
                <c:pt idx="66">
                  <c:v>43.959221735714308</c:v>
                </c:pt>
                <c:pt idx="67">
                  <c:v>42.423661569214332</c:v>
                </c:pt>
                <c:pt idx="68">
                  <c:v>34.023314987177713</c:v>
                </c:pt>
                <c:pt idx="69">
                  <c:v>38.120924176562376</c:v>
                </c:pt>
                <c:pt idx="70">
                  <c:v>36.459493139047666</c:v>
                </c:pt>
                <c:pt idx="71">
                  <c:v>38.605786629745637</c:v>
                </c:pt>
                <c:pt idx="72">
                  <c:v>35.354972685426858</c:v>
                </c:pt>
                <c:pt idx="73">
                  <c:v>33.189612971828545</c:v>
                </c:pt>
                <c:pt idx="74">
                  <c:v>40.693180264992399</c:v>
                </c:pt>
                <c:pt idx="75">
                  <c:v>38.735599489652969</c:v>
                </c:pt>
                <c:pt idx="76">
                  <c:v>39.234050823701914</c:v>
                </c:pt>
                <c:pt idx="77">
                  <c:v>42.396393159528067</c:v>
                </c:pt>
                <c:pt idx="78">
                  <c:v>44.743005464173642</c:v>
                </c:pt>
                <c:pt idx="79">
                  <c:v>43.488251384198264</c:v>
                </c:pt>
                <c:pt idx="80">
                  <c:v>34.965446944939075</c:v>
                </c:pt>
                <c:pt idx="81">
                  <c:v>38.551577728587091</c:v>
                </c:pt>
                <c:pt idx="82">
                  <c:v>36.108653091297242</c:v>
                </c:pt>
                <c:pt idx="83">
                  <c:v>38.13651921168816</c:v>
                </c:pt>
                <c:pt idx="84">
                  <c:v>35.237330761674926</c:v>
                </c:pt>
                <c:pt idx="85">
                  <c:v>33.040569604598488</c:v>
                </c:pt>
                <c:pt idx="86">
                  <c:v>41.826618882706924</c:v>
                </c:pt>
                <c:pt idx="87">
                  <c:v>39.391354401042776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71F-ADEC-19178E8A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11096"/>
        <c:axId val="414406000"/>
      </c:lineChart>
      <c:dateAx>
        <c:axId val="414411096"/>
        <c:scaling>
          <c:orientation val="minMax"/>
        </c:scaling>
        <c:delete val="0"/>
        <c:axPos val="b"/>
        <c:numFmt formatCode="mmm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06000"/>
        <c:crosses val="autoZero"/>
        <c:auto val="1"/>
        <c:lblOffset val="100"/>
        <c:baseTimeUnit val="months"/>
      </c:dateAx>
      <c:valAx>
        <c:axId val="4144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Actuals vs. Smoothed LTS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Comparison'!$D$2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 Comparison'!$C$78:$C$90</c:f>
              <c:numCache>
                <c:formatCode>mmmyyyy</c:formatCode>
                <c:ptCount val="13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</c:numCache>
            </c:numRef>
          </c:cat>
          <c:val>
            <c:numRef>
              <c:f>'Model Comparison'!$D$78:$D$90</c:f>
              <c:numCache>
                <c:formatCode>#,##0.00</c:formatCode>
                <c:ptCount val="13"/>
                <c:pt idx="0">
                  <c:v>38.505752000000001</c:v>
                </c:pt>
                <c:pt idx="1">
                  <c:v>40.429592999999997</c:v>
                </c:pt>
                <c:pt idx="2">
                  <c:v>42.570238000000003</c:v>
                </c:pt>
                <c:pt idx="3">
                  <c:v>45.074086000000001</c:v>
                </c:pt>
                <c:pt idx="4">
                  <c:v>42.782321000000003</c:v>
                </c:pt>
                <c:pt idx="5">
                  <c:v>36.698979000000001</c:v>
                </c:pt>
                <c:pt idx="6">
                  <c:v>38.703718000000002</c:v>
                </c:pt>
                <c:pt idx="7">
                  <c:v>36.827824</c:v>
                </c:pt>
                <c:pt idx="8">
                  <c:v>37.493287000000002</c:v>
                </c:pt>
                <c:pt idx="9">
                  <c:v>34.313549999999999</c:v>
                </c:pt>
                <c:pt idx="10">
                  <c:v>33.264167999999998</c:v>
                </c:pt>
                <c:pt idx="11">
                  <c:v>40.781256999999997</c:v>
                </c:pt>
                <c:pt idx="12">
                  <c:v>38.806524000000003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8-4335-8393-D40BC554D725}"/>
            </c:ext>
          </c:extLst>
        </c:ser>
        <c:ser>
          <c:idx val="3"/>
          <c:order val="1"/>
          <c:tx>
            <c:strRef>
              <c:f>'Model Comparison'!$G$2</c:f>
              <c:strCache>
                <c:ptCount val="1"/>
                <c:pt idx="0">
                  <c:v>Smoothed LTS 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'Model Comparison'!$C$78:$C$90</c:f>
              <c:numCache>
                <c:formatCode>mmmyyyy</c:formatCode>
                <c:ptCount val="13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</c:numCache>
            </c:numRef>
          </c:cat>
          <c:val>
            <c:numRef>
              <c:f>'Model Comparison'!$G$78:$G$90</c:f>
              <c:numCache>
                <c:formatCode>#,##0.00</c:formatCode>
                <c:ptCount val="13"/>
                <c:pt idx="0">
                  <c:v>38.735599489652969</c:v>
                </c:pt>
                <c:pt idx="1">
                  <c:v>39.234050823701914</c:v>
                </c:pt>
                <c:pt idx="2">
                  <c:v>42.396393159528067</c:v>
                </c:pt>
                <c:pt idx="3">
                  <c:v>44.743005464173642</c:v>
                </c:pt>
                <c:pt idx="4">
                  <c:v>43.488251384198264</c:v>
                </c:pt>
                <c:pt idx="5">
                  <c:v>34.965446944939075</c:v>
                </c:pt>
                <c:pt idx="6">
                  <c:v>38.551577728587091</c:v>
                </c:pt>
                <c:pt idx="7">
                  <c:v>36.108653091297242</c:v>
                </c:pt>
                <c:pt idx="8">
                  <c:v>38.13651921168816</c:v>
                </c:pt>
                <c:pt idx="9">
                  <c:v>35.237330761674926</c:v>
                </c:pt>
                <c:pt idx="10">
                  <c:v>33.040569604598488</c:v>
                </c:pt>
                <c:pt idx="11">
                  <c:v>41.826618882706924</c:v>
                </c:pt>
                <c:pt idx="12">
                  <c:v>39.391354401042776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8-4335-8393-D40BC554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13056"/>
        <c:axId val="414413448"/>
      </c:lineChart>
      <c:dateAx>
        <c:axId val="414413056"/>
        <c:scaling>
          <c:orientation val="minMax"/>
        </c:scaling>
        <c:delete val="0"/>
        <c:axPos val="b"/>
        <c:numFmt formatCode="mmm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3448"/>
        <c:crosses val="autoZero"/>
        <c:auto val="1"/>
        <c:lblOffset val="100"/>
        <c:baseTimeUnit val="months"/>
      </c:dateAx>
      <c:valAx>
        <c:axId val="41441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0</xdr:row>
      <xdr:rowOff>0</xdr:rowOff>
    </xdr:from>
    <xdr:to>
      <xdr:col>25</xdr:col>
      <xdr:colOff>495300</xdr:colOff>
      <xdr:row>17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95250</xdr:colOff>
      <xdr:row>18</xdr:row>
      <xdr:rowOff>38100</xdr:rowOff>
    </xdr:from>
    <xdr:to>
      <xdr:col>25</xdr:col>
      <xdr:colOff>476250</xdr:colOff>
      <xdr:row>37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4"/>
  <sheetViews>
    <sheetView workbookViewId="0">
      <selection activeCell="G22" sqref="G22"/>
    </sheetView>
  </sheetViews>
  <sheetFormatPr defaultRowHeight="14.4" x14ac:dyDescent="0.3"/>
  <cols>
    <col min="1" max="1" width="14.44140625" bestFit="1" customWidth="1"/>
    <col min="2" max="2" width="10.6640625" bestFit="1" customWidth="1"/>
    <col min="3" max="3" width="18.66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2">
        <v>37622</v>
      </c>
      <c r="C2" s="3">
        <v>32854790</v>
      </c>
    </row>
    <row r="3" spans="1:3" x14ac:dyDescent="0.3">
      <c r="A3" s="1">
        <v>2</v>
      </c>
      <c r="B3" s="2">
        <v>37653</v>
      </c>
      <c r="C3" s="3">
        <v>30814269</v>
      </c>
    </row>
    <row r="4" spans="1:3" x14ac:dyDescent="0.3">
      <c r="A4" s="1">
        <v>3</v>
      </c>
      <c r="B4" s="2">
        <v>37681</v>
      </c>
      <c r="C4" s="3">
        <v>37586654</v>
      </c>
    </row>
    <row r="5" spans="1:3" x14ac:dyDescent="0.3">
      <c r="A5" s="1">
        <v>4</v>
      </c>
      <c r="B5" s="2">
        <v>37712</v>
      </c>
      <c r="C5" s="3">
        <v>35226398</v>
      </c>
    </row>
    <row r="6" spans="1:3" x14ac:dyDescent="0.3">
      <c r="A6" s="1">
        <v>5</v>
      </c>
      <c r="B6" s="2">
        <v>37742</v>
      </c>
      <c r="C6" s="3">
        <v>36569670</v>
      </c>
    </row>
    <row r="7" spans="1:3" x14ac:dyDescent="0.3">
      <c r="A7" s="1">
        <v>6</v>
      </c>
      <c r="B7" s="2">
        <v>37773</v>
      </c>
      <c r="C7" s="3">
        <v>39750216</v>
      </c>
    </row>
    <row r="8" spans="1:3" x14ac:dyDescent="0.3">
      <c r="A8" s="1">
        <v>7</v>
      </c>
      <c r="B8" s="2">
        <v>37803</v>
      </c>
      <c r="C8" s="3">
        <v>43367508</v>
      </c>
    </row>
    <row r="9" spans="1:3" x14ac:dyDescent="0.3">
      <c r="A9" s="1">
        <v>8</v>
      </c>
      <c r="B9" s="2">
        <v>37834</v>
      </c>
      <c r="C9" s="3">
        <v>42092669</v>
      </c>
    </row>
    <row r="10" spans="1:3" x14ac:dyDescent="0.3">
      <c r="A10" s="1">
        <v>9</v>
      </c>
      <c r="B10" s="2">
        <v>37865</v>
      </c>
      <c r="C10" s="3">
        <v>32549732</v>
      </c>
    </row>
    <row r="11" spans="1:3" x14ac:dyDescent="0.3">
      <c r="A11" s="1">
        <v>10</v>
      </c>
      <c r="B11" s="2">
        <v>37895</v>
      </c>
      <c r="C11" s="3">
        <v>36442428</v>
      </c>
    </row>
    <row r="12" spans="1:3" x14ac:dyDescent="0.3">
      <c r="A12" s="1">
        <v>11</v>
      </c>
      <c r="B12" s="2">
        <v>37926</v>
      </c>
      <c r="C12" s="3">
        <v>34350366</v>
      </c>
    </row>
    <row r="13" spans="1:3" x14ac:dyDescent="0.3">
      <c r="A13" s="1">
        <v>12</v>
      </c>
      <c r="B13" s="2">
        <v>37956</v>
      </c>
      <c r="C13" s="3">
        <v>37389382</v>
      </c>
    </row>
    <row r="14" spans="1:3" x14ac:dyDescent="0.3">
      <c r="A14" s="1">
        <v>13</v>
      </c>
      <c r="B14" s="2">
        <v>37987</v>
      </c>
      <c r="C14" s="3">
        <v>33537392</v>
      </c>
    </row>
    <row r="15" spans="1:3" x14ac:dyDescent="0.3">
      <c r="A15" s="1">
        <v>14</v>
      </c>
      <c r="B15" s="2">
        <v>38018</v>
      </c>
      <c r="C15" s="3">
        <v>33909139</v>
      </c>
    </row>
    <row r="16" spans="1:3" x14ac:dyDescent="0.3">
      <c r="A16" s="1">
        <v>15</v>
      </c>
      <c r="B16" s="2">
        <v>38047</v>
      </c>
      <c r="C16" s="3">
        <v>40805211</v>
      </c>
    </row>
    <row r="17" spans="1:3" x14ac:dyDescent="0.3">
      <c r="A17" s="1">
        <v>16</v>
      </c>
      <c r="B17" s="2">
        <v>38078</v>
      </c>
      <c r="C17" s="3">
        <v>40172829</v>
      </c>
    </row>
    <row r="18" spans="1:3" x14ac:dyDescent="0.3">
      <c r="A18" s="1">
        <v>17</v>
      </c>
      <c r="B18" s="2">
        <v>38108</v>
      </c>
      <c r="C18" s="3">
        <v>39671007</v>
      </c>
    </row>
    <row r="19" spans="1:3" x14ac:dyDescent="0.3">
      <c r="A19" s="1">
        <v>18</v>
      </c>
      <c r="B19" s="2">
        <v>38139</v>
      </c>
      <c r="C19" s="3">
        <v>43652277</v>
      </c>
    </row>
    <row r="20" spans="1:3" x14ac:dyDescent="0.3">
      <c r="A20" s="1">
        <v>19</v>
      </c>
      <c r="B20" s="2">
        <v>38169</v>
      </c>
      <c r="C20" s="3">
        <v>46262249</v>
      </c>
    </row>
    <row r="21" spans="1:3" x14ac:dyDescent="0.3">
      <c r="A21" s="1">
        <v>20</v>
      </c>
      <c r="B21" s="2">
        <v>38200</v>
      </c>
      <c r="C21" s="3">
        <v>44701691</v>
      </c>
    </row>
    <row r="22" spans="1:3" x14ac:dyDescent="0.3">
      <c r="A22" s="1">
        <v>21</v>
      </c>
      <c r="B22" s="2">
        <v>38231</v>
      </c>
      <c r="C22" s="3">
        <v>35470844</v>
      </c>
    </row>
    <row r="23" spans="1:3" x14ac:dyDescent="0.3">
      <c r="A23" s="1">
        <v>22</v>
      </c>
      <c r="B23" s="2">
        <v>38261</v>
      </c>
      <c r="C23" s="3">
        <v>39627851</v>
      </c>
    </row>
    <row r="24" spans="1:3" x14ac:dyDescent="0.3">
      <c r="A24" s="1">
        <v>23</v>
      </c>
      <c r="B24" s="2">
        <v>38292</v>
      </c>
      <c r="C24" s="3">
        <v>37567116</v>
      </c>
    </row>
    <row r="25" spans="1:3" x14ac:dyDescent="0.3">
      <c r="A25" s="1">
        <v>24</v>
      </c>
      <c r="B25" s="2">
        <v>38322</v>
      </c>
      <c r="C25" s="3">
        <v>39117678</v>
      </c>
    </row>
    <row r="26" spans="1:3" x14ac:dyDescent="0.3">
      <c r="A26" s="1">
        <v>25</v>
      </c>
      <c r="B26" s="2">
        <v>38353</v>
      </c>
      <c r="C26" s="3">
        <v>36117688</v>
      </c>
    </row>
    <row r="27" spans="1:3" x14ac:dyDescent="0.3">
      <c r="A27" s="1">
        <v>26</v>
      </c>
      <c r="B27" s="2">
        <v>38384</v>
      </c>
      <c r="C27" s="3">
        <v>34560838</v>
      </c>
    </row>
    <row r="28" spans="1:3" x14ac:dyDescent="0.3">
      <c r="A28" s="1">
        <v>27</v>
      </c>
      <c r="B28" s="2">
        <v>38412</v>
      </c>
      <c r="C28" s="3">
        <v>43642223</v>
      </c>
    </row>
    <row r="29" spans="1:3" x14ac:dyDescent="0.3">
      <c r="A29" s="1">
        <v>28</v>
      </c>
      <c r="B29" s="2">
        <v>38443</v>
      </c>
      <c r="C29" s="3">
        <v>40244600</v>
      </c>
    </row>
    <row r="30" spans="1:3" x14ac:dyDescent="0.3">
      <c r="A30" s="1">
        <v>29</v>
      </c>
      <c r="B30" s="2">
        <v>38473</v>
      </c>
      <c r="C30" s="3">
        <v>41801557</v>
      </c>
    </row>
    <row r="31" spans="1:3" x14ac:dyDescent="0.3">
      <c r="A31" s="1">
        <v>30</v>
      </c>
      <c r="B31" s="2">
        <v>38504</v>
      </c>
      <c r="C31" s="3">
        <v>44676734</v>
      </c>
    </row>
    <row r="32" spans="1:3" x14ac:dyDescent="0.3">
      <c r="A32" s="1">
        <v>31</v>
      </c>
      <c r="B32" s="2">
        <v>38534</v>
      </c>
      <c r="C32" s="3">
        <v>47563113</v>
      </c>
    </row>
    <row r="33" spans="1:3" x14ac:dyDescent="0.3">
      <c r="A33" s="1">
        <v>32</v>
      </c>
      <c r="B33" s="2">
        <v>38565</v>
      </c>
      <c r="C33" s="3">
        <v>45135361</v>
      </c>
    </row>
    <row r="34" spans="1:3" x14ac:dyDescent="0.3">
      <c r="A34" s="1">
        <v>33</v>
      </c>
      <c r="B34" s="2">
        <v>38596</v>
      </c>
      <c r="C34" s="3">
        <v>37044906</v>
      </c>
    </row>
    <row r="35" spans="1:3" x14ac:dyDescent="0.3">
      <c r="A35" s="1">
        <v>34</v>
      </c>
      <c r="B35" s="2">
        <v>38626</v>
      </c>
      <c r="C35" s="3">
        <v>38849763</v>
      </c>
    </row>
    <row r="36" spans="1:3" x14ac:dyDescent="0.3">
      <c r="A36" s="1">
        <v>35</v>
      </c>
      <c r="B36" s="2">
        <v>38657</v>
      </c>
      <c r="C36" s="3">
        <v>38158242</v>
      </c>
    </row>
    <row r="37" spans="1:3" x14ac:dyDescent="0.3">
      <c r="A37" s="1">
        <v>36</v>
      </c>
      <c r="B37" s="2">
        <v>38687</v>
      </c>
      <c r="C37" s="3">
        <v>39176167</v>
      </c>
    </row>
    <row r="38" spans="1:3" x14ac:dyDescent="0.3">
      <c r="A38" s="1">
        <v>37</v>
      </c>
      <c r="B38" s="2">
        <v>38718</v>
      </c>
      <c r="C38" s="3">
        <v>36677179</v>
      </c>
    </row>
    <row r="39" spans="1:3" x14ac:dyDescent="0.3">
      <c r="A39" s="1">
        <v>38</v>
      </c>
      <c r="B39" s="2">
        <v>38749</v>
      </c>
      <c r="C39" s="3">
        <v>34745538</v>
      </c>
    </row>
    <row r="40" spans="1:3" x14ac:dyDescent="0.3">
      <c r="A40" s="1">
        <v>39</v>
      </c>
      <c r="B40" s="2">
        <v>38777</v>
      </c>
      <c r="C40" s="3">
        <v>42892739</v>
      </c>
    </row>
    <row r="41" spans="1:3" x14ac:dyDescent="0.3">
      <c r="A41" s="1">
        <v>40</v>
      </c>
      <c r="B41" s="2">
        <v>38808</v>
      </c>
      <c r="C41" s="3">
        <v>41296409</v>
      </c>
    </row>
    <row r="42" spans="1:3" x14ac:dyDescent="0.3">
      <c r="A42" s="1">
        <v>41</v>
      </c>
      <c r="B42" s="2">
        <v>38838</v>
      </c>
      <c r="C42" s="3">
        <v>41489103</v>
      </c>
    </row>
    <row r="43" spans="1:3" x14ac:dyDescent="0.3">
      <c r="A43" s="1">
        <v>42</v>
      </c>
      <c r="B43" s="2">
        <v>38869</v>
      </c>
      <c r="C43" s="3">
        <v>44025656</v>
      </c>
    </row>
    <row r="44" spans="1:3" x14ac:dyDescent="0.3">
      <c r="A44" s="1">
        <v>43</v>
      </c>
      <c r="B44" s="2">
        <v>38899</v>
      </c>
      <c r="C44" s="3">
        <v>46157221</v>
      </c>
    </row>
    <row r="45" spans="1:3" x14ac:dyDescent="0.3">
      <c r="A45" s="1">
        <v>44</v>
      </c>
      <c r="B45" s="2">
        <v>38930</v>
      </c>
      <c r="C45" s="3">
        <v>44152535</v>
      </c>
    </row>
    <row r="46" spans="1:3" x14ac:dyDescent="0.3">
      <c r="A46" s="1">
        <v>45</v>
      </c>
      <c r="B46" s="2">
        <v>38961</v>
      </c>
      <c r="C46" s="3">
        <v>36489369</v>
      </c>
    </row>
    <row r="47" spans="1:3" x14ac:dyDescent="0.3">
      <c r="A47" s="1">
        <v>46</v>
      </c>
      <c r="B47" s="2">
        <v>38991</v>
      </c>
      <c r="C47" s="3">
        <v>39684942</v>
      </c>
    </row>
    <row r="48" spans="1:3" x14ac:dyDescent="0.3">
      <c r="A48" s="1">
        <v>47</v>
      </c>
      <c r="B48" s="2">
        <v>39022</v>
      </c>
      <c r="C48" s="3">
        <v>38673709</v>
      </c>
    </row>
    <row r="49" spans="1:3" x14ac:dyDescent="0.3">
      <c r="A49" s="1">
        <v>48</v>
      </c>
      <c r="B49" s="2">
        <v>39052</v>
      </c>
      <c r="C49" s="3">
        <v>39616707</v>
      </c>
    </row>
    <row r="50" spans="1:3" x14ac:dyDescent="0.3">
      <c r="A50" s="1">
        <v>49</v>
      </c>
      <c r="B50" s="2">
        <v>39083</v>
      </c>
      <c r="C50" s="3">
        <v>36918240</v>
      </c>
    </row>
    <row r="51" spans="1:3" x14ac:dyDescent="0.3">
      <c r="A51" s="1">
        <v>50</v>
      </c>
      <c r="B51" s="2">
        <v>39114</v>
      </c>
      <c r="C51" s="3">
        <v>34504282</v>
      </c>
    </row>
    <row r="52" spans="1:3" x14ac:dyDescent="0.3">
      <c r="A52" s="1">
        <v>51</v>
      </c>
      <c r="B52" s="2">
        <v>39142</v>
      </c>
      <c r="C52" s="3">
        <v>42899597</v>
      </c>
    </row>
    <row r="53" spans="1:3" x14ac:dyDescent="0.3">
      <c r="A53" s="1">
        <v>52</v>
      </c>
      <c r="B53" s="2">
        <v>39173</v>
      </c>
      <c r="C53" s="3">
        <v>41367935</v>
      </c>
    </row>
    <row r="54" spans="1:3" x14ac:dyDescent="0.3">
      <c r="A54" s="1">
        <v>53</v>
      </c>
      <c r="B54" s="2">
        <v>39203</v>
      </c>
      <c r="C54" s="3">
        <v>42213471</v>
      </c>
    </row>
    <row r="55" spans="1:3" x14ac:dyDescent="0.3">
      <c r="A55" s="1">
        <v>54</v>
      </c>
      <c r="B55" s="2">
        <v>39234</v>
      </c>
      <c r="C55" s="3">
        <v>44496559</v>
      </c>
    </row>
    <row r="56" spans="1:3" x14ac:dyDescent="0.3">
      <c r="A56" s="1">
        <v>55</v>
      </c>
      <c r="B56" s="2">
        <v>39264</v>
      </c>
      <c r="C56" s="3">
        <v>46468077</v>
      </c>
    </row>
    <row r="57" spans="1:3" x14ac:dyDescent="0.3">
      <c r="A57" s="1">
        <v>56</v>
      </c>
      <c r="B57" s="2">
        <v>39295</v>
      </c>
      <c r="C57" s="3">
        <v>45760904</v>
      </c>
    </row>
    <row r="58" spans="1:3" x14ac:dyDescent="0.3">
      <c r="A58" s="1">
        <v>57</v>
      </c>
      <c r="B58" s="2">
        <v>39326</v>
      </c>
      <c r="C58" s="3">
        <v>37075598</v>
      </c>
    </row>
    <row r="59" spans="1:3" x14ac:dyDescent="0.3">
      <c r="A59" s="1">
        <v>58</v>
      </c>
      <c r="B59" s="2">
        <v>39356</v>
      </c>
      <c r="C59" s="3">
        <v>39961688</v>
      </c>
    </row>
    <row r="60" spans="1:3" x14ac:dyDescent="0.3">
      <c r="A60" s="1">
        <v>59</v>
      </c>
      <c r="B60" s="2">
        <v>39387</v>
      </c>
      <c r="C60" s="3">
        <v>38386761</v>
      </c>
    </row>
    <row r="61" spans="1:3" x14ac:dyDescent="0.3">
      <c r="A61" s="1">
        <v>60</v>
      </c>
      <c r="B61" s="2">
        <v>39417</v>
      </c>
      <c r="C61" s="3">
        <v>38287010</v>
      </c>
    </row>
    <row r="62" spans="1:3" x14ac:dyDescent="0.3">
      <c r="A62" s="1">
        <v>61</v>
      </c>
      <c r="B62" s="2">
        <v>39448</v>
      </c>
      <c r="C62" s="3">
        <v>37492254</v>
      </c>
    </row>
    <row r="63" spans="1:3" x14ac:dyDescent="0.3">
      <c r="A63" s="1">
        <v>62</v>
      </c>
      <c r="B63" s="2">
        <v>39479</v>
      </c>
      <c r="C63" s="3">
        <v>36855338</v>
      </c>
    </row>
    <row r="64" spans="1:3" x14ac:dyDescent="0.3">
      <c r="A64" s="1">
        <v>63</v>
      </c>
      <c r="B64" s="2">
        <v>39508</v>
      </c>
      <c r="C64" s="3">
        <v>44201991</v>
      </c>
    </row>
    <row r="65" spans="1:3" x14ac:dyDescent="0.3">
      <c r="A65" s="1">
        <v>64</v>
      </c>
      <c r="B65" s="2">
        <v>39539</v>
      </c>
      <c r="C65" s="3">
        <v>40888963</v>
      </c>
    </row>
    <row r="66" spans="1:3" x14ac:dyDescent="0.3">
      <c r="A66" s="1">
        <v>65</v>
      </c>
      <c r="B66" s="2">
        <v>39569</v>
      </c>
      <c r="C66" s="3">
        <v>42591558</v>
      </c>
    </row>
    <row r="67" spans="1:3" x14ac:dyDescent="0.3">
      <c r="A67" s="1">
        <v>66</v>
      </c>
      <c r="B67" s="2">
        <v>39600</v>
      </c>
      <c r="C67" s="3">
        <v>44660111</v>
      </c>
    </row>
    <row r="68" spans="1:3" x14ac:dyDescent="0.3">
      <c r="A68" s="1">
        <v>67</v>
      </c>
      <c r="B68" s="2">
        <v>39630</v>
      </c>
      <c r="C68" s="3">
        <v>46490098</v>
      </c>
    </row>
    <row r="69" spans="1:3" x14ac:dyDescent="0.3">
      <c r="A69" s="1">
        <v>68</v>
      </c>
      <c r="B69" s="2">
        <v>39661</v>
      </c>
      <c r="C69" s="3">
        <v>44969555</v>
      </c>
    </row>
    <row r="70" spans="1:3" x14ac:dyDescent="0.3">
      <c r="A70" s="1">
        <v>69</v>
      </c>
      <c r="B70" s="2">
        <v>39692</v>
      </c>
      <c r="C70" s="3">
        <v>34883002</v>
      </c>
    </row>
    <row r="71" spans="1:3" x14ac:dyDescent="0.3">
      <c r="A71" s="1">
        <v>70</v>
      </c>
      <c r="B71" s="2">
        <v>39722</v>
      </c>
      <c r="C71" s="3">
        <v>38128010</v>
      </c>
    </row>
    <row r="72" spans="1:3" x14ac:dyDescent="0.3">
      <c r="A72" s="1">
        <v>71</v>
      </c>
      <c r="B72" s="2">
        <v>39753</v>
      </c>
      <c r="C72" s="3">
        <v>34270471</v>
      </c>
    </row>
    <row r="73" spans="1:3" x14ac:dyDescent="0.3">
      <c r="A73" s="1">
        <v>72</v>
      </c>
      <c r="B73" s="2">
        <v>39783</v>
      </c>
      <c r="C73" s="3">
        <v>37156359</v>
      </c>
    </row>
    <row r="74" spans="1:3" x14ac:dyDescent="0.3">
      <c r="A74" s="1">
        <v>73</v>
      </c>
      <c r="B74" s="2">
        <v>39814</v>
      </c>
      <c r="C74" s="3">
        <v>33303546</v>
      </c>
    </row>
    <row r="75" spans="1:3" x14ac:dyDescent="0.3">
      <c r="A75" s="1">
        <v>74</v>
      </c>
      <c r="B75" s="2">
        <v>39845</v>
      </c>
      <c r="C75" s="3">
        <v>31687274</v>
      </c>
    </row>
    <row r="76" spans="1:3" x14ac:dyDescent="0.3">
      <c r="A76" s="1">
        <v>75</v>
      </c>
      <c r="B76" s="2">
        <v>39873</v>
      </c>
      <c r="C76" s="3">
        <v>39056403</v>
      </c>
    </row>
    <row r="77" spans="1:3" x14ac:dyDescent="0.3">
      <c r="A77" s="1">
        <v>76</v>
      </c>
      <c r="B77" s="2">
        <v>39904</v>
      </c>
      <c r="C77" s="3">
        <v>38136055</v>
      </c>
    </row>
    <row r="78" spans="1:3" x14ac:dyDescent="0.3">
      <c r="A78" s="1">
        <v>77</v>
      </c>
      <c r="B78" s="2">
        <v>39934</v>
      </c>
      <c r="C78" s="3">
        <v>38408753</v>
      </c>
    </row>
    <row r="79" spans="1:3" x14ac:dyDescent="0.3">
      <c r="A79" s="1">
        <v>78</v>
      </c>
      <c r="B79" s="2">
        <v>39965</v>
      </c>
      <c r="C79" s="3">
        <v>41145909</v>
      </c>
    </row>
    <row r="80" spans="1:3" x14ac:dyDescent="0.3">
      <c r="A80" s="1">
        <v>79</v>
      </c>
      <c r="B80" s="2">
        <v>39995</v>
      </c>
      <c r="C80" s="3">
        <v>44215515</v>
      </c>
    </row>
    <row r="81" spans="1:3" x14ac:dyDescent="0.3">
      <c r="A81" s="1">
        <v>80</v>
      </c>
      <c r="B81" s="2">
        <v>40026</v>
      </c>
      <c r="C81" s="3">
        <v>42397035</v>
      </c>
    </row>
    <row r="82" spans="1:3" x14ac:dyDescent="0.3">
      <c r="A82" s="1">
        <v>81</v>
      </c>
      <c r="B82" s="2">
        <v>40057</v>
      </c>
      <c r="C82" s="3">
        <v>34675396</v>
      </c>
    </row>
    <row r="83" spans="1:3" x14ac:dyDescent="0.3">
      <c r="A83" s="1">
        <v>82</v>
      </c>
      <c r="B83" s="2">
        <v>40087</v>
      </c>
      <c r="C83" s="3">
        <v>37318051</v>
      </c>
    </row>
    <row r="84" spans="1:3" x14ac:dyDescent="0.3">
      <c r="A84" s="1">
        <v>83</v>
      </c>
      <c r="B84" s="2">
        <v>40118</v>
      </c>
      <c r="C84" s="3">
        <v>34576582</v>
      </c>
    </row>
    <row r="85" spans="1:3" x14ac:dyDescent="0.3">
      <c r="A85" s="1">
        <v>84</v>
      </c>
      <c r="B85" s="2">
        <v>40148</v>
      </c>
      <c r="C85" s="3">
        <v>36459079</v>
      </c>
    </row>
    <row r="86" spans="1:3" x14ac:dyDescent="0.3">
      <c r="A86" s="1">
        <v>85</v>
      </c>
      <c r="B86" s="2">
        <v>40179</v>
      </c>
      <c r="C86" s="3">
        <v>33487141</v>
      </c>
    </row>
    <row r="87" spans="1:3" x14ac:dyDescent="0.3">
      <c r="A87" s="1">
        <v>86</v>
      </c>
      <c r="B87" s="2">
        <v>40210</v>
      </c>
      <c r="C87" s="3">
        <v>30718097</v>
      </c>
    </row>
    <row r="88" spans="1:3" x14ac:dyDescent="0.3">
      <c r="A88" s="1">
        <v>87</v>
      </c>
      <c r="B88" s="2">
        <v>40238</v>
      </c>
      <c r="C88" s="3">
        <v>39369601</v>
      </c>
    </row>
    <row r="89" spans="1:3" x14ac:dyDescent="0.3">
      <c r="A89" s="1">
        <v>88</v>
      </c>
      <c r="B89" s="2">
        <v>40269</v>
      </c>
      <c r="C89" s="3">
        <v>37762307</v>
      </c>
    </row>
    <row r="90" spans="1:3" x14ac:dyDescent="0.3">
      <c r="A90" s="1">
        <v>89</v>
      </c>
      <c r="B90" s="2">
        <v>40299</v>
      </c>
      <c r="C90" s="3">
        <v>38883683</v>
      </c>
    </row>
    <row r="91" spans="1:3" x14ac:dyDescent="0.3">
      <c r="A91" s="1">
        <v>90</v>
      </c>
      <c r="B91" s="2">
        <v>40330</v>
      </c>
      <c r="C91" s="3">
        <v>41901959</v>
      </c>
    </row>
    <row r="92" spans="1:3" x14ac:dyDescent="0.3">
      <c r="A92" s="1">
        <v>91</v>
      </c>
      <c r="B92" s="2">
        <v>40360</v>
      </c>
      <c r="C92" s="3">
        <v>44021861</v>
      </c>
    </row>
    <row r="93" spans="1:3" x14ac:dyDescent="0.3">
      <c r="A93" s="1">
        <v>92</v>
      </c>
      <c r="B93" s="2">
        <v>40391</v>
      </c>
      <c r="C93" s="3">
        <v>42813205</v>
      </c>
    </row>
    <row r="94" spans="1:3" x14ac:dyDescent="0.3">
      <c r="A94" s="1">
        <v>93</v>
      </c>
      <c r="B94" s="2">
        <v>40422</v>
      </c>
      <c r="C94" s="3">
        <v>36131604</v>
      </c>
    </row>
    <row r="95" spans="1:3" x14ac:dyDescent="0.3">
      <c r="A95" s="1">
        <v>94</v>
      </c>
      <c r="B95" s="2">
        <v>40452</v>
      </c>
      <c r="C95" s="3">
        <v>39183461</v>
      </c>
    </row>
    <row r="96" spans="1:3" x14ac:dyDescent="0.3">
      <c r="A96" s="1">
        <v>95</v>
      </c>
      <c r="B96" s="2">
        <v>40483</v>
      </c>
      <c r="C96" s="3">
        <v>36671544</v>
      </c>
    </row>
    <row r="97" spans="1:3" x14ac:dyDescent="0.3">
      <c r="A97" s="1">
        <v>96</v>
      </c>
      <c r="B97" s="2">
        <v>40513</v>
      </c>
      <c r="C97" s="3">
        <v>37426385</v>
      </c>
    </row>
    <row r="98" spans="1:3" x14ac:dyDescent="0.3">
      <c r="A98" s="1">
        <v>97</v>
      </c>
      <c r="B98" s="2">
        <v>40544</v>
      </c>
      <c r="C98" s="3">
        <v>34327420</v>
      </c>
    </row>
    <row r="99" spans="1:3" x14ac:dyDescent="0.3">
      <c r="A99" s="1">
        <v>98</v>
      </c>
      <c r="B99" s="2">
        <v>40575</v>
      </c>
      <c r="C99" s="3">
        <v>31825086</v>
      </c>
    </row>
    <row r="100" spans="1:3" x14ac:dyDescent="0.3">
      <c r="A100" s="1">
        <v>99</v>
      </c>
      <c r="B100" s="2">
        <v>40603</v>
      </c>
      <c r="C100" s="3">
        <v>40506781</v>
      </c>
    </row>
    <row r="101" spans="1:3" x14ac:dyDescent="0.3">
      <c r="A101" s="1">
        <v>100</v>
      </c>
      <c r="B101" s="2">
        <v>40634</v>
      </c>
      <c r="C101" s="3">
        <v>38505752</v>
      </c>
    </row>
    <row r="102" spans="1:3" x14ac:dyDescent="0.3">
      <c r="A102" s="1">
        <v>101</v>
      </c>
      <c r="B102" s="2">
        <v>40664</v>
      </c>
      <c r="C102" s="3">
        <v>40429593</v>
      </c>
    </row>
    <row r="103" spans="1:3" x14ac:dyDescent="0.3">
      <c r="A103" s="1">
        <v>102</v>
      </c>
      <c r="B103" s="2">
        <v>40695</v>
      </c>
      <c r="C103" s="3">
        <v>42570238</v>
      </c>
    </row>
    <row r="104" spans="1:3" x14ac:dyDescent="0.3">
      <c r="A104" s="1">
        <v>103</v>
      </c>
      <c r="B104" s="2">
        <v>40725</v>
      </c>
      <c r="C104" s="3">
        <v>45074086</v>
      </c>
    </row>
    <row r="105" spans="1:3" x14ac:dyDescent="0.3">
      <c r="A105" s="1">
        <v>104</v>
      </c>
      <c r="B105" s="2">
        <v>40756</v>
      </c>
      <c r="C105" s="3">
        <v>42782321</v>
      </c>
    </row>
    <row r="106" spans="1:3" x14ac:dyDescent="0.3">
      <c r="A106" s="1">
        <v>105</v>
      </c>
      <c r="B106" s="2">
        <v>40787</v>
      </c>
      <c r="C106" s="3">
        <v>36698979</v>
      </c>
    </row>
    <row r="107" spans="1:3" x14ac:dyDescent="0.3">
      <c r="A107" s="1">
        <v>106</v>
      </c>
      <c r="B107" s="2">
        <v>40817</v>
      </c>
      <c r="C107" s="3">
        <v>38703718</v>
      </c>
    </row>
    <row r="108" spans="1:3" x14ac:dyDescent="0.3">
      <c r="A108" s="1">
        <v>107</v>
      </c>
      <c r="B108" s="2">
        <v>40848</v>
      </c>
      <c r="C108" s="3">
        <v>36827824</v>
      </c>
    </row>
    <row r="109" spans="1:3" x14ac:dyDescent="0.3">
      <c r="A109" s="1">
        <v>108</v>
      </c>
      <c r="B109" s="2">
        <v>40878</v>
      </c>
      <c r="C109" s="3">
        <v>37493287</v>
      </c>
    </row>
    <row r="110" spans="1:3" x14ac:dyDescent="0.3">
      <c r="A110" s="1">
        <v>109</v>
      </c>
      <c r="B110" s="2">
        <v>40909</v>
      </c>
      <c r="C110" s="3">
        <v>34313550</v>
      </c>
    </row>
    <row r="111" spans="1:3" x14ac:dyDescent="0.3">
      <c r="A111" s="1">
        <v>110</v>
      </c>
      <c r="B111" s="2">
        <v>40940</v>
      </c>
      <c r="C111" s="3">
        <v>33264168</v>
      </c>
    </row>
    <row r="112" spans="1:3" x14ac:dyDescent="0.3">
      <c r="A112" s="1">
        <v>111</v>
      </c>
      <c r="B112" s="2">
        <v>40969</v>
      </c>
      <c r="C112" s="3">
        <v>40781257</v>
      </c>
    </row>
    <row r="113" spans="1:3" x14ac:dyDescent="0.3">
      <c r="A113" s="1">
        <v>112</v>
      </c>
      <c r="B113" s="2">
        <v>41000</v>
      </c>
      <c r="C113" s="3">
        <v>38806524</v>
      </c>
    </row>
    <row r="114" spans="1:3" x14ac:dyDescent="0.3">
      <c r="A114" s="1">
        <v>113</v>
      </c>
      <c r="B114" s="2">
        <v>41031</v>
      </c>
      <c r="C114" s="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117"/>
  <sheetViews>
    <sheetView topLeftCell="D1" workbookViewId="0">
      <selection activeCell="O5" sqref="O5"/>
    </sheetView>
  </sheetViews>
  <sheetFormatPr defaultRowHeight="14.4" x14ac:dyDescent="0.3"/>
  <cols>
    <col min="2" max="2" width="10.6640625" bestFit="1" customWidth="1"/>
    <col min="3" max="3" width="12.33203125" customWidth="1"/>
    <col min="4" max="4" width="12" customWidth="1"/>
    <col min="19" max="19" width="10.6640625" customWidth="1"/>
    <col min="20" max="20" width="11.109375" bestFit="1" customWidth="1"/>
  </cols>
  <sheetData>
    <row r="1" spans="2:27" x14ac:dyDescent="0.3">
      <c r="C1" t="s">
        <v>42</v>
      </c>
      <c r="D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2:27" x14ac:dyDescent="0.3">
      <c r="C2">
        <v>38.155431102171704</v>
      </c>
      <c r="D2">
        <v>-2.3709775817376106E-3</v>
      </c>
      <c r="E2">
        <v>-3.122147067330137</v>
      </c>
      <c r="F2">
        <v>-4.7342466343757881</v>
      </c>
      <c r="G2">
        <v>3.1539956225168049</v>
      </c>
      <c r="H2">
        <v>1.2228628140808797</v>
      </c>
      <c r="I2">
        <v>2.19898739257567</v>
      </c>
      <c r="J2">
        <v>4.9592171415498205</v>
      </c>
      <c r="K2">
        <v>7.4882672485763857</v>
      </c>
      <c r="L2">
        <v>5.8445890942190433</v>
      </c>
      <c r="M2">
        <v>-2.3514914524565547</v>
      </c>
      <c r="N2">
        <v>0.63763350671447883</v>
      </c>
      <c r="O2">
        <v>-1.4064054968216282</v>
      </c>
      <c r="V2" t="s">
        <v>18</v>
      </c>
    </row>
    <row r="3" spans="2:27" ht="15" thickBot="1" x14ac:dyDescent="0.35"/>
    <row r="4" spans="2:27" x14ac:dyDescent="0.3">
      <c r="B4" s="1" t="s">
        <v>1</v>
      </c>
      <c r="C4" s="1" t="s">
        <v>17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Q4" s="1" t="s">
        <v>43</v>
      </c>
      <c r="R4" s="1" t="s">
        <v>44</v>
      </c>
      <c r="S4" s="1" t="s">
        <v>45</v>
      </c>
      <c r="T4" s="1" t="s">
        <v>46</v>
      </c>
      <c r="V4" s="7" t="s">
        <v>19</v>
      </c>
      <c r="W4" s="7"/>
    </row>
    <row r="5" spans="2:27" x14ac:dyDescent="0.3">
      <c r="B5" s="2">
        <v>37622</v>
      </c>
      <c r="C5" s="3">
        <v>32.854790000000001</v>
      </c>
      <c r="D5" s="1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>
        <f>$C$2+$D$2*D5+SUMPRODUCT($E$2:$O$2,E5:O5)</f>
        <v>35.030913057259824</v>
      </c>
      <c r="R5" s="8">
        <f>C5-Q5</f>
        <v>-2.1761230572598222</v>
      </c>
      <c r="S5" s="9">
        <f>R5^2</f>
        <v>4.7355115603378355</v>
      </c>
      <c r="T5" s="9">
        <f>SUM(S5:S116)</f>
        <v>288.63368227839095</v>
      </c>
      <c r="V5" t="s">
        <v>20</v>
      </c>
      <c r="W5">
        <v>0.91344363124681638</v>
      </c>
    </row>
    <row r="6" spans="2:27" x14ac:dyDescent="0.3">
      <c r="B6" s="2">
        <v>37653</v>
      </c>
      <c r="C6" s="3">
        <v>30.814268999999999</v>
      </c>
      <c r="D6" s="1">
        <v>2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>
        <f t="shared" ref="Q6:Q69" si="0">$C$2+$D$2*D6+SUMPRODUCT($E$2:$O$2,E6:O6)</f>
        <v>33.416442512632443</v>
      </c>
      <c r="R6" s="8">
        <f t="shared" ref="R6:R69" si="1">C6-Q6</f>
        <v>-2.6021735126324437</v>
      </c>
      <c r="S6" s="9">
        <f t="shared" ref="S6:S69" si="2">R6^2</f>
        <v>6.7713069898458702</v>
      </c>
      <c r="V6" t="s">
        <v>21</v>
      </c>
      <c r="W6">
        <v>0.83437926746536983</v>
      </c>
    </row>
    <row r="7" spans="2:27" x14ac:dyDescent="0.3">
      <c r="B7" s="2">
        <v>37681</v>
      </c>
      <c r="C7" s="3">
        <v>37.586654000000003</v>
      </c>
      <c r="D7" s="1">
        <v>3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>
        <f t="shared" si="0"/>
        <v>41.302313791943291</v>
      </c>
      <c r="R7" s="8">
        <f t="shared" si="1"/>
        <v>-3.7156597919432883</v>
      </c>
      <c r="S7" s="9">
        <f t="shared" si="2"/>
        <v>13.806127689464041</v>
      </c>
      <c r="V7" t="s">
        <v>22</v>
      </c>
      <c r="W7">
        <v>0.81430402715814199</v>
      </c>
    </row>
    <row r="8" spans="2:27" x14ac:dyDescent="0.3">
      <c r="B8" s="2">
        <v>37712</v>
      </c>
      <c r="C8" s="3">
        <v>35.226398000000003</v>
      </c>
      <c r="D8" s="1">
        <v>4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f t="shared" si="0"/>
        <v>39.368810005925631</v>
      </c>
      <c r="R8" s="8">
        <f t="shared" si="1"/>
        <v>-4.1424120059256282</v>
      </c>
      <c r="S8" s="9">
        <f t="shared" si="2"/>
        <v>17.159577226836788</v>
      </c>
      <c r="V8" t="s">
        <v>23</v>
      </c>
      <c r="W8">
        <v>1.7074811033658337</v>
      </c>
    </row>
    <row r="9" spans="2:27" ht="15" thickBot="1" x14ac:dyDescent="0.35">
      <c r="B9" s="2">
        <v>37742</v>
      </c>
      <c r="C9" s="3">
        <v>36.569670000000002</v>
      </c>
      <c r="D9" s="1">
        <v>5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>
        <f t="shared" si="0"/>
        <v>40.342563606838681</v>
      </c>
      <c r="R9" s="8">
        <f t="shared" si="1"/>
        <v>-3.7728936068386787</v>
      </c>
      <c r="S9" s="9">
        <f t="shared" si="2"/>
        <v>14.234726168524174</v>
      </c>
      <c r="V9" s="5" t="s">
        <v>24</v>
      </c>
      <c r="W9" s="5">
        <v>112</v>
      </c>
    </row>
    <row r="10" spans="2:27" x14ac:dyDescent="0.3">
      <c r="B10" s="2">
        <v>37773</v>
      </c>
      <c r="C10" s="3">
        <v>39.750216000000002</v>
      </c>
      <c r="D10" s="1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Q10">
        <f t="shared" si="0"/>
        <v>43.100422378231102</v>
      </c>
      <c r="R10" s="8">
        <f t="shared" si="1"/>
        <v>-3.3502063782310998</v>
      </c>
      <c r="S10" s="9">
        <f t="shared" si="2"/>
        <v>11.223882776740343</v>
      </c>
    </row>
    <row r="11" spans="2:27" ht="15" thickBot="1" x14ac:dyDescent="0.35">
      <c r="B11" s="2">
        <v>37803</v>
      </c>
      <c r="C11" s="3">
        <v>43.367508000000001</v>
      </c>
      <c r="D11" s="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Q11">
        <f t="shared" si="0"/>
        <v>45.627101507675924</v>
      </c>
      <c r="R11" s="8">
        <f t="shared" si="1"/>
        <v>-2.2595935076759233</v>
      </c>
      <c r="S11" s="9">
        <f t="shared" si="2"/>
        <v>5.1057628199311829</v>
      </c>
      <c r="V11" t="s">
        <v>25</v>
      </c>
    </row>
    <row r="12" spans="2:27" x14ac:dyDescent="0.3">
      <c r="B12" s="2">
        <v>37834</v>
      </c>
      <c r="C12" s="3">
        <v>42.092669000000001</v>
      </c>
      <c r="D12" s="1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Q12">
        <f t="shared" si="0"/>
        <v>43.981052375736851</v>
      </c>
      <c r="R12" s="8">
        <f t="shared" si="1"/>
        <v>-1.8883833757368507</v>
      </c>
      <c r="S12" s="9">
        <f t="shared" si="2"/>
        <v>3.5659917737593037</v>
      </c>
      <c r="V12" s="6"/>
      <c r="W12" s="6" t="s">
        <v>30</v>
      </c>
      <c r="X12" s="6" t="s">
        <v>31</v>
      </c>
      <c r="Y12" s="6" t="s">
        <v>32</v>
      </c>
      <c r="Z12" s="6" t="s">
        <v>33</v>
      </c>
      <c r="AA12" s="6" t="s">
        <v>34</v>
      </c>
    </row>
    <row r="13" spans="2:27" x14ac:dyDescent="0.3">
      <c r="B13" s="2">
        <v>37865</v>
      </c>
      <c r="C13" s="3">
        <v>32.549731999999999</v>
      </c>
      <c r="D13" s="1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Q13">
        <f t="shared" si="0"/>
        <v>35.782600851479508</v>
      </c>
      <c r="R13" s="8">
        <f t="shared" si="1"/>
        <v>-3.232868851479509</v>
      </c>
      <c r="S13" s="9">
        <f t="shared" si="2"/>
        <v>10.451441010866439</v>
      </c>
      <c r="V13" t="s">
        <v>26</v>
      </c>
      <c r="W13">
        <v>12</v>
      </c>
      <c r="X13">
        <v>1454.1051406793197</v>
      </c>
      <c r="Y13">
        <v>121.17542838994331</v>
      </c>
      <c r="Z13">
        <v>41.562604217741772</v>
      </c>
      <c r="AA13">
        <v>3.0367224904020345E-33</v>
      </c>
    </row>
    <row r="14" spans="2:27" x14ac:dyDescent="0.3">
      <c r="B14" s="2">
        <v>37895</v>
      </c>
      <c r="C14" s="3">
        <v>36.442428</v>
      </c>
      <c r="D14" s="1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Q14">
        <f t="shared" si="0"/>
        <v>38.76935483306881</v>
      </c>
      <c r="R14" s="8">
        <f t="shared" si="1"/>
        <v>-2.3269268330688107</v>
      </c>
      <c r="S14" s="9">
        <f t="shared" si="2"/>
        <v>5.4145884864556448</v>
      </c>
      <c r="V14" t="s">
        <v>27</v>
      </c>
      <c r="W14">
        <v>99</v>
      </c>
      <c r="X14">
        <v>288.63368011678909</v>
      </c>
      <c r="Y14">
        <v>2.9154917183514049</v>
      </c>
    </row>
    <row r="15" spans="2:27" ht="15" thickBot="1" x14ac:dyDescent="0.35">
      <c r="B15" s="2">
        <v>37926</v>
      </c>
      <c r="C15" s="3">
        <v>34.350366000000001</v>
      </c>
      <c r="D15" s="1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Q15">
        <f t="shared" si="0"/>
        <v>36.722944851950963</v>
      </c>
      <c r="R15" s="8">
        <f t="shared" si="1"/>
        <v>-2.3725788519509621</v>
      </c>
      <c r="S15" s="9">
        <f t="shared" si="2"/>
        <v>5.6291304087249454</v>
      </c>
      <c r="V15" s="5" t="s">
        <v>28</v>
      </c>
      <c r="W15" s="5">
        <v>111</v>
      </c>
      <c r="X15" s="5">
        <v>1742.7388207961087</v>
      </c>
      <c r="Y15" s="5"/>
      <c r="Z15" s="5"/>
      <c r="AA15" s="5"/>
    </row>
    <row r="16" spans="2:27" ht="15" thickBot="1" x14ac:dyDescent="0.35">
      <c r="B16" s="2">
        <v>37956</v>
      </c>
      <c r="C16" s="3">
        <v>37.389381999999998</v>
      </c>
      <c r="D16" s="1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>
        <f t="shared" si="0"/>
        <v>38.126979371190856</v>
      </c>
      <c r="R16" s="8">
        <f t="shared" si="1"/>
        <v>-0.73759737119085855</v>
      </c>
      <c r="S16" s="9">
        <f t="shared" si="2"/>
        <v>0.54404988198766513</v>
      </c>
    </row>
    <row r="17" spans="2:30" x14ac:dyDescent="0.3">
      <c r="B17" s="2">
        <v>37987</v>
      </c>
      <c r="C17" s="3">
        <v>33.537391999999997</v>
      </c>
      <c r="D17" s="1">
        <v>13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>
        <f t="shared" si="0"/>
        <v>35.002461326278976</v>
      </c>
      <c r="R17" s="8">
        <f t="shared" si="1"/>
        <v>-1.4650693262789787</v>
      </c>
      <c r="S17" s="9">
        <f t="shared" si="2"/>
        <v>2.1464281308035407</v>
      </c>
      <c r="V17" s="6"/>
      <c r="W17" s="6" t="s">
        <v>35</v>
      </c>
      <c r="X17" s="6" t="s">
        <v>23</v>
      </c>
      <c r="Y17" s="6" t="s">
        <v>36</v>
      </c>
      <c r="Z17" s="6" t="s">
        <v>37</v>
      </c>
      <c r="AA17" s="6" t="s">
        <v>38</v>
      </c>
      <c r="AB17" s="6" t="s">
        <v>39</v>
      </c>
      <c r="AC17" s="6" t="s">
        <v>40</v>
      </c>
      <c r="AD17" s="6" t="s">
        <v>41</v>
      </c>
    </row>
    <row r="18" spans="2:30" x14ac:dyDescent="0.3">
      <c r="B18" s="2">
        <v>38018</v>
      </c>
      <c r="C18" s="3">
        <v>33.909139000000003</v>
      </c>
      <c r="D18" s="1">
        <v>14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>
        <f t="shared" si="0"/>
        <v>33.387990781651588</v>
      </c>
      <c r="R18" s="8">
        <f t="shared" si="1"/>
        <v>0.52114821834841507</v>
      </c>
      <c r="S18" s="9">
        <f t="shared" si="2"/>
        <v>0.27159546548772728</v>
      </c>
      <c r="V18" t="s">
        <v>29</v>
      </c>
      <c r="W18">
        <v>38.155969672839497</v>
      </c>
      <c r="X18">
        <v>0.64337223794321796</v>
      </c>
      <c r="Y18">
        <v>59.306210965551521</v>
      </c>
      <c r="Z18">
        <v>3.6242675681126898E-79</v>
      </c>
      <c r="AA18">
        <v>36.879379572132471</v>
      </c>
      <c r="AB18">
        <v>39.432559773546522</v>
      </c>
      <c r="AC18">
        <v>36.879379572132471</v>
      </c>
      <c r="AD18">
        <v>39.432559773546522</v>
      </c>
    </row>
    <row r="19" spans="2:30" x14ac:dyDescent="0.3">
      <c r="B19" s="2">
        <v>38047</v>
      </c>
      <c r="C19" s="3">
        <v>40.805211</v>
      </c>
      <c r="D19" s="1">
        <v>15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>
        <f t="shared" si="0"/>
        <v>41.273862060962443</v>
      </c>
      <c r="R19" s="8">
        <f t="shared" si="1"/>
        <v>-0.46865106096244347</v>
      </c>
      <c r="S19" s="9">
        <f t="shared" si="2"/>
        <v>0.21963381694122391</v>
      </c>
      <c r="V19" t="s">
        <v>4</v>
      </c>
      <c r="W19">
        <v>-2.3734686213991944E-3</v>
      </c>
      <c r="X19">
        <v>4.999564211419844E-3</v>
      </c>
      <c r="Y19">
        <v>-0.4747351011069712</v>
      </c>
      <c r="Z19">
        <v>0.63602137202652242</v>
      </c>
      <c r="AA19">
        <v>-1.2293688680243223E-2</v>
      </c>
      <c r="AB19">
        <v>7.5467514374448347E-3</v>
      </c>
      <c r="AC19">
        <v>-1.2293688680243223E-2</v>
      </c>
      <c r="AD19">
        <v>7.5467514374448347E-3</v>
      </c>
    </row>
    <row r="20" spans="2:30" x14ac:dyDescent="0.3">
      <c r="B20" s="2">
        <v>38078</v>
      </c>
      <c r="C20" s="3">
        <v>40.172829</v>
      </c>
      <c r="D20" s="1">
        <v>16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Q20">
        <f t="shared" si="0"/>
        <v>39.340358274944776</v>
      </c>
      <c r="R20" s="8">
        <f t="shared" si="1"/>
        <v>0.83247072505522368</v>
      </c>
      <c r="S20" s="9">
        <f t="shared" si="2"/>
        <v>0.69300750807396982</v>
      </c>
      <c r="V20" t="s">
        <v>5</v>
      </c>
      <c r="W20">
        <v>-3.1225088986625553</v>
      </c>
      <c r="X20">
        <v>0.78493158119291495</v>
      </c>
      <c r="Y20">
        <v>-3.9780650613102635</v>
      </c>
      <c r="Z20">
        <v>1.3237892571702091E-4</v>
      </c>
      <c r="AA20">
        <v>-4.6799834479010674</v>
      </c>
      <c r="AB20">
        <v>-1.5650343494240437</v>
      </c>
      <c r="AC20">
        <v>-4.6799834479010674</v>
      </c>
      <c r="AD20">
        <v>-1.5650343494240437</v>
      </c>
    </row>
    <row r="21" spans="2:30" x14ac:dyDescent="0.3">
      <c r="B21" s="2">
        <v>38108</v>
      </c>
      <c r="C21" s="3">
        <v>39.671007000000003</v>
      </c>
      <c r="D21" s="1">
        <v>17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>
        <f t="shared" si="0"/>
        <v>40.314111875857833</v>
      </c>
      <c r="R21" s="8">
        <f t="shared" si="1"/>
        <v>-0.64310487585782994</v>
      </c>
      <c r="S21" s="9">
        <f t="shared" si="2"/>
        <v>0.41358388135211488</v>
      </c>
      <c r="V21" t="s">
        <v>6</v>
      </c>
      <c r="W21">
        <v>-4.7346525300411546</v>
      </c>
      <c r="X21">
        <v>0.78478826849875483</v>
      </c>
      <c r="Y21">
        <v>-6.0330317361881756</v>
      </c>
      <c r="Z21">
        <v>2.7957934233164864E-8</v>
      </c>
      <c r="AA21">
        <v>-6.2918427158025363</v>
      </c>
      <c r="AB21">
        <v>-3.1774623442797729</v>
      </c>
      <c r="AC21">
        <v>-6.2918427158025363</v>
      </c>
      <c r="AD21">
        <v>-3.1774623442797729</v>
      </c>
    </row>
    <row r="22" spans="2:30" x14ac:dyDescent="0.3">
      <c r="B22" s="2">
        <v>38139</v>
      </c>
      <c r="C22" s="3">
        <v>43.652276999999998</v>
      </c>
      <c r="D22" s="1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Q22">
        <f t="shared" si="0"/>
        <v>43.071970647250247</v>
      </c>
      <c r="R22" s="8">
        <f t="shared" si="1"/>
        <v>0.5803063527497514</v>
      </c>
      <c r="S22" s="9">
        <f t="shared" si="2"/>
        <v>0.33675546304171888</v>
      </c>
      <c r="V22" t="s">
        <v>7</v>
      </c>
      <c r="W22">
        <v>3.1535637385802429</v>
      </c>
      <c r="X22">
        <v>0.7846767849740075</v>
      </c>
      <c r="Y22">
        <v>4.0189333990360181</v>
      </c>
      <c r="Z22">
        <v>1.1411007573987842E-4</v>
      </c>
      <c r="AA22">
        <v>1.5965947603184876</v>
      </c>
      <c r="AB22">
        <v>4.7105327168419979</v>
      </c>
      <c r="AC22">
        <v>1.5965947603184876</v>
      </c>
      <c r="AD22">
        <v>4.7105327168419979</v>
      </c>
    </row>
    <row r="23" spans="2:30" x14ac:dyDescent="0.3">
      <c r="B23" s="2">
        <v>38169</v>
      </c>
      <c r="C23" s="3">
        <v>46.262248999999997</v>
      </c>
      <c r="D23" s="1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Q23">
        <f t="shared" si="0"/>
        <v>45.598649776695076</v>
      </c>
      <c r="R23" s="8">
        <f t="shared" si="1"/>
        <v>0.66359922330492083</v>
      </c>
      <c r="S23" s="9">
        <f t="shared" si="2"/>
        <v>0.44036392917089417</v>
      </c>
      <c r="V23" t="s">
        <v>8</v>
      </c>
      <c r="W23">
        <v>1.222468707201644</v>
      </c>
      <c r="X23">
        <v>0.78459714418650828</v>
      </c>
      <c r="Y23">
        <v>1.5580845740512259</v>
      </c>
      <c r="Z23">
        <v>0.12240434749491438</v>
      </c>
      <c r="AA23">
        <v>-0.3343422464595176</v>
      </c>
      <c r="AB23">
        <v>2.7792796608628056</v>
      </c>
      <c r="AC23">
        <v>-0.3343422464595176</v>
      </c>
      <c r="AD23">
        <v>2.7792796608628056</v>
      </c>
    </row>
    <row r="24" spans="2:30" x14ac:dyDescent="0.3">
      <c r="B24" s="2">
        <v>38200</v>
      </c>
      <c r="C24" s="3">
        <v>44.701690999999997</v>
      </c>
      <c r="D24" s="1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Q24">
        <f t="shared" si="0"/>
        <v>43.952600644755996</v>
      </c>
      <c r="R24" s="8">
        <f t="shared" si="1"/>
        <v>0.74909035524400025</v>
      </c>
      <c r="S24" s="9">
        <f t="shared" si="2"/>
        <v>0.56113636031958247</v>
      </c>
      <c r="V24" t="s">
        <v>9</v>
      </c>
      <c r="W24">
        <v>2.1985347196502025</v>
      </c>
      <c r="X24">
        <v>0.80567476998813592</v>
      </c>
      <c r="Y24">
        <v>2.7288116763077706</v>
      </c>
      <c r="Z24">
        <v>7.5227244244259993E-3</v>
      </c>
      <c r="AA24">
        <v>0.59990118357425626</v>
      </c>
      <c r="AB24">
        <v>3.7971682557261488</v>
      </c>
      <c r="AC24">
        <v>0.59990118357425626</v>
      </c>
      <c r="AD24">
        <v>3.7971682557261488</v>
      </c>
    </row>
    <row r="25" spans="2:30" x14ac:dyDescent="0.3">
      <c r="B25" s="2">
        <v>38231</v>
      </c>
      <c r="C25" s="3">
        <v>35.470844</v>
      </c>
      <c r="D25" s="1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Q25">
        <f t="shared" si="0"/>
        <v>35.75414912049866</v>
      </c>
      <c r="R25" s="8">
        <f t="shared" si="1"/>
        <v>-0.2833051204986603</v>
      </c>
      <c r="S25" s="9">
        <f t="shared" si="2"/>
        <v>8.0261791300760429E-2</v>
      </c>
      <c r="V25" t="s">
        <v>10</v>
      </c>
      <c r="W25">
        <v>4.9588264104938276</v>
      </c>
      <c r="X25">
        <v>0.80547308561210318</v>
      </c>
      <c r="Y25">
        <v>6.1564147816627122</v>
      </c>
      <c r="Z25">
        <v>1.5960634920538247E-8</v>
      </c>
      <c r="AA25">
        <v>3.3605930599756757</v>
      </c>
      <c r="AB25">
        <v>6.5570597610119794</v>
      </c>
      <c r="AC25">
        <v>3.3605930599756757</v>
      </c>
      <c r="AD25">
        <v>6.5570597610119794</v>
      </c>
    </row>
    <row r="26" spans="2:30" x14ac:dyDescent="0.3">
      <c r="B26" s="2">
        <v>38261</v>
      </c>
      <c r="C26" s="3">
        <v>39.627851</v>
      </c>
      <c r="D26" s="1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Q26">
        <f t="shared" si="0"/>
        <v>38.740903102087955</v>
      </c>
      <c r="R26" s="8">
        <f t="shared" si="1"/>
        <v>0.88694789791204443</v>
      </c>
      <c r="S26" s="9">
        <f t="shared" si="2"/>
        <v>0.7866765736105944</v>
      </c>
      <c r="V26" t="s">
        <v>11</v>
      </c>
      <c r="W26">
        <v>7.4878742124485607</v>
      </c>
      <c r="X26">
        <v>0.8053023901492764</v>
      </c>
      <c r="Y26">
        <v>9.2982143155697781</v>
      </c>
      <c r="Z26">
        <v>3.7143255338703249E-15</v>
      </c>
      <c r="AA26">
        <v>5.8899795587613086</v>
      </c>
      <c r="AB26">
        <v>9.0857688661358136</v>
      </c>
      <c r="AC26">
        <v>5.8899795587613086</v>
      </c>
      <c r="AD26">
        <v>9.0857688661358136</v>
      </c>
    </row>
    <row r="27" spans="2:30" x14ac:dyDescent="0.3">
      <c r="B27" s="2">
        <v>38292</v>
      </c>
      <c r="C27" s="3">
        <v>37.567115999999999</v>
      </c>
      <c r="D27" s="1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Q27">
        <f t="shared" si="0"/>
        <v>36.694493120970115</v>
      </c>
      <c r="R27" s="8">
        <f t="shared" si="1"/>
        <v>0.87262287902988334</v>
      </c>
      <c r="S27" s="9">
        <f t="shared" si="2"/>
        <v>0.76147068900640236</v>
      </c>
      <c r="V27" t="s">
        <v>12</v>
      </c>
      <c r="W27">
        <v>5.8441974588477317</v>
      </c>
      <c r="X27">
        <v>0.8051627033087162</v>
      </c>
      <c r="Y27">
        <v>7.2584055804270706</v>
      </c>
      <c r="Z27">
        <v>8.959271057541347E-11</v>
      </c>
      <c r="AA27">
        <v>4.2465799741574326</v>
      </c>
      <c r="AB27">
        <v>7.4418149435380307</v>
      </c>
      <c r="AC27">
        <v>4.2465799741574326</v>
      </c>
      <c r="AD27">
        <v>7.4418149435380307</v>
      </c>
    </row>
    <row r="28" spans="2:30" x14ac:dyDescent="0.3">
      <c r="B28" s="2">
        <v>38322</v>
      </c>
      <c r="C28" s="3">
        <v>39.117677999999998</v>
      </c>
      <c r="D28" s="1">
        <v>24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>
        <f t="shared" si="0"/>
        <v>38.098527640210001</v>
      </c>
      <c r="R28" s="8">
        <f t="shared" si="1"/>
        <v>1.0191503597899967</v>
      </c>
      <c r="S28" s="9">
        <f t="shared" si="2"/>
        <v>1.0386674558600797</v>
      </c>
      <c r="V28" t="s">
        <v>13</v>
      </c>
      <c r="W28">
        <v>-2.3518564058642011</v>
      </c>
      <c r="X28">
        <v>0.80505404123156377</v>
      </c>
      <c r="Y28">
        <v>-2.9213646356788101</v>
      </c>
      <c r="Z28">
        <v>4.3170013880489194E-3</v>
      </c>
      <c r="AA28">
        <v>-3.94925828141902</v>
      </c>
      <c r="AB28">
        <v>-0.75445453030938237</v>
      </c>
      <c r="AC28">
        <v>-3.94925828141902</v>
      </c>
      <c r="AD28">
        <v>-0.75445453030938237</v>
      </c>
    </row>
    <row r="29" spans="2:30" x14ac:dyDescent="0.3">
      <c r="B29" s="2">
        <v>38353</v>
      </c>
      <c r="C29" s="3">
        <v>36.117688000000001</v>
      </c>
      <c r="D29" s="1">
        <v>25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>
        <f t="shared" si="0"/>
        <v>34.974009595298121</v>
      </c>
      <c r="R29" s="8">
        <f t="shared" si="1"/>
        <v>1.1436784047018804</v>
      </c>
      <c r="S29" s="9">
        <f t="shared" si="2"/>
        <v>1.3080002933814381</v>
      </c>
      <c r="V29" t="s">
        <v>14</v>
      </c>
      <c r="W29">
        <v>0.63723728497942445</v>
      </c>
      <c r="X29">
        <v>0.8049764164817198</v>
      </c>
      <c r="Y29">
        <v>0.79162230337700268</v>
      </c>
      <c r="Z29">
        <v>0.43047355549848454</v>
      </c>
      <c r="AA29">
        <v>-0.9600105662308912</v>
      </c>
      <c r="AB29">
        <v>2.2344851361897402</v>
      </c>
      <c r="AC29">
        <v>-0.9600105662308912</v>
      </c>
      <c r="AD29">
        <v>2.2344851361897402</v>
      </c>
    </row>
    <row r="30" spans="2:30" ht="15" thickBot="1" x14ac:dyDescent="0.35">
      <c r="B30" s="2">
        <v>38384</v>
      </c>
      <c r="C30" s="3">
        <v>34.560837999999997</v>
      </c>
      <c r="D30" s="1">
        <v>26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>
        <f t="shared" si="0"/>
        <v>33.35953905067074</v>
      </c>
      <c r="R30" s="8">
        <f t="shared" si="1"/>
        <v>1.2012989493292565</v>
      </c>
      <c r="S30" s="9">
        <f t="shared" si="2"/>
        <v>1.4431191656595757</v>
      </c>
      <c r="V30" s="5" t="s">
        <v>15</v>
      </c>
      <c r="W30" s="5">
        <v>-1.4067555797325104</v>
      </c>
      <c r="X30" s="5">
        <v>0.80492983803859541</v>
      </c>
      <c r="Y30" s="5">
        <v>-1.7476747826374628</v>
      </c>
      <c r="Z30" s="5">
        <v>8.362090277225484E-2</v>
      </c>
      <c r="AA30" s="5">
        <v>-3.0039110092064005</v>
      </c>
      <c r="AB30" s="5">
        <v>0.19039984974137947</v>
      </c>
      <c r="AC30" s="5">
        <v>-3.0039110092064005</v>
      </c>
      <c r="AD30" s="5">
        <v>0.19039984974137947</v>
      </c>
    </row>
    <row r="31" spans="2:30" x14ac:dyDescent="0.3">
      <c r="B31" s="2">
        <v>38412</v>
      </c>
      <c r="C31" s="3">
        <v>43.642223000000001</v>
      </c>
      <c r="D31" s="1">
        <v>27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>
        <f t="shared" si="0"/>
        <v>41.245410329981588</v>
      </c>
      <c r="R31" s="8">
        <f t="shared" si="1"/>
        <v>2.3968126700184129</v>
      </c>
      <c r="S31" s="9">
        <f t="shared" si="2"/>
        <v>5.7447109751607934</v>
      </c>
    </row>
    <row r="32" spans="2:30" x14ac:dyDescent="0.3">
      <c r="B32" s="2">
        <v>38443</v>
      </c>
      <c r="C32" s="3">
        <v>40.244599999999998</v>
      </c>
      <c r="D32" s="1">
        <v>28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>
        <f t="shared" si="0"/>
        <v>39.311906543963929</v>
      </c>
      <c r="R32" s="8">
        <f t="shared" si="1"/>
        <v>0.93269345603606979</v>
      </c>
      <c r="S32" s="9">
        <f t="shared" si="2"/>
        <v>0.86991708293250802</v>
      </c>
    </row>
    <row r="33" spans="2:19" x14ac:dyDescent="0.3">
      <c r="B33" s="2">
        <v>38473</v>
      </c>
      <c r="C33" s="3">
        <v>41.801557000000003</v>
      </c>
      <c r="D33" s="1">
        <v>29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>
        <f t="shared" si="0"/>
        <v>40.285660144876978</v>
      </c>
      <c r="R33" s="8">
        <f t="shared" si="1"/>
        <v>1.5158968551230245</v>
      </c>
      <c r="S33" s="9">
        <f t="shared" si="2"/>
        <v>2.297943275371876</v>
      </c>
    </row>
    <row r="34" spans="2:19" x14ac:dyDescent="0.3">
      <c r="B34" s="2">
        <v>38504</v>
      </c>
      <c r="C34" s="3">
        <v>44.676734000000003</v>
      </c>
      <c r="D34" s="1">
        <v>30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Q34">
        <f t="shared" si="0"/>
        <v>43.043518916269399</v>
      </c>
      <c r="R34" s="8">
        <f t="shared" si="1"/>
        <v>1.6332150837306045</v>
      </c>
      <c r="S34" s="9">
        <f t="shared" si="2"/>
        <v>2.6673915097251655</v>
      </c>
    </row>
    <row r="35" spans="2:19" x14ac:dyDescent="0.3">
      <c r="B35" s="2">
        <v>38534</v>
      </c>
      <c r="C35" s="3">
        <v>47.563113000000001</v>
      </c>
      <c r="D35" s="1">
        <v>31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Q35">
        <f t="shared" si="0"/>
        <v>45.570198045714221</v>
      </c>
      <c r="R35" s="8">
        <f t="shared" si="1"/>
        <v>1.99291495428578</v>
      </c>
      <c r="S35" s="9">
        <f t="shared" si="2"/>
        <v>3.9717100150158928</v>
      </c>
    </row>
    <row r="36" spans="2:19" x14ac:dyDescent="0.3">
      <c r="B36" s="2">
        <v>38565</v>
      </c>
      <c r="C36" s="3">
        <v>45.135361000000003</v>
      </c>
      <c r="D36" s="1">
        <v>32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Q36">
        <f t="shared" si="0"/>
        <v>43.924148913775149</v>
      </c>
      <c r="R36" s="8">
        <f t="shared" si="1"/>
        <v>1.2112120862248545</v>
      </c>
      <c r="S36" s="9">
        <f t="shared" si="2"/>
        <v>1.4670347178171645</v>
      </c>
    </row>
    <row r="37" spans="2:19" x14ac:dyDescent="0.3">
      <c r="B37" s="2">
        <v>38596</v>
      </c>
      <c r="C37" s="3">
        <v>37.044905999999997</v>
      </c>
      <c r="D37" s="1">
        <v>33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Q37">
        <f t="shared" si="0"/>
        <v>35.725697389517805</v>
      </c>
      <c r="R37" s="8">
        <f t="shared" si="1"/>
        <v>1.3192086104821925</v>
      </c>
      <c r="S37" s="9">
        <f t="shared" si="2"/>
        <v>1.7403113579703571</v>
      </c>
    </row>
    <row r="38" spans="2:19" x14ac:dyDescent="0.3">
      <c r="B38" s="2">
        <v>38626</v>
      </c>
      <c r="C38" s="3">
        <v>38.849763000000003</v>
      </c>
      <c r="D38" s="1">
        <v>34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Q38">
        <f t="shared" si="0"/>
        <v>38.712451371107107</v>
      </c>
      <c r="R38" s="8">
        <f t="shared" si="1"/>
        <v>0.1373116288928955</v>
      </c>
      <c r="S38" s="9">
        <f t="shared" si="2"/>
        <v>1.8854483429220255E-2</v>
      </c>
    </row>
    <row r="39" spans="2:19" x14ac:dyDescent="0.3">
      <c r="B39" s="2">
        <v>38657</v>
      </c>
      <c r="C39" s="3">
        <v>38.158242000000001</v>
      </c>
      <c r="D39" s="1">
        <v>35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Q39">
        <f t="shared" si="0"/>
        <v>36.66604138998926</v>
      </c>
      <c r="R39" s="8">
        <f t="shared" si="1"/>
        <v>1.492200610010741</v>
      </c>
      <c r="S39" s="9">
        <f t="shared" si="2"/>
        <v>2.2266626605164275</v>
      </c>
    </row>
    <row r="40" spans="2:19" x14ac:dyDescent="0.3">
      <c r="B40" s="2">
        <v>38687</v>
      </c>
      <c r="C40" s="3">
        <v>39.176167</v>
      </c>
      <c r="D40" s="1">
        <v>36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>
        <f t="shared" si="0"/>
        <v>38.070075909229153</v>
      </c>
      <c r="R40" s="8">
        <f t="shared" si="1"/>
        <v>1.1060910907708461</v>
      </c>
      <c r="S40" s="9">
        <f t="shared" si="2"/>
        <v>1.2234375010826402</v>
      </c>
    </row>
    <row r="41" spans="2:19" x14ac:dyDescent="0.3">
      <c r="B41" s="2">
        <v>38718</v>
      </c>
      <c r="C41" s="3">
        <v>36.677179000000002</v>
      </c>
      <c r="D41" s="1">
        <v>37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>
        <f t="shared" si="0"/>
        <v>34.945557864317273</v>
      </c>
      <c r="R41" s="8">
        <f t="shared" si="1"/>
        <v>1.7316211356827296</v>
      </c>
      <c r="S41" s="9">
        <f t="shared" si="2"/>
        <v>2.9985117575431461</v>
      </c>
    </row>
    <row r="42" spans="2:19" x14ac:dyDescent="0.3">
      <c r="B42" s="2">
        <v>38749</v>
      </c>
      <c r="C42" s="3">
        <v>34.745538000000003</v>
      </c>
      <c r="D42" s="1">
        <v>38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>
        <f t="shared" si="0"/>
        <v>33.331087319689885</v>
      </c>
      <c r="R42" s="8">
        <f t="shared" si="1"/>
        <v>1.414450680310118</v>
      </c>
      <c r="S42" s="9">
        <f t="shared" si="2"/>
        <v>2.0006707270297555</v>
      </c>
    </row>
    <row r="43" spans="2:19" x14ac:dyDescent="0.3">
      <c r="B43" s="2">
        <v>38777</v>
      </c>
      <c r="C43" s="3">
        <v>42.892738999999999</v>
      </c>
      <c r="D43" s="1">
        <v>39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Q43">
        <f t="shared" si="0"/>
        <v>41.216958599000741</v>
      </c>
      <c r="R43" s="8">
        <f t="shared" si="1"/>
        <v>1.6757804009992583</v>
      </c>
      <c r="S43" s="9">
        <f t="shared" si="2"/>
        <v>2.8082399523732349</v>
      </c>
    </row>
    <row r="44" spans="2:19" x14ac:dyDescent="0.3">
      <c r="B44" s="2">
        <v>38808</v>
      </c>
      <c r="C44" s="3">
        <v>41.296408999999997</v>
      </c>
      <c r="D44" s="1">
        <v>40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Q44">
        <f t="shared" si="0"/>
        <v>39.283454812983074</v>
      </c>
      <c r="R44" s="8">
        <f t="shared" si="1"/>
        <v>2.0129541870169234</v>
      </c>
      <c r="S44" s="9">
        <f t="shared" si="2"/>
        <v>4.0519845590289627</v>
      </c>
    </row>
    <row r="45" spans="2:19" x14ac:dyDescent="0.3">
      <c r="B45" s="2">
        <v>38838</v>
      </c>
      <c r="C45" s="3">
        <v>41.489103</v>
      </c>
      <c r="D45" s="1">
        <v>41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Q45">
        <f t="shared" si="0"/>
        <v>40.25720841389613</v>
      </c>
      <c r="R45" s="8">
        <f t="shared" si="1"/>
        <v>1.2318945861038699</v>
      </c>
      <c r="S45" s="9">
        <f t="shared" si="2"/>
        <v>1.517564271272025</v>
      </c>
    </row>
    <row r="46" spans="2:19" x14ac:dyDescent="0.3">
      <c r="B46" s="2">
        <v>38869</v>
      </c>
      <c r="C46" s="3">
        <v>44.025655999999998</v>
      </c>
      <c r="D46" s="1">
        <v>42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Q46">
        <f t="shared" si="0"/>
        <v>43.015067185288544</v>
      </c>
      <c r="R46" s="8">
        <f t="shared" si="1"/>
        <v>1.0105888147114541</v>
      </c>
      <c r="S46" s="9">
        <f t="shared" si="2"/>
        <v>1.0212897524199018</v>
      </c>
    </row>
    <row r="47" spans="2:19" x14ac:dyDescent="0.3">
      <c r="B47" s="2">
        <v>38899</v>
      </c>
      <c r="C47" s="3">
        <v>46.157221</v>
      </c>
      <c r="D47" s="1">
        <v>43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Q47">
        <f t="shared" si="0"/>
        <v>45.541746314733373</v>
      </c>
      <c r="R47" s="8">
        <f t="shared" si="1"/>
        <v>0.61547468526662641</v>
      </c>
      <c r="S47" s="9">
        <f t="shared" si="2"/>
        <v>0.37880908820405285</v>
      </c>
    </row>
    <row r="48" spans="2:19" x14ac:dyDescent="0.3">
      <c r="B48" s="2">
        <v>38930</v>
      </c>
      <c r="C48" s="3">
        <v>44.152535</v>
      </c>
      <c r="D48" s="1">
        <v>44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Q48">
        <f t="shared" si="0"/>
        <v>43.895697182794294</v>
      </c>
      <c r="R48" s="8">
        <f t="shared" si="1"/>
        <v>0.25683781720570664</v>
      </c>
      <c r="S48" s="9">
        <f t="shared" si="2"/>
        <v>6.5965664346991984E-2</v>
      </c>
    </row>
    <row r="49" spans="2:19" x14ac:dyDescent="0.3">
      <c r="B49" s="2">
        <v>38961</v>
      </c>
      <c r="C49" s="3">
        <v>36.489369000000003</v>
      </c>
      <c r="D49" s="1">
        <v>45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Q49">
        <f t="shared" si="0"/>
        <v>35.697245658536957</v>
      </c>
      <c r="R49" s="8">
        <f t="shared" si="1"/>
        <v>0.79212334146304642</v>
      </c>
      <c r="S49" s="9">
        <f t="shared" si="2"/>
        <v>0.62745938809058199</v>
      </c>
    </row>
    <row r="50" spans="2:19" x14ac:dyDescent="0.3">
      <c r="B50" s="2">
        <v>38991</v>
      </c>
      <c r="C50" s="3">
        <v>39.684941999999999</v>
      </c>
      <c r="D50" s="1">
        <v>46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Q50">
        <f t="shared" si="0"/>
        <v>38.683999640126252</v>
      </c>
      <c r="R50" s="8">
        <f t="shared" si="1"/>
        <v>1.000942359873747</v>
      </c>
      <c r="S50" s="9">
        <f t="shared" si="2"/>
        <v>1.0018856077896257</v>
      </c>
    </row>
    <row r="51" spans="2:19" x14ac:dyDescent="0.3">
      <c r="B51" s="2">
        <v>39022</v>
      </c>
      <c r="C51" s="3">
        <v>38.673709000000002</v>
      </c>
      <c r="D51" s="1">
        <v>47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Q51">
        <f t="shared" si="0"/>
        <v>36.637589659008412</v>
      </c>
      <c r="R51" s="8">
        <f t="shared" si="1"/>
        <v>2.0361193409915899</v>
      </c>
      <c r="S51" s="9">
        <f t="shared" si="2"/>
        <v>4.1457819707600265</v>
      </c>
    </row>
    <row r="52" spans="2:19" x14ac:dyDescent="0.3">
      <c r="B52" s="2">
        <v>39052</v>
      </c>
      <c r="C52" s="3">
        <v>39.616706999999998</v>
      </c>
      <c r="D52" s="1">
        <v>48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Q52">
        <f t="shared" si="0"/>
        <v>38.041624178248298</v>
      </c>
      <c r="R52" s="8">
        <f t="shared" si="1"/>
        <v>1.5750828217516997</v>
      </c>
      <c r="S52" s="9">
        <f t="shared" si="2"/>
        <v>2.4808858953772965</v>
      </c>
    </row>
    <row r="53" spans="2:19" x14ac:dyDescent="0.3">
      <c r="B53" s="2">
        <v>39083</v>
      </c>
      <c r="C53" s="3">
        <v>36.918239999999997</v>
      </c>
      <c r="D53" s="1">
        <v>49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>
        <f t="shared" si="0"/>
        <v>34.917106133336425</v>
      </c>
      <c r="R53" s="8">
        <f t="shared" si="1"/>
        <v>2.0011338666635723</v>
      </c>
      <c r="S53" s="9">
        <f t="shared" si="2"/>
        <v>4.0045367523079003</v>
      </c>
    </row>
    <row r="54" spans="2:19" x14ac:dyDescent="0.3">
      <c r="B54" s="2">
        <v>39114</v>
      </c>
      <c r="C54" s="3">
        <v>34.504282000000003</v>
      </c>
      <c r="D54" s="1">
        <v>50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Q54">
        <f t="shared" si="0"/>
        <v>33.302635588709038</v>
      </c>
      <c r="R54" s="8">
        <f t="shared" si="1"/>
        <v>1.2016464112909659</v>
      </c>
      <c r="S54" s="9">
        <f t="shared" si="2"/>
        <v>1.4439540977684573</v>
      </c>
    </row>
    <row r="55" spans="2:19" x14ac:dyDescent="0.3">
      <c r="B55" s="2">
        <v>39142</v>
      </c>
      <c r="C55" s="3">
        <v>42.899597</v>
      </c>
      <c r="D55" s="1">
        <v>51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Q55">
        <f t="shared" si="0"/>
        <v>41.188506868019886</v>
      </c>
      <c r="R55" s="8">
        <f t="shared" si="1"/>
        <v>1.7110901319801144</v>
      </c>
      <c r="S55" s="9">
        <f t="shared" si="2"/>
        <v>2.9278294397597251</v>
      </c>
    </row>
    <row r="56" spans="2:19" x14ac:dyDescent="0.3">
      <c r="B56" s="2">
        <v>39173</v>
      </c>
      <c r="C56" s="3">
        <v>41.367935000000003</v>
      </c>
      <c r="D56" s="1">
        <v>52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>
        <f t="shared" si="0"/>
        <v>39.255003082002226</v>
      </c>
      <c r="R56" s="8">
        <f t="shared" si="1"/>
        <v>2.112931917997777</v>
      </c>
      <c r="S56" s="9">
        <f t="shared" si="2"/>
        <v>4.4644812900937652</v>
      </c>
    </row>
    <row r="57" spans="2:19" x14ac:dyDescent="0.3">
      <c r="B57" s="2">
        <v>39203</v>
      </c>
      <c r="C57" s="3">
        <v>42.213470999999998</v>
      </c>
      <c r="D57" s="1">
        <v>53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Q57">
        <f t="shared" si="0"/>
        <v>40.228756682915275</v>
      </c>
      <c r="R57" s="8">
        <f t="shared" si="1"/>
        <v>1.9847143170847232</v>
      </c>
      <c r="S57" s="9">
        <f t="shared" si="2"/>
        <v>3.9390909204410791</v>
      </c>
    </row>
    <row r="58" spans="2:19" x14ac:dyDescent="0.3">
      <c r="B58" s="2">
        <v>39234</v>
      </c>
      <c r="C58" s="3">
        <v>44.496558999999998</v>
      </c>
      <c r="D58" s="1">
        <v>54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Q58">
        <f t="shared" si="0"/>
        <v>42.986615454307696</v>
      </c>
      <c r="R58" s="8">
        <f t="shared" si="1"/>
        <v>1.5099435456923018</v>
      </c>
      <c r="S58" s="9">
        <f t="shared" si="2"/>
        <v>2.2799295111778402</v>
      </c>
    </row>
    <row r="59" spans="2:19" x14ac:dyDescent="0.3">
      <c r="B59" s="2">
        <v>39264</v>
      </c>
      <c r="C59" s="3">
        <v>46.468077000000001</v>
      </c>
      <c r="D59" s="1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Q59">
        <f t="shared" si="0"/>
        <v>45.513294583752518</v>
      </c>
      <c r="R59" s="8">
        <f t="shared" si="1"/>
        <v>0.9547824162474825</v>
      </c>
      <c r="S59" s="9">
        <f t="shared" si="2"/>
        <v>0.91160946237538099</v>
      </c>
    </row>
    <row r="60" spans="2:19" x14ac:dyDescent="0.3">
      <c r="B60" s="2">
        <v>39295</v>
      </c>
      <c r="C60" s="3">
        <v>45.760903999999996</v>
      </c>
      <c r="D60" s="1">
        <v>56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Q60">
        <f t="shared" si="0"/>
        <v>43.867245451813446</v>
      </c>
      <c r="R60" s="8">
        <f t="shared" si="1"/>
        <v>1.8936585481865507</v>
      </c>
      <c r="S60" s="9">
        <f t="shared" si="2"/>
        <v>3.5859426971199948</v>
      </c>
    </row>
    <row r="61" spans="2:19" x14ac:dyDescent="0.3">
      <c r="B61" s="2">
        <v>39326</v>
      </c>
      <c r="C61" s="3">
        <v>37.075597999999999</v>
      </c>
      <c r="D61" s="1">
        <v>57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Q61">
        <f t="shared" si="0"/>
        <v>35.668793927556102</v>
      </c>
      <c r="R61" s="8">
        <f t="shared" si="1"/>
        <v>1.4068040724438973</v>
      </c>
      <c r="S61" s="9">
        <f t="shared" si="2"/>
        <v>1.9790976982447341</v>
      </c>
    </row>
    <row r="62" spans="2:19" x14ac:dyDescent="0.3">
      <c r="B62" s="2">
        <v>39356</v>
      </c>
      <c r="C62" s="3">
        <v>39.961688000000002</v>
      </c>
      <c r="D62" s="1">
        <v>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Q62">
        <f t="shared" si="0"/>
        <v>38.655547909145405</v>
      </c>
      <c r="R62" s="8">
        <f t="shared" si="1"/>
        <v>1.3061400908545977</v>
      </c>
      <c r="S62" s="9">
        <f t="shared" si="2"/>
        <v>1.7060019369376567</v>
      </c>
    </row>
    <row r="63" spans="2:19" x14ac:dyDescent="0.3">
      <c r="B63" s="2">
        <v>39387</v>
      </c>
      <c r="C63" s="3">
        <v>38.386761</v>
      </c>
      <c r="D63" s="1">
        <v>59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Q63">
        <f t="shared" si="0"/>
        <v>36.609137928027558</v>
      </c>
      <c r="R63" s="8">
        <f t="shared" si="1"/>
        <v>1.7776230719724424</v>
      </c>
      <c r="S63" s="9">
        <f t="shared" si="2"/>
        <v>3.1599437860087431</v>
      </c>
    </row>
    <row r="64" spans="2:19" x14ac:dyDescent="0.3">
      <c r="B64" s="2">
        <v>39417</v>
      </c>
      <c r="C64" s="3">
        <v>38.287010000000002</v>
      </c>
      <c r="D64" s="1">
        <v>60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>
        <f t="shared" si="0"/>
        <v>38.013172447267451</v>
      </c>
      <c r="R64" s="8">
        <f t="shared" si="1"/>
        <v>0.27383755273255161</v>
      </c>
      <c r="S64" s="9">
        <f t="shared" si="2"/>
        <v>7.4987005286552985E-2</v>
      </c>
    </row>
    <row r="65" spans="2:19" x14ac:dyDescent="0.3">
      <c r="B65" s="2">
        <v>39448</v>
      </c>
      <c r="C65" s="3">
        <v>37.492254000000003</v>
      </c>
      <c r="D65" s="1">
        <v>61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>
        <f t="shared" si="0"/>
        <v>34.88865440235557</v>
      </c>
      <c r="R65" s="8">
        <f t="shared" si="1"/>
        <v>2.6035995976444326</v>
      </c>
      <c r="S65" s="9">
        <f t="shared" si="2"/>
        <v>6.7787308648542517</v>
      </c>
    </row>
    <row r="66" spans="2:19" x14ac:dyDescent="0.3">
      <c r="B66" s="2">
        <v>39479</v>
      </c>
      <c r="C66" s="3">
        <v>36.855338000000003</v>
      </c>
      <c r="D66" s="1">
        <v>62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Q66">
        <f t="shared" si="0"/>
        <v>33.274183857728183</v>
      </c>
      <c r="R66" s="8">
        <f t="shared" si="1"/>
        <v>3.5811541422718207</v>
      </c>
      <c r="S66" s="9">
        <f t="shared" si="2"/>
        <v>12.82466499071062</v>
      </c>
    </row>
    <row r="67" spans="2:19" x14ac:dyDescent="0.3">
      <c r="B67" s="2">
        <v>39508</v>
      </c>
      <c r="C67" s="3">
        <v>44.201991</v>
      </c>
      <c r="D67" s="1">
        <v>63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Q67">
        <f t="shared" si="0"/>
        <v>41.160055137039038</v>
      </c>
      <c r="R67" s="8">
        <f t="shared" si="1"/>
        <v>3.0419358629609619</v>
      </c>
      <c r="S67" s="9">
        <f t="shared" si="2"/>
        <v>9.2533737943680521</v>
      </c>
    </row>
    <row r="68" spans="2:19" x14ac:dyDescent="0.3">
      <c r="B68" s="2">
        <v>39539</v>
      </c>
      <c r="C68" s="3">
        <v>40.888962999999997</v>
      </c>
      <c r="D68" s="1">
        <v>64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Q68">
        <f t="shared" si="0"/>
        <v>39.226551351021371</v>
      </c>
      <c r="R68" s="8">
        <f t="shared" si="1"/>
        <v>1.662411648978626</v>
      </c>
      <c r="S68" s="9">
        <f t="shared" si="2"/>
        <v>2.7636124906598347</v>
      </c>
    </row>
    <row r="69" spans="2:19" x14ac:dyDescent="0.3">
      <c r="B69" s="2">
        <v>39569</v>
      </c>
      <c r="C69" s="3">
        <v>42.591557999999999</v>
      </c>
      <c r="D69" s="1">
        <v>65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>
        <f t="shared" si="0"/>
        <v>40.200304951934427</v>
      </c>
      <c r="R69" s="8">
        <f t="shared" si="1"/>
        <v>2.3912530480655718</v>
      </c>
      <c r="S69" s="9">
        <f t="shared" si="2"/>
        <v>5.7180911398828878</v>
      </c>
    </row>
    <row r="70" spans="2:19" x14ac:dyDescent="0.3">
      <c r="B70" s="2">
        <v>39600</v>
      </c>
      <c r="C70" s="3">
        <v>44.660111000000001</v>
      </c>
      <c r="D70" s="1">
        <v>66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Q70">
        <f t="shared" ref="Q70:Q116" si="3">$C$2+$D$2*D70+SUMPRODUCT($E$2:$O$2,E70:O70)</f>
        <v>42.958163723326841</v>
      </c>
      <c r="R70" s="8">
        <f t="shared" ref="R70:R116" si="4">C70-Q70</f>
        <v>1.7019472766731596</v>
      </c>
      <c r="S70" s="9">
        <f t="shared" ref="S70:S116" si="5">R70^2</f>
        <v>2.8966245325751845</v>
      </c>
    </row>
    <row r="71" spans="2:19" x14ac:dyDescent="0.3">
      <c r="B71" s="2">
        <v>39630</v>
      </c>
      <c r="C71" s="3">
        <v>46.490098000000003</v>
      </c>
      <c r="D71" s="1">
        <v>67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Q71">
        <f t="shared" si="3"/>
        <v>45.484842852771671</v>
      </c>
      <c r="R71" s="8">
        <f t="shared" si="4"/>
        <v>1.0052551472283326</v>
      </c>
      <c r="S71" s="9">
        <f t="shared" si="5"/>
        <v>1.0105379110290567</v>
      </c>
    </row>
    <row r="72" spans="2:19" x14ac:dyDescent="0.3">
      <c r="B72" s="2">
        <v>39661</v>
      </c>
      <c r="C72" s="3">
        <v>44.969555</v>
      </c>
      <c r="D72" s="1">
        <v>68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Q72">
        <f t="shared" si="3"/>
        <v>43.838793720832591</v>
      </c>
      <c r="R72" s="8">
        <f t="shared" si="4"/>
        <v>1.1307612791674089</v>
      </c>
      <c r="S72" s="9">
        <f t="shared" si="5"/>
        <v>1.2786210704643148</v>
      </c>
    </row>
    <row r="73" spans="2:19" x14ac:dyDescent="0.3">
      <c r="B73" s="2">
        <v>39692</v>
      </c>
      <c r="C73" s="3">
        <v>34.883001999999998</v>
      </c>
      <c r="D73" s="1">
        <v>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Q73">
        <f t="shared" si="3"/>
        <v>35.640342196575254</v>
      </c>
      <c r="R73" s="8">
        <f t="shared" si="4"/>
        <v>-0.75734019657525664</v>
      </c>
      <c r="S73" s="9">
        <f t="shared" si="5"/>
        <v>0.5735641733486484</v>
      </c>
    </row>
    <row r="74" spans="2:19" x14ac:dyDescent="0.3">
      <c r="B74" s="2">
        <v>39722</v>
      </c>
      <c r="C74" s="3">
        <v>38.128010000000003</v>
      </c>
      <c r="D74" s="1">
        <v>70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Q74">
        <f t="shared" si="3"/>
        <v>38.62709617816455</v>
      </c>
      <c r="R74" s="8">
        <f t="shared" si="4"/>
        <v>-0.49908617816454637</v>
      </c>
      <c r="S74" s="9">
        <f t="shared" si="5"/>
        <v>0.24908701323489332</v>
      </c>
    </row>
    <row r="75" spans="2:19" x14ac:dyDescent="0.3">
      <c r="B75" s="2">
        <v>39753</v>
      </c>
      <c r="C75" s="3">
        <v>34.270471000000001</v>
      </c>
      <c r="D75" s="1">
        <v>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Q75">
        <f t="shared" si="3"/>
        <v>36.58068619704671</v>
      </c>
      <c r="R75" s="8">
        <f t="shared" si="4"/>
        <v>-2.3102151970467091</v>
      </c>
      <c r="S75" s="9">
        <f t="shared" si="5"/>
        <v>5.3370942566655648</v>
      </c>
    </row>
    <row r="76" spans="2:19" x14ac:dyDescent="0.3">
      <c r="B76" s="2">
        <v>39783</v>
      </c>
      <c r="C76" s="3">
        <v>37.156359000000002</v>
      </c>
      <c r="D76" s="1">
        <v>72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Q76">
        <f t="shared" si="3"/>
        <v>37.984720716286596</v>
      </c>
      <c r="R76" s="8">
        <f t="shared" si="4"/>
        <v>-0.82836171628659372</v>
      </c>
      <c r="S76" s="9">
        <f t="shared" si="5"/>
        <v>0.68618313300927114</v>
      </c>
    </row>
    <row r="77" spans="2:19" x14ac:dyDescent="0.3">
      <c r="B77" s="2">
        <v>39814</v>
      </c>
      <c r="C77" s="3">
        <v>33.303545999999997</v>
      </c>
      <c r="D77" s="1">
        <v>73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Q77">
        <f t="shared" si="3"/>
        <v>34.860202671374722</v>
      </c>
      <c r="R77" s="8">
        <f t="shared" si="4"/>
        <v>-1.556656671374725</v>
      </c>
      <c r="S77" s="9">
        <f t="shared" si="5"/>
        <v>2.4231799925354385</v>
      </c>
    </row>
    <row r="78" spans="2:19" x14ac:dyDescent="0.3">
      <c r="B78" s="2">
        <v>39845</v>
      </c>
      <c r="C78" s="3">
        <v>31.687273999999999</v>
      </c>
      <c r="D78" s="1">
        <v>74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>
        <f t="shared" si="3"/>
        <v>33.245732126747335</v>
      </c>
      <c r="R78" s="8">
        <f t="shared" si="4"/>
        <v>-1.5584581267473361</v>
      </c>
      <c r="S78" s="9">
        <f t="shared" si="5"/>
        <v>2.4287917328248159</v>
      </c>
    </row>
    <row r="79" spans="2:19" x14ac:dyDescent="0.3">
      <c r="B79" s="2">
        <v>39873</v>
      </c>
      <c r="C79" s="3">
        <v>39.056403000000003</v>
      </c>
      <c r="D79" s="1">
        <v>75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Q79">
        <f t="shared" si="3"/>
        <v>41.131603406058183</v>
      </c>
      <c r="R79" s="8">
        <f t="shared" si="4"/>
        <v>-2.0752004060581797</v>
      </c>
      <c r="S79" s="9">
        <f t="shared" si="5"/>
        <v>4.3064567253040336</v>
      </c>
    </row>
    <row r="80" spans="2:19" x14ac:dyDescent="0.3">
      <c r="B80" s="2">
        <v>39904</v>
      </c>
      <c r="C80" s="3">
        <v>38.136054999999999</v>
      </c>
      <c r="D80" s="1">
        <v>76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Q80">
        <f t="shared" si="3"/>
        <v>39.198099620040523</v>
      </c>
      <c r="R80" s="8">
        <f t="shared" si="4"/>
        <v>-1.062044620040524</v>
      </c>
      <c r="S80" s="9">
        <f t="shared" si="5"/>
        <v>1.1279387749570211</v>
      </c>
    </row>
    <row r="81" spans="2:19" x14ac:dyDescent="0.3">
      <c r="B81" s="2">
        <v>39934</v>
      </c>
      <c r="C81" s="3">
        <v>38.408752999999997</v>
      </c>
      <c r="D81" s="1">
        <v>77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Q81">
        <f t="shared" si="3"/>
        <v>40.171853220953572</v>
      </c>
      <c r="R81" s="8">
        <f t="shared" si="4"/>
        <v>-1.7631002209535751</v>
      </c>
      <c r="S81" s="9">
        <f t="shared" si="5"/>
        <v>3.1085223891265454</v>
      </c>
    </row>
    <row r="82" spans="2:19" x14ac:dyDescent="0.3">
      <c r="B82" s="2">
        <v>39965</v>
      </c>
      <c r="C82" s="3">
        <v>41.145909000000003</v>
      </c>
      <c r="D82" s="1">
        <v>78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Q82">
        <f t="shared" si="3"/>
        <v>42.929711992345993</v>
      </c>
      <c r="R82" s="8">
        <f t="shared" si="4"/>
        <v>-1.7838029923459899</v>
      </c>
      <c r="S82" s="9">
        <f t="shared" si="5"/>
        <v>3.181953115502508</v>
      </c>
    </row>
    <row r="83" spans="2:19" x14ac:dyDescent="0.3">
      <c r="B83" s="2">
        <v>39995</v>
      </c>
      <c r="C83" s="3">
        <v>44.215515000000003</v>
      </c>
      <c r="D83" s="1">
        <v>79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Q83">
        <f t="shared" si="3"/>
        <v>45.456391121790816</v>
      </c>
      <c r="R83" s="8">
        <f t="shared" si="4"/>
        <v>-1.2408761217908122</v>
      </c>
      <c r="S83" s="9">
        <f t="shared" si="5"/>
        <v>1.5397735496306066</v>
      </c>
    </row>
    <row r="84" spans="2:19" x14ac:dyDescent="0.3">
      <c r="B84" s="2">
        <v>40026</v>
      </c>
      <c r="C84" s="3">
        <v>42.397035000000002</v>
      </c>
      <c r="D84" s="1">
        <v>80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Q84">
        <f t="shared" si="3"/>
        <v>43.810341989851743</v>
      </c>
      <c r="R84" s="8">
        <f t="shared" si="4"/>
        <v>-1.4133069898517405</v>
      </c>
      <c r="S84" s="9">
        <f t="shared" si="5"/>
        <v>1.9974366475637877</v>
      </c>
    </row>
    <row r="85" spans="2:19" x14ac:dyDescent="0.3">
      <c r="B85" s="2">
        <v>40057</v>
      </c>
      <c r="C85" s="3">
        <v>34.675395999999999</v>
      </c>
      <c r="D85" s="1">
        <v>81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Q85">
        <f t="shared" si="3"/>
        <v>35.611890465594399</v>
      </c>
      <c r="R85" s="8">
        <f t="shared" si="4"/>
        <v>-0.93649446559440008</v>
      </c>
      <c r="S85" s="9">
        <f t="shared" si="5"/>
        <v>0.877021884088941</v>
      </c>
    </row>
    <row r="86" spans="2:19" x14ac:dyDescent="0.3">
      <c r="B86" s="2">
        <v>40087</v>
      </c>
      <c r="C86" s="3">
        <v>37.318050999999997</v>
      </c>
      <c r="D86" s="1">
        <v>82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Q86">
        <f t="shared" si="3"/>
        <v>38.598644447183702</v>
      </c>
      <c r="R86" s="8">
        <f t="shared" si="4"/>
        <v>-1.2805934471837048</v>
      </c>
      <c r="S86" s="9">
        <f t="shared" si="5"/>
        <v>1.6399195769698443</v>
      </c>
    </row>
    <row r="87" spans="2:19" x14ac:dyDescent="0.3">
      <c r="B87" s="2">
        <v>40118</v>
      </c>
      <c r="C87" s="3">
        <v>34.576582000000002</v>
      </c>
      <c r="D87" s="1">
        <v>83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Q87">
        <f t="shared" si="3"/>
        <v>36.552234466065855</v>
      </c>
      <c r="R87" s="8">
        <f t="shared" si="4"/>
        <v>-1.9756524660658528</v>
      </c>
      <c r="S87" s="9">
        <f t="shared" si="5"/>
        <v>3.9032026666720854</v>
      </c>
    </row>
    <row r="88" spans="2:19" x14ac:dyDescent="0.3">
      <c r="B88" s="2">
        <v>40148</v>
      </c>
      <c r="C88" s="3">
        <v>36.459079000000003</v>
      </c>
      <c r="D88" s="1">
        <v>84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>
        <f t="shared" si="3"/>
        <v>37.956268985305748</v>
      </c>
      <c r="R88" s="8">
        <f t="shared" si="4"/>
        <v>-1.4971899853057451</v>
      </c>
      <c r="S88" s="9">
        <f t="shared" si="5"/>
        <v>2.2415778520998173</v>
      </c>
    </row>
    <row r="89" spans="2:19" x14ac:dyDescent="0.3">
      <c r="B89" s="2">
        <v>40179</v>
      </c>
      <c r="C89" s="3">
        <v>33.487141000000001</v>
      </c>
      <c r="D89" s="1">
        <v>85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>
        <f t="shared" si="3"/>
        <v>34.831750940393867</v>
      </c>
      <c r="R89" s="8">
        <f t="shared" si="4"/>
        <v>-1.3446099403938661</v>
      </c>
      <c r="S89" s="9">
        <f t="shared" si="5"/>
        <v>1.807975891805996</v>
      </c>
    </row>
    <row r="90" spans="2:19" x14ac:dyDescent="0.3">
      <c r="B90" s="2">
        <v>40210</v>
      </c>
      <c r="C90" s="3">
        <v>30.718097</v>
      </c>
      <c r="D90" s="1">
        <v>86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Q90">
        <f t="shared" si="3"/>
        <v>33.217280395766487</v>
      </c>
      <c r="R90" s="8">
        <f t="shared" si="4"/>
        <v>-2.4991833957664866</v>
      </c>
      <c r="S90" s="9">
        <f t="shared" si="5"/>
        <v>6.2459176456749077</v>
      </c>
    </row>
    <row r="91" spans="2:19" x14ac:dyDescent="0.3">
      <c r="B91" s="2">
        <v>40238</v>
      </c>
      <c r="C91" s="3">
        <v>39.369601000000003</v>
      </c>
      <c r="D91" s="1">
        <v>87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Q91">
        <f t="shared" si="3"/>
        <v>41.103151675077335</v>
      </c>
      <c r="R91" s="8">
        <f t="shared" si="4"/>
        <v>-1.733550675077332</v>
      </c>
      <c r="S91" s="9">
        <f t="shared" si="5"/>
        <v>3.0051979430610736</v>
      </c>
    </row>
    <row r="92" spans="2:19" x14ac:dyDescent="0.3">
      <c r="B92" s="2">
        <v>40269</v>
      </c>
      <c r="C92" s="3">
        <v>37.762307</v>
      </c>
      <c r="D92" s="1">
        <v>88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Q92">
        <f t="shared" si="3"/>
        <v>39.169647889059668</v>
      </c>
      <c r="R92" s="8">
        <f t="shared" si="4"/>
        <v>-1.4073408890596681</v>
      </c>
      <c r="S92" s="9">
        <f t="shared" si="5"/>
        <v>1.9806083780192572</v>
      </c>
    </row>
    <row r="93" spans="2:19" x14ac:dyDescent="0.3">
      <c r="B93" s="2">
        <v>40299</v>
      </c>
      <c r="C93" s="3">
        <v>38.883682999999998</v>
      </c>
      <c r="D93" s="1">
        <v>89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Q93">
        <f t="shared" si="3"/>
        <v>40.143401489972725</v>
      </c>
      <c r="R93" s="8">
        <f t="shared" si="4"/>
        <v>-1.2597184899727267</v>
      </c>
      <c r="S93" s="9">
        <f t="shared" si="5"/>
        <v>1.5868906739791668</v>
      </c>
    </row>
    <row r="94" spans="2:19" x14ac:dyDescent="0.3">
      <c r="B94" s="2">
        <v>40330</v>
      </c>
      <c r="C94" s="3">
        <v>41.901958999999998</v>
      </c>
      <c r="D94" s="1">
        <v>90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Q94">
        <f t="shared" si="3"/>
        <v>42.901260261365138</v>
      </c>
      <c r="R94" s="8">
        <f t="shared" si="4"/>
        <v>-0.99930126136514019</v>
      </c>
      <c r="S94" s="9">
        <f t="shared" si="5"/>
        <v>0.99860301096596027</v>
      </c>
    </row>
    <row r="95" spans="2:19" x14ac:dyDescent="0.3">
      <c r="B95" s="2">
        <v>40360</v>
      </c>
      <c r="C95" s="3">
        <v>44.021861000000001</v>
      </c>
      <c r="D95" s="1">
        <v>91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Q95">
        <f t="shared" si="3"/>
        <v>45.427939390809968</v>
      </c>
      <c r="R95" s="8">
        <f t="shared" si="4"/>
        <v>-1.4060783908099665</v>
      </c>
      <c r="S95" s="9">
        <f t="shared" si="5"/>
        <v>1.9770564411027449</v>
      </c>
    </row>
    <row r="96" spans="2:19" x14ac:dyDescent="0.3">
      <c r="B96" s="2">
        <v>40391</v>
      </c>
      <c r="C96" s="3">
        <v>42.813205000000004</v>
      </c>
      <c r="D96" s="1">
        <v>92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Q96">
        <f t="shared" si="3"/>
        <v>43.781890258870888</v>
      </c>
      <c r="R96" s="8">
        <f t="shared" si="4"/>
        <v>-0.96868525887088452</v>
      </c>
      <c r="S96" s="9">
        <f t="shared" si="5"/>
        <v>0.93835113075375254</v>
      </c>
    </row>
    <row r="97" spans="2:19" x14ac:dyDescent="0.3">
      <c r="B97" s="2">
        <v>40422</v>
      </c>
      <c r="C97" s="3">
        <v>36.131604000000003</v>
      </c>
      <c r="D97" s="1">
        <v>93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Q97">
        <f t="shared" si="3"/>
        <v>35.583438734613551</v>
      </c>
      <c r="R97" s="8">
        <f t="shared" si="4"/>
        <v>0.54816526538645149</v>
      </c>
      <c r="S97" s="9">
        <f t="shared" si="5"/>
        <v>0.30048515817619881</v>
      </c>
    </row>
    <row r="98" spans="2:19" x14ac:dyDescent="0.3">
      <c r="B98" s="2">
        <v>40452</v>
      </c>
      <c r="C98" s="3">
        <v>39.183461000000001</v>
      </c>
      <c r="D98" s="1">
        <v>94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Q98">
        <f t="shared" si="3"/>
        <v>38.570192716202847</v>
      </c>
      <c r="R98" s="8">
        <f t="shared" si="4"/>
        <v>0.61326828379715437</v>
      </c>
      <c r="S98" s="9">
        <f t="shared" si="5"/>
        <v>0.37609798791150706</v>
      </c>
    </row>
    <row r="99" spans="2:19" x14ac:dyDescent="0.3">
      <c r="B99" s="2">
        <v>40483</v>
      </c>
      <c r="C99" s="3">
        <v>36.671543999999997</v>
      </c>
      <c r="D99" s="1">
        <v>95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Q99">
        <f t="shared" si="3"/>
        <v>36.523782735085007</v>
      </c>
      <c r="R99" s="8">
        <f t="shared" si="4"/>
        <v>0.14776126491499042</v>
      </c>
      <c r="S99" s="9">
        <f t="shared" si="5"/>
        <v>2.183339140927798E-2</v>
      </c>
    </row>
    <row r="100" spans="2:19" x14ac:dyDescent="0.3">
      <c r="B100" s="2">
        <v>40513</v>
      </c>
      <c r="C100" s="3">
        <v>37.426385000000003</v>
      </c>
      <c r="D100" s="1">
        <v>96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>
        <f t="shared" si="3"/>
        <v>37.927817254324893</v>
      </c>
      <c r="R100" s="8">
        <f t="shared" si="4"/>
        <v>-0.50143225432488947</v>
      </c>
      <c r="S100" s="9">
        <f t="shared" si="5"/>
        <v>0.25143430567734065</v>
      </c>
    </row>
    <row r="101" spans="2:19" x14ac:dyDescent="0.3">
      <c r="B101" s="2">
        <v>40544</v>
      </c>
      <c r="C101" s="3">
        <v>34.327419999999996</v>
      </c>
      <c r="D101" s="1">
        <v>97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>
        <f t="shared" si="3"/>
        <v>34.803299209413019</v>
      </c>
      <c r="R101" s="8">
        <f t="shared" si="4"/>
        <v>-0.47587920941302286</v>
      </c>
      <c r="S101" s="9">
        <f t="shared" si="5"/>
        <v>0.22646102195156367</v>
      </c>
    </row>
    <row r="102" spans="2:19" x14ac:dyDescent="0.3">
      <c r="B102" s="2">
        <v>40575</v>
      </c>
      <c r="C102" s="3">
        <v>31.825085999999999</v>
      </c>
      <c r="D102" s="1">
        <v>98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Q102">
        <f t="shared" si="3"/>
        <v>33.188828664785632</v>
      </c>
      <c r="R102" s="8">
        <f t="shared" si="4"/>
        <v>-1.363742664785633</v>
      </c>
      <c r="S102" s="9">
        <f t="shared" si="5"/>
        <v>1.8597940557566193</v>
      </c>
    </row>
    <row r="103" spans="2:19" x14ac:dyDescent="0.3">
      <c r="B103" s="2">
        <v>40603</v>
      </c>
      <c r="C103" s="3">
        <v>40.506780999999997</v>
      </c>
      <c r="D103" s="1">
        <v>99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>
        <f t="shared" si="3"/>
        <v>41.07469994409648</v>
      </c>
      <c r="R103" s="8">
        <f t="shared" si="4"/>
        <v>-0.56791894409648336</v>
      </c>
      <c r="S103" s="9">
        <f t="shared" si="5"/>
        <v>0.32253192706366457</v>
      </c>
    </row>
    <row r="104" spans="2:19" x14ac:dyDescent="0.3">
      <c r="B104" s="2">
        <v>40634</v>
      </c>
      <c r="C104" s="3">
        <v>38.505752000000001</v>
      </c>
      <c r="D104" s="1">
        <v>100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Q104">
        <f t="shared" si="3"/>
        <v>39.14119615807882</v>
      </c>
      <c r="R104" s="8">
        <f t="shared" si="4"/>
        <v>-0.63544415807881904</v>
      </c>
      <c r="S104" s="9">
        <f t="shared" si="5"/>
        <v>0.40378927803649917</v>
      </c>
    </row>
    <row r="105" spans="2:19" x14ac:dyDescent="0.3">
      <c r="B105" s="2">
        <v>40664</v>
      </c>
      <c r="C105" s="3">
        <v>40.429592999999997</v>
      </c>
      <c r="D105" s="1">
        <v>101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Q105">
        <f t="shared" si="3"/>
        <v>40.11494975899187</v>
      </c>
      <c r="R105" s="8">
        <f t="shared" si="4"/>
        <v>0.31464324100812746</v>
      </c>
      <c r="S105" s="9">
        <f t="shared" si="5"/>
        <v>9.9000369112098585E-2</v>
      </c>
    </row>
    <row r="106" spans="2:19" x14ac:dyDescent="0.3">
      <c r="B106" s="2">
        <v>40695</v>
      </c>
      <c r="C106" s="3">
        <v>42.570238000000003</v>
      </c>
      <c r="D106" s="1">
        <v>102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Q106">
        <f t="shared" si="3"/>
        <v>42.87280853038429</v>
      </c>
      <c r="R106" s="8">
        <f t="shared" si="4"/>
        <v>-0.30257053038428694</v>
      </c>
      <c r="S106" s="9">
        <f t="shared" si="5"/>
        <v>9.1548925857028701E-2</v>
      </c>
    </row>
    <row r="107" spans="2:19" x14ac:dyDescent="0.3">
      <c r="B107" s="2">
        <v>40725</v>
      </c>
      <c r="C107" s="3">
        <v>45.074086000000001</v>
      </c>
      <c r="D107" s="1">
        <v>103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Q107">
        <f t="shared" si="3"/>
        <v>45.399487659829113</v>
      </c>
      <c r="R107" s="8">
        <f t="shared" si="4"/>
        <v>-0.32540165982911162</v>
      </c>
      <c r="S107" s="9">
        <f t="shared" si="5"/>
        <v>0.10588624021954088</v>
      </c>
    </row>
    <row r="108" spans="2:19" x14ac:dyDescent="0.3">
      <c r="B108" s="2">
        <v>40756</v>
      </c>
      <c r="C108" s="3">
        <v>42.782321000000003</v>
      </c>
      <c r="D108" s="1">
        <v>104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Q108">
        <f t="shared" si="3"/>
        <v>43.75343852789004</v>
      </c>
      <c r="R108" s="8">
        <f t="shared" si="4"/>
        <v>-0.97111752789003702</v>
      </c>
      <c r="S108" s="9">
        <f t="shared" si="5"/>
        <v>0.94306925297525679</v>
      </c>
    </row>
    <row r="109" spans="2:19" x14ac:dyDescent="0.3">
      <c r="B109" s="2">
        <v>40787</v>
      </c>
      <c r="C109" s="3">
        <v>36.698979000000001</v>
      </c>
      <c r="D109" s="1">
        <v>105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Q109">
        <f t="shared" si="3"/>
        <v>35.554987003632696</v>
      </c>
      <c r="R109" s="8">
        <f t="shared" si="4"/>
        <v>1.1439919963673049</v>
      </c>
      <c r="S109" s="9">
        <f t="shared" si="5"/>
        <v>1.3087176877524516</v>
      </c>
    </row>
    <row r="110" spans="2:19" x14ac:dyDescent="0.3">
      <c r="B110" s="2">
        <v>40817</v>
      </c>
      <c r="C110" s="3">
        <v>38.703718000000002</v>
      </c>
      <c r="D110" s="1">
        <v>106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Q110">
        <f t="shared" si="3"/>
        <v>38.541740985221999</v>
      </c>
      <c r="R110" s="8">
        <f t="shared" si="4"/>
        <v>0.16197701477800308</v>
      </c>
      <c r="S110" s="9">
        <f t="shared" si="5"/>
        <v>2.6236553316393428E-2</v>
      </c>
    </row>
    <row r="111" spans="2:19" x14ac:dyDescent="0.3">
      <c r="B111" s="2">
        <v>40848</v>
      </c>
      <c r="C111" s="3">
        <v>36.827824</v>
      </c>
      <c r="D111" s="1">
        <v>107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Q111">
        <f t="shared" si="3"/>
        <v>36.495331004104152</v>
      </c>
      <c r="R111" s="8">
        <f t="shared" si="4"/>
        <v>0.3324929958958478</v>
      </c>
      <c r="S111" s="9">
        <f t="shared" si="5"/>
        <v>0.11055159231979626</v>
      </c>
    </row>
    <row r="112" spans="2:19" x14ac:dyDescent="0.3">
      <c r="B112" s="2">
        <v>40878</v>
      </c>
      <c r="C112" s="3">
        <v>37.493287000000002</v>
      </c>
      <c r="D112" s="1">
        <v>108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>
        <f t="shared" si="3"/>
        <v>37.899365523344045</v>
      </c>
      <c r="R112" s="8">
        <f t="shared" si="4"/>
        <v>-0.40607852334404271</v>
      </c>
      <c r="S112" s="9">
        <f t="shared" si="5"/>
        <v>0.16489976712127824</v>
      </c>
    </row>
    <row r="113" spans="2:19" x14ac:dyDescent="0.3">
      <c r="B113" s="2">
        <v>40909</v>
      </c>
      <c r="C113" s="3">
        <v>34.313549999999999</v>
      </c>
      <c r="D113" s="1">
        <v>109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Q113">
        <f t="shared" si="3"/>
        <v>34.774847478432164</v>
      </c>
      <c r="R113" s="8">
        <f t="shared" si="4"/>
        <v>-0.46129747843216506</v>
      </c>
      <c r="S113" s="9">
        <f t="shared" si="5"/>
        <v>0.21279536360787379</v>
      </c>
    </row>
    <row r="114" spans="2:19" x14ac:dyDescent="0.3">
      <c r="B114" s="2">
        <v>40940</v>
      </c>
      <c r="C114" s="3">
        <v>33.264167999999998</v>
      </c>
      <c r="D114" s="1">
        <v>110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Q114">
        <f t="shared" si="3"/>
        <v>33.160376933804784</v>
      </c>
      <c r="R114" s="8">
        <f t="shared" si="4"/>
        <v>0.10379106619521394</v>
      </c>
      <c r="S114" s="9">
        <f t="shared" si="5"/>
        <v>1.0772585421939283E-2</v>
      </c>
    </row>
    <row r="115" spans="2:19" x14ac:dyDescent="0.3">
      <c r="B115" s="2">
        <v>40969</v>
      </c>
      <c r="C115" s="3">
        <v>40.781256999999997</v>
      </c>
      <c r="D115" s="1">
        <v>111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Q115">
        <f t="shared" si="3"/>
        <v>41.046248213115632</v>
      </c>
      <c r="R115" s="8">
        <f t="shared" si="4"/>
        <v>-0.26499121311563556</v>
      </c>
      <c r="S115" s="9">
        <f t="shared" si="5"/>
        <v>7.0220343028496182E-2</v>
      </c>
    </row>
    <row r="116" spans="2:19" x14ac:dyDescent="0.3">
      <c r="B116" s="2">
        <v>41000</v>
      </c>
      <c r="C116" s="3">
        <v>38.806524000000003</v>
      </c>
      <c r="D116" s="1">
        <v>112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Q116">
        <f t="shared" si="3"/>
        <v>39.112744427097965</v>
      </c>
      <c r="R116" s="8">
        <f t="shared" si="4"/>
        <v>-0.30622042709796204</v>
      </c>
      <c r="S116" s="9">
        <f t="shared" si="5"/>
        <v>9.3770949972058287E-2</v>
      </c>
    </row>
    <row r="117" spans="2:19" x14ac:dyDescent="0.3">
      <c r="B117" s="2"/>
      <c r="C117" s="4"/>
      <c r="D1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117"/>
  <sheetViews>
    <sheetView workbookViewId="0">
      <selection activeCell="R6" sqref="R6:R116"/>
    </sheetView>
  </sheetViews>
  <sheetFormatPr defaultRowHeight="14.4" x14ac:dyDescent="0.3"/>
  <cols>
    <col min="2" max="2" width="10.6640625" bestFit="1" customWidth="1"/>
    <col min="3" max="3" width="12.33203125" customWidth="1"/>
    <col min="4" max="4" width="12" customWidth="1"/>
    <col min="20" max="20" width="10.6640625" customWidth="1"/>
    <col min="21" max="21" width="11.109375" bestFit="1" customWidth="1"/>
  </cols>
  <sheetData>
    <row r="1" spans="2:21" x14ac:dyDescent="0.3">
      <c r="C1" s="4" t="s">
        <v>42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1" t="s">
        <v>47</v>
      </c>
    </row>
    <row r="2" spans="2:21" x14ac:dyDescent="0.3">
      <c r="C2">
        <v>39.313213765997745</v>
      </c>
      <c r="D2">
        <v>-2.3734686209689652E-3</v>
      </c>
      <c r="E2">
        <v>-4.2797529914891017</v>
      </c>
      <c r="F2">
        <v>-5.8918966240853603</v>
      </c>
      <c r="G2">
        <v>1.9963196436108621</v>
      </c>
      <c r="H2">
        <v>6.5224614709582782E-2</v>
      </c>
      <c r="I2">
        <v>1.0412906262683479</v>
      </c>
      <c r="J2">
        <v>3.8015823172114809</v>
      </c>
      <c r="K2">
        <v>6.3306301192992889</v>
      </c>
      <c r="L2">
        <v>4.6869533652645288</v>
      </c>
      <c r="M2">
        <v>-3.5091004991389112</v>
      </c>
      <c r="N2">
        <v>-0.52000680225873608</v>
      </c>
      <c r="O2">
        <v>-2.5639996767106199</v>
      </c>
      <c r="P2">
        <v>-1.1572440926813667</v>
      </c>
      <c r="Q2">
        <f>SUM(E2:P2)</f>
        <v>-5.9952043329758453E-15</v>
      </c>
    </row>
    <row r="4" spans="2:21" x14ac:dyDescent="0.3">
      <c r="B4" s="1" t="s">
        <v>1</v>
      </c>
      <c r="C4" s="1" t="s">
        <v>17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/>
      <c r="R4" s="1" t="s">
        <v>43</v>
      </c>
      <c r="S4" s="1" t="s">
        <v>44</v>
      </c>
      <c r="T4" s="1" t="s">
        <v>45</v>
      </c>
      <c r="U4" s="1" t="s">
        <v>46</v>
      </c>
    </row>
    <row r="5" spans="2:21" x14ac:dyDescent="0.3">
      <c r="B5" s="2">
        <v>37622</v>
      </c>
      <c r="C5" s="3">
        <v>32.854790000000001</v>
      </c>
      <c r="D5" s="1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f>$C$2+$D$2*D5+SUMPRODUCT($E$2:$P$2,E5:P5)</f>
        <v>35.031087305887674</v>
      </c>
      <c r="S5" s="8">
        <f>C5-R5</f>
        <v>-2.1762973058876725</v>
      </c>
      <c r="T5" s="9">
        <f>S5^2</f>
        <v>4.7362699636139416</v>
      </c>
      <c r="U5" s="9">
        <f>SUM(T5:T116)</f>
        <v>288.63368011678949</v>
      </c>
    </row>
    <row r="6" spans="2:21" x14ac:dyDescent="0.3">
      <c r="B6" s="2">
        <v>37653</v>
      </c>
      <c r="C6" s="3">
        <v>30.814268999999999</v>
      </c>
      <c r="D6" s="1">
        <v>2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f t="shared" ref="R6:R69" si="0">$C$2+$D$2*D6+SUMPRODUCT($E$2:$P$2,E6:P6)</f>
        <v>33.416570204670442</v>
      </c>
      <c r="S6" s="8">
        <f t="shared" ref="S6:S69" si="1">C6-R6</f>
        <v>-2.602301204670443</v>
      </c>
      <c r="T6" s="9">
        <f t="shared" ref="T6:T69" si="2">S6^2</f>
        <v>6.7719715598292387</v>
      </c>
    </row>
    <row r="7" spans="2:21" x14ac:dyDescent="0.3">
      <c r="B7" s="2">
        <v>37681</v>
      </c>
      <c r="C7" s="3">
        <v>37.586654000000003</v>
      </c>
      <c r="D7" s="1">
        <v>3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f t="shared" si="0"/>
        <v>41.302413003745698</v>
      </c>
      <c r="S7" s="8">
        <f t="shared" si="1"/>
        <v>-3.7157590037456956</v>
      </c>
      <c r="T7" s="9">
        <f t="shared" si="2"/>
        <v>13.806864973917204</v>
      </c>
    </row>
    <row r="8" spans="2:21" x14ac:dyDescent="0.3">
      <c r="B8" s="2">
        <v>37712</v>
      </c>
      <c r="C8" s="3">
        <v>35.226398000000003</v>
      </c>
      <c r="D8" s="1">
        <v>4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R8">
        <f t="shared" si="0"/>
        <v>39.368944506223457</v>
      </c>
      <c r="S8" s="8">
        <f t="shared" si="1"/>
        <v>-4.1425465062234537</v>
      </c>
      <c r="T8" s="9">
        <f t="shared" si="2"/>
        <v>17.160691556224144</v>
      </c>
    </row>
    <row r="9" spans="2:21" x14ac:dyDescent="0.3">
      <c r="B9" s="2">
        <v>37742</v>
      </c>
      <c r="C9" s="3">
        <v>36.569670000000002</v>
      </c>
      <c r="D9" s="1">
        <v>5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>
        <f t="shared" si="0"/>
        <v>40.342637049161247</v>
      </c>
      <c r="S9" s="8">
        <f t="shared" si="1"/>
        <v>-3.7729670491612453</v>
      </c>
      <c r="T9" s="9">
        <f t="shared" si="2"/>
        <v>14.235280354056515</v>
      </c>
    </row>
    <row r="10" spans="2:21" x14ac:dyDescent="0.3">
      <c r="B10" s="2">
        <v>37773</v>
      </c>
      <c r="C10" s="3">
        <v>39.750216000000002</v>
      </c>
      <c r="D10" s="1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f t="shared" si="0"/>
        <v>43.100555271483415</v>
      </c>
      <c r="S10" s="8">
        <f t="shared" si="1"/>
        <v>-3.3503392714834135</v>
      </c>
      <c r="T10" s="9">
        <f t="shared" si="2"/>
        <v>11.22477323404401</v>
      </c>
    </row>
    <row r="11" spans="2:21" x14ac:dyDescent="0.3">
      <c r="B11" s="2">
        <v>37803</v>
      </c>
      <c r="C11" s="3">
        <v>43.367508000000001</v>
      </c>
      <c r="D11" s="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R11">
        <f t="shared" si="0"/>
        <v>45.627229604950251</v>
      </c>
      <c r="S11" s="8">
        <f t="shared" si="1"/>
        <v>-2.2597216049502507</v>
      </c>
      <c r="T11" s="9">
        <f t="shared" si="2"/>
        <v>5.1063417318789366</v>
      </c>
    </row>
    <row r="12" spans="2:21" x14ac:dyDescent="0.3">
      <c r="B12" s="2">
        <v>37834</v>
      </c>
      <c r="C12" s="3">
        <v>42.092669000000001</v>
      </c>
      <c r="D12" s="1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R12">
        <f t="shared" si="0"/>
        <v>43.981179382294521</v>
      </c>
      <c r="S12" s="8">
        <f t="shared" si="1"/>
        <v>-1.8885103822945197</v>
      </c>
      <c r="T12" s="9">
        <f t="shared" si="2"/>
        <v>3.5664714640341932</v>
      </c>
    </row>
    <row r="13" spans="2:21" x14ac:dyDescent="0.3">
      <c r="B13" s="2">
        <v>37865</v>
      </c>
      <c r="C13" s="3">
        <v>32.549731999999999</v>
      </c>
      <c r="D13" s="1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R13">
        <f t="shared" si="0"/>
        <v>35.782752049270115</v>
      </c>
      <c r="S13" s="8">
        <f t="shared" si="1"/>
        <v>-3.2330200492701167</v>
      </c>
      <c r="T13" s="9">
        <f t="shared" si="2"/>
        <v>10.452418638982548</v>
      </c>
    </row>
    <row r="14" spans="2:21" x14ac:dyDescent="0.3">
      <c r="B14" s="2">
        <v>37895</v>
      </c>
      <c r="C14" s="3">
        <v>36.442428</v>
      </c>
      <c r="D14" s="1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R14">
        <f t="shared" si="0"/>
        <v>38.769472277529317</v>
      </c>
      <c r="S14" s="8">
        <f t="shared" si="1"/>
        <v>-2.3270442775293176</v>
      </c>
      <c r="T14" s="9">
        <f t="shared" si="2"/>
        <v>5.415135069581944</v>
      </c>
    </row>
    <row r="15" spans="2:21" x14ac:dyDescent="0.3">
      <c r="B15" s="2">
        <v>37926</v>
      </c>
      <c r="C15" s="3">
        <v>34.350366000000001</v>
      </c>
      <c r="D15" s="1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R15">
        <f t="shared" si="0"/>
        <v>36.723105934456463</v>
      </c>
      <c r="S15" s="8">
        <f t="shared" si="1"/>
        <v>-2.3727399344564617</v>
      </c>
      <c r="T15" s="9">
        <f t="shared" si="2"/>
        <v>5.6298947965644546</v>
      </c>
    </row>
    <row r="16" spans="2:21" x14ac:dyDescent="0.3">
      <c r="B16" s="2">
        <v>37956</v>
      </c>
      <c r="C16" s="3">
        <v>37.389381999999998</v>
      </c>
      <c r="D16" s="1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R16">
        <f t="shared" si="0"/>
        <v>38.127488049864752</v>
      </c>
      <c r="S16" s="8">
        <f t="shared" si="1"/>
        <v>-0.73810604986475425</v>
      </c>
      <c r="T16" s="9">
        <f t="shared" si="2"/>
        <v>0.54480054084695106</v>
      </c>
    </row>
    <row r="17" spans="2:20" x14ac:dyDescent="0.3">
      <c r="B17" s="2">
        <v>37987</v>
      </c>
      <c r="C17" s="3">
        <v>33.537391999999997</v>
      </c>
      <c r="D17" s="1">
        <v>13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R17">
        <f t="shared" si="0"/>
        <v>35.002605682436041</v>
      </c>
      <c r="S17" s="8">
        <f t="shared" si="1"/>
        <v>-1.465213682436044</v>
      </c>
      <c r="T17" s="9">
        <f t="shared" si="2"/>
        <v>2.1468511351977924</v>
      </c>
    </row>
    <row r="18" spans="2:20" x14ac:dyDescent="0.3">
      <c r="B18" s="2">
        <v>38018</v>
      </c>
      <c r="C18" s="3">
        <v>33.909139000000003</v>
      </c>
      <c r="D18" s="1">
        <v>14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R18">
        <f t="shared" si="0"/>
        <v>33.388088581218817</v>
      </c>
      <c r="S18" s="8">
        <f t="shared" si="1"/>
        <v>0.52105041878118641</v>
      </c>
      <c r="T18" s="9">
        <f t="shared" si="2"/>
        <v>0.27149353891204975</v>
      </c>
    </row>
    <row r="19" spans="2:20" x14ac:dyDescent="0.3">
      <c r="B19" s="2">
        <v>38047</v>
      </c>
      <c r="C19" s="3">
        <v>40.805211</v>
      </c>
      <c r="D19" s="1">
        <v>15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R19">
        <f t="shared" si="0"/>
        <v>41.273931380294073</v>
      </c>
      <c r="S19" s="8">
        <f t="shared" si="1"/>
        <v>-0.46872038029407292</v>
      </c>
      <c r="T19" s="9">
        <f t="shared" si="2"/>
        <v>0.21969879490302036</v>
      </c>
    </row>
    <row r="20" spans="2:20" x14ac:dyDescent="0.3">
      <c r="B20" s="2">
        <v>38078</v>
      </c>
      <c r="C20" s="3">
        <v>40.172829</v>
      </c>
      <c r="D20" s="1">
        <v>16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R20">
        <f t="shared" si="0"/>
        <v>39.340462882771824</v>
      </c>
      <c r="S20" s="8">
        <f t="shared" si="1"/>
        <v>0.83236611722817599</v>
      </c>
      <c r="T20" s="9">
        <f t="shared" si="2"/>
        <v>0.69283335310950966</v>
      </c>
    </row>
    <row r="21" spans="2:20" x14ac:dyDescent="0.3">
      <c r="B21" s="2">
        <v>38108</v>
      </c>
      <c r="C21" s="3">
        <v>39.671007000000003</v>
      </c>
      <c r="D21" s="1">
        <v>17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R21">
        <f t="shared" si="0"/>
        <v>40.314155425709622</v>
      </c>
      <c r="S21" s="8">
        <f t="shared" si="1"/>
        <v>-0.64314842570961872</v>
      </c>
      <c r="T21" s="9">
        <f t="shared" si="2"/>
        <v>0.41363989749276098</v>
      </c>
    </row>
    <row r="22" spans="2:20" x14ac:dyDescent="0.3">
      <c r="B22" s="2">
        <v>38139</v>
      </c>
      <c r="C22" s="3">
        <v>43.652276999999998</v>
      </c>
      <c r="D22" s="1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R22">
        <f t="shared" si="0"/>
        <v>43.07207364803179</v>
      </c>
      <c r="S22" s="8">
        <f t="shared" si="1"/>
        <v>0.58020335196820838</v>
      </c>
      <c r="T22" s="9">
        <f t="shared" si="2"/>
        <v>0.33663592963514472</v>
      </c>
    </row>
    <row r="23" spans="2:20" x14ac:dyDescent="0.3">
      <c r="B23" s="2">
        <v>38169</v>
      </c>
      <c r="C23" s="3">
        <v>46.262248999999997</v>
      </c>
      <c r="D23" s="1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R23">
        <f t="shared" si="0"/>
        <v>45.598747981498619</v>
      </c>
      <c r="S23" s="8">
        <f t="shared" si="1"/>
        <v>0.66350101850137833</v>
      </c>
      <c r="T23" s="9">
        <f t="shared" si="2"/>
        <v>0.4402336015523664</v>
      </c>
    </row>
    <row r="24" spans="2:20" x14ac:dyDescent="0.3">
      <c r="B24" s="2">
        <v>38200</v>
      </c>
      <c r="C24" s="3">
        <v>44.701690999999997</v>
      </c>
      <c r="D24" s="1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R24">
        <f t="shared" si="0"/>
        <v>43.952697758842895</v>
      </c>
      <c r="S24" s="8">
        <f t="shared" si="1"/>
        <v>0.74899324115710186</v>
      </c>
      <c r="T24" s="9">
        <f t="shared" si="2"/>
        <v>0.56099087529902059</v>
      </c>
    </row>
    <row r="25" spans="2:20" x14ac:dyDescent="0.3">
      <c r="B25" s="2">
        <v>38231</v>
      </c>
      <c r="C25" s="3">
        <v>35.470844</v>
      </c>
      <c r="D25" s="1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R25">
        <f t="shared" si="0"/>
        <v>35.75427042581849</v>
      </c>
      <c r="S25" s="8">
        <f t="shared" si="1"/>
        <v>-0.2834264258184902</v>
      </c>
      <c r="T25" s="9">
        <f t="shared" si="2"/>
        <v>8.0330538852244129E-2</v>
      </c>
    </row>
    <row r="26" spans="2:20" x14ac:dyDescent="0.3">
      <c r="B26" s="2">
        <v>38261</v>
      </c>
      <c r="C26" s="3">
        <v>39.627851</v>
      </c>
      <c r="D26" s="1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R26">
        <f t="shared" si="0"/>
        <v>38.740990654077692</v>
      </c>
      <c r="S26" s="8">
        <f t="shared" si="1"/>
        <v>0.88686034592230811</v>
      </c>
      <c r="T26" s="9">
        <f t="shared" si="2"/>
        <v>0.78652127316943599</v>
      </c>
    </row>
    <row r="27" spans="2:20" x14ac:dyDescent="0.3">
      <c r="B27" s="2">
        <v>38292</v>
      </c>
      <c r="C27" s="3">
        <v>37.567115999999999</v>
      </c>
      <c r="D27" s="1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R27">
        <f t="shared" si="0"/>
        <v>36.694624311004837</v>
      </c>
      <c r="S27" s="8">
        <f t="shared" si="1"/>
        <v>0.8724916889951615</v>
      </c>
      <c r="T27" s="9">
        <f t="shared" si="2"/>
        <v>0.76124174736562966</v>
      </c>
    </row>
    <row r="28" spans="2:20" x14ac:dyDescent="0.3">
      <c r="B28" s="2">
        <v>38322</v>
      </c>
      <c r="C28" s="3">
        <v>39.117677999999998</v>
      </c>
      <c r="D28" s="1">
        <v>24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R28">
        <f t="shared" si="0"/>
        <v>38.099006426413119</v>
      </c>
      <c r="S28" s="8">
        <f t="shared" si="1"/>
        <v>1.0186715735868788</v>
      </c>
      <c r="T28" s="9">
        <f t="shared" si="2"/>
        <v>1.0376917748339678</v>
      </c>
    </row>
    <row r="29" spans="2:20" x14ac:dyDescent="0.3">
      <c r="B29" s="2">
        <v>38353</v>
      </c>
      <c r="C29" s="3">
        <v>36.117688000000001</v>
      </c>
      <c r="D29" s="1">
        <v>25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R29">
        <f t="shared" si="0"/>
        <v>34.974124058984415</v>
      </c>
      <c r="S29" s="8">
        <f t="shared" si="1"/>
        <v>1.1435639410155858</v>
      </c>
      <c r="T29" s="9">
        <f t="shared" si="2"/>
        <v>1.3077384871910982</v>
      </c>
    </row>
    <row r="30" spans="2:20" x14ac:dyDescent="0.3">
      <c r="B30" s="2">
        <v>38384</v>
      </c>
      <c r="C30" s="3">
        <v>34.560837999999997</v>
      </c>
      <c r="D30" s="1">
        <v>26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R30">
        <f t="shared" si="0"/>
        <v>33.359606957767191</v>
      </c>
      <c r="S30" s="8">
        <f t="shared" si="1"/>
        <v>1.2012310422328056</v>
      </c>
      <c r="T30" s="9">
        <f t="shared" si="2"/>
        <v>1.4429560168237126</v>
      </c>
    </row>
    <row r="31" spans="2:20" x14ac:dyDescent="0.3">
      <c r="B31" s="2">
        <v>38412</v>
      </c>
      <c r="C31" s="3">
        <v>43.642223000000001</v>
      </c>
      <c r="D31" s="1">
        <v>27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R31">
        <f t="shared" si="0"/>
        <v>41.24544975684244</v>
      </c>
      <c r="S31" s="8">
        <f t="shared" si="1"/>
        <v>2.3967732431575612</v>
      </c>
      <c r="T31" s="9">
        <f t="shared" si="2"/>
        <v>5.7445219791160138</v>
      </c>
    </row>
    <row r="32" spans="2:20" x14ac:dyDescent="0.3">
      <c r="B32" s="2">
        <v>38443</v>
      </c>
      <c r="C32" s="3">
        <v>40.244599999999998</v>
      </c>
      <c r="D32" s="1">
        <v>28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R32">
        <f t="shared" si="0"/>
        <v>39.311981259320198</v>
      </c>
      <c r="S32" s="8">
        <f t="shared" si="1"/>
        <v>0.93261874067979988</v>
      </c>
      <c r="T32" s="9">
        <f t="shared" si="2"/>
        <v>0.86977771546717586</v>
      </c>
    </row>
    <row r="33" spans="2:20" x14ac:dyDescent="0.3">
      <c r="B33" s="2">
        <v>38473</v>
      </c>
      <c r="C33" s="3">
        <v>41.801557000000003</v>
      </c>
      <c r="D33" s="1">
        <v>29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R33">
        <f t="shared" si="0"/>
        <v>40.285673802257996</v>
      </c>
      <c r="S33" s="8">
        <f t="shared" si="1"/>
        <v>1.5158831977420064</v>
      </c>
      <c r="T33" s="9">
        <f t="shared" si="2"/>
        <v>2.2979018691965307</v>
      </c>
    </row>
    <row r="34" spans="2:20" x14ac:dyDescent="0.3">
      <c r="B34" s="2">
        <v>38504</v>
      </c>
      <c r="C34" s="3">
        <v>44.676734000000003</v>
      </c>
      <c r="D34" s="1">
        <v>30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R34">
        <f t="shared" si="0"/>
        <v>43.043592024580157</v>
      </c>
      <c r="S34" s="8">
        <f t="shared" si="1"/>
        <v>1.6331419754198464</v>
      </c>
      <c r="T34" s="9">
        <f t="shared" si="2"/>
        <v>2.6671527118782383</v>
      </c>
    </row>
    <row r="35" spans="2:20" x14ac:dyDescent="0.3">
      <c r="B35" s="2">
        <v>38534</v>
      </c>
      <c r="C35" s="3">
        <v>47.563113000000001</v>
      </c>
      <c r="D35" s="1">
        <v>31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R35">
        <f t="shared" si="0"/>
        <v>45.570266358046993</v>
      </c>
      <c r="S35" s="8">
        <f t="shared" si="1"/>
        <v>1.9928466419530082</v>
      </c>
      <c r="T35" s="9">
        <f t="shared" si="2"/>
        <v>3.9714377383433814</v>
      </c>
    </row>
    <row r="36" spans="2:20" x14ac:dyDescent="0.3">
      <c r="B36" s="2">
        <v>38565</v>
      </c>
      <c r="C36" s="3">
        <v>45.135361000000003</v>
      </c>
      <c r="D36" s="1">
        <v>32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R36">
        <f t="shared" si="0"/>
        <v>43.924216135391269</v>
      </c>
      <c r="S36" s="8">
        <f t="shared" si="1"/>
        <v>1.2111448646087339</v>
      </c>
      <c r="T36" s="9">
        <f t="shared" si="2"/>
        <v>1.4668718830681085</v>
      </c>
    </row>
    <row r="37" spans="2:20" x14ac:dyDescent="0.3">
      <c r="B37" s="2">
        <v>38596</v>
      </c>
      <c r="C37" s="3">
        <v>37.044905999999997</v>
      </c>
      <c r="D37" s="1">
        <v>33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R37">
        <f t="shared" si="0"/>
        <v>35.725788802366857</v>
      </c>
      <c r="S37" s="8">
        <f t="shared" si="1"/>
        <v>1.3191171976331404</v>
      </c>
      <c r="T37" s="9">
        <f t="shared" si="2"/>
        <v>1.7400701810915096</v>
      </c>
    </row>
    <row r="38" spans="2:20" x14ac:dyDescent="0.3">
      <c r="B38" s="2">
        <v>38626</v>
      </c>
      <c r="C38" s="3">
        <v>38.849763000000003</v>
      </c>
      <c r="D38" s="1">
        <v>34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R38">
        <f t="shared" si="0"/>
        <v>38.712509030626066</v>
      </c>
      <c r="S38" s="8">
        <f t="shared" si="1"/>
        <v>0.13725396937393697</v>
      </c>
      <c r="T38" s="9">
        <f t="shared" si="2"/>
        <v>1.8838652108901628E-2</v>
      </c>
    </row>
    <row r="39" spans="2:20" x14ac:dyDescent="0.3">
      <c r="B39" s="2">
        <v>38657</v>
      </c>
      <c r="C39" s="3">
        <v>38.158242000000001</v>
      </c>
      <c r="D39" s="1">
        <v>35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R39">
        <f t="shared" si="0"/>
        <v>36.666142687553211</v>
      </c>
      <c r="S39" s="8">
        <f t="shared" si="1"/>
        <v>1.4920993124467898</v>
      </c>
      <c r="T39" s="9">
        <f t="shared" si="2"/>
        <v>2.2263603582041829</v>
      </c>
    </row>
    <row r="40" spans="2:20" x14ac:dyDescent="0.3">
      <c r="B40" s="2">
        <v>38687</v>
      </c>
      <c r="C40" s="3">
        <v>39.176167</v>
      </c>
      <c r="D40" s="1">
        <v>36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R40">
        <f t="shared" si="0"/>
        <v>38.070524802961494</v>
      </c>
      <c r="S40" s="8">
        <f t="shared" si="1"/>
        <v>1.105642197038506</v>
      </c>
      <c r="T40" s="9">
        <f t="shared" si="2"/>
        <v>1.2224446678721343</v>
      </c>
    </row>
    <row r="41" spans="2:20" x14ac:dyDescent="0.3">
      <c r="B41" s="2">
        <v>38718</v>
      </c>
      <c r="C41" s="3">
        <v>36.677179000000002</v>
      </c>
      <c r="D41" s="1">
        <v>37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R41">
        <f t="shared" si="0"/>
        <v>34.94564243553279</v>
      </c>
      <c r="S41" s="8">
        <f t="shared" si="1"/>
        <v>1.7315365644672127</v>
      </c>
      <c r="T41" s="9">
        <f t="shared" si="2"/>
        <v>2.998218874086918</v>
      </c>
    </row>
    <row r="42" spans="2:20" x14ac:dyDescent="0.3">
      <c r="B42" s="2">
        <v>38749</v>
      </c>
      <c r="C42" s="3">
        <v>34.745538000000003</v>
      </c>
      <c r="D42" s="1">
        <v>38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R42">
        <f t="shared" si="0"/>
        <v>33.331125334315558</v>
      </c>
      <c r="S42" s="8">
        <f t="shared" si="1"/>
        <v>1.4144126656844449</v>
      </c>
      <c r="T42" s="9">
        <f t="shared" si="2"/>
        <v>2.0005631888485773</v>
      </c>
    </row>
    <row r="43" spans="2:20" x14ac:dyDescent="0.3">
      <c r="B43" s="2">
        <v>38777</v>
      </c>
      <c r="C43" s="3">
        <v>42.892738999999999</v>
      </c>
      <c r="D43" s="1">
        <v>39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R43">
        <f t="shared" si="0"/>
        <v>41.216968133390814</v>
      </c>
      <c r="S43" s="8">
        <f t="shared" si="1"/>
        <v>1.6757708666091844</v>
      </c>
      <c r="T43" s="9">
        <f t="shared" si="2"/>
        <v>2.8082079973760967</v>
      </c>
    </row>
    <row r="44" spans="2:20" x14ac:dyDescent="0.3">
      <c r="B44" s="2">
        <v>38808</v>
      </c>
      <c r="C44" s="3">
        <v>41.296408999999997</v>
      </c>
      <c r="D44" s="1">
        <v>40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R44">
        <f t="shared" si="0"/>
        <v>39.283499635868573</v>
      </c>
      <c r="S44" s="8">
        <f t="shared" si="1"/>
        <v>2.0129093641314242</v>
      </c>
      <c r="T44" s="9">
        <f t="shared" si="2"/>
        <v>4.0518041082079748</v>
      </c>
    </row>
    <row r="45" spans="2:20" x14ac:dyDescent="0.3">
      <c r="B45" s="2">
        <v>38838</v>
      </c>
      <c r="C45" s="3">
        <v>41.489103</v>
      </c>
      <c r="D45" s="1">
        <v>41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R45">
        <f t="shared" si="0"/>
        <v>40.257192178806363</v>
      </c>
      <c r="S45" s="8">
        <f t="shared" si="1"/>
        <v>1.2319108211936367</v>
      </c>
      <c r="T45" s="9">
        <f t="shared" si="2"/>
        <v>1.5176042713739804</v>
      </c>
    </row>
    <row r="46" spans="2:20" x14ac:dyDescent="0.3">
      <c r="B46" s="2">
        <v>38869</v>
      </c>
      <c r="C46" s="3">
        <v>44.025655999999998</v>
      </c>
      <c r="D46" s="1">
        <v>42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R46">
        <f t="shared" si="0"/>
        <v>43.015110401128531</v>
      </c>
      <c r="S46" s="8">
        <f t="shared" si="1"/>
        <v>1.0105455988714667</v>
      </c>
      <c r="T46" s="9">
        <f t="shared" si="2"/>
        <v>1.0212024073984911</v>
      </c>
    </row>
    <row r="47" spans="2:20" x14ac:dyDescent="0.3">
      <c r="B47" s="2">
        <v>38899</v>
      </c>
      <c r="C47" s="3">
        <v>46.157221</v>
      </c>
      <c r="D47" s="1">
        <v>43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R47">
        <f t="shared" si="0"/>
        <v>45.541784734595367</v>
      </c>
      <c r="S47" s="8">
        <f t="shared" si="1"/>
        <v>0.61543626540463237</v>
      </c>
      <c r="T47" s="9">
        <f t="shared" si="2"/>
        <v>0.37876179677520111</v>
      </c>
    </row>
    <row r="48" spans="2:20" x14ac:dyDescent="0.3">
      <c r="B48" s="2">
        <v>38930</v>
      </c>
      <c r="C48" s="3">
        <v>44.152535</v>
      </c>
      <c r="D48" s="1">
        <v>44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R48">
        <f t="shared" si="0"/>
        <v>43.895734511939636</v>
      </c>
      <c r="S48" s="8">
        <f t="shared" si="1"/>
        <v>0.25680048806036382</v>
      </c>
      <c r="T48" s="9">
        <f t="shared" si="2"/>
        <v>6.5946490668041063E-2</v>
      </c>
    </row>
    <row r="49" spans="2:20" x14ac:dyDescent="0.3">
      <c r="B49" s="2">
        <v>38961</v>
      </c>
      <c r="C49" s="3">
        <v>36.489369000000003</v>
      </c>
      <c r="D49" s="1">
        <v>45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R49">
        <f t="shared" si="0"/>
        <v>35.697307178915231</v>
      </c>
      <c r="S49" s="8">
        <f t="shared" si="1"/>
        <v>0.79206182108477208</v>
      </c>
      <c r="T49" s="9">
        <f t="shared" si="2"/>
        <v>0.6273619284201255</v>
      </c>
    </row>
    <row r="50" spans="2:20" x14ac:dyDescent="0.3">
      <c r="B50" s="2">
        <v>38991</v>
      </c>
      <c r="C50" s="3">
        <v>39.684941999999999</v>
      </c>
      <c r="D50" s="1">
        <v>46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R50">
        <f t="shared" si="0"/>
        <v>38.68402740717444</v>
      </c>
      <c r="S50" s="8">
        <f t="shared" si="1"/>
        <v>1.0009145928255592</v>
      </c>
      <c r="T50" s="9">
        <f t="shared" si="2"/>
        <v>1.0018300221311549</v>
      </c>
    </row>
    <row r="51" spans="2:20" x14ac:dyDescent="0.3">
      <c r="B51" s="2">
        <v>39022</v>
      </c>
      <c r="C51" s="3">
        <v>38.673709000000002</v>
      </c>
      <c r="D51" s="1">
        <v>47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R51">
        <f t="shared" si="0"/>
        <v>36.637661064101579</v>
      </c>
      <c r="S51" s="8">
        <f t="shared" si="1"/>
        <v>2.0360479358984236</v>
      </c>
      <c r="T51" s="9">
        <f t="shared" si="2"/>
        <v>4.1454911972762316</v>
      </c>
    </row>
    <row r="52" spans="2:20" x14ac:dyDescent="0.3">
      <c r="B52" s="2">
        <v>39052</v>
      </c>
      <c r="C52" s="3">
        <v>39.616706999999998</v>
      </c>
      <c r="D52" s="1">
        <v>48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R52">
        <f t="shared" si="0"/>
        <v>38.042043179509868</v>
      </c>
      <c r="S52" s="8">
        <f t="shared" si="1"/>
        <v>1.5746638204901302</v>
      </c>
      <c r="T52" s="9">
        <f t="shared" si="2"/>
        <v>2.4795661475605728</v>
      </c>
    </row>
    <row r="53" spans="2:20" x14ac:dyDescent="0.3">
      <c r="B53" s="2">
        <v>39083</v>
      </c>
      <c r="C53" s="3">
        <v>36.918239999999997</v>
      </c>
      <c r="D53" s="1">
        <v>49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R53">
        <f t="shared" si="0"/>
        <v>34.917160812081164</v>
      </c>
      <c r="S53" s="8">
        <f t="shared" si="1"/>
        <v>2.0010791879188332</v>
      </c>
      <c r="T53" s="9">
        <f t="shared" si="2"/>
        <v>4.0043179163218969</v>
      </c>
    </row>
    <row r="54" spans="2:20" x14ac:dyDescent="0.3">
      <c r="B54" s="2">
        <v>39114</v>
      </c>
      <c r="C54" s="3">
        <v>34.504282000000003</v>
      </c>
      <c r="D54" s="1">
        <v>50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R54">
        <f t="shared" si="0"/>
        <v>33.302643710863933</v>
      </c>
      <c r="S54" s="8">
        <f t="shared" si="1"/>
        <v>1.2016382891360706</v>
      </c>
      <c r="T54" s="9">
        <f t="shared" si="2"/>
        <v>1.4439345779178629</v>
      </c>
    </row>
    <row r="55" spans="2:20" x14ac:dyDescent="0.3">
      <c r="B55" s="2">
        <v>39142</v>
      </c>
      <c r="C55" s="3">
        <v>42.899597</v>
      </c>
      <c r="D55" s="1">
        <v>51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R55">
        <f t="shared" si="0"/>
        <v>41.188486509939189</v>
      </c>
      <c r="S55" s="8">
        <f t="shared" si="1"/>
        <v>1.7111104900608112</v>
      </c>
      <c r="T55" s="9">
        <f t="shared" si="2"/>
        <v>2.9278991091961495</v>
      </c>
    </row>
    <row r="56" spans="2:20" x14ac:dyDescent="0.3">
      <c r="B56" s="2">
        <v>39173</v>
      </c>
      <c r="C56" s="3">
        <v>41.367935000000003</v>
      </c>
      <c r="D56" s="1">
        <v>52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R56">
        <f t="shared" si="0"/>
        <v>39.25501801241694</v>
      </c>
      <c r="S56" s="8">
        <f t="shared" si="1"/>
        <v>2.1129169875830627</v>
      </c>
      <c r="T56" s="9">
        <f t="shared" si="2"/>
        <v>4.4644181964170846</v>
      </c>
    </row>
    <row r="57" spans="2:20" x14ac:dyDescent="0.3">
      <c r="B57" s="2">
        <v>39203</v>
      </c>
      <c r="C57" s="3">
        <v>42.213470999999998</v>
      </c>
      <c r="D57" s="1">
        <v>53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R57">
        <f t="shared" si="0"/>
        <v>40.228710555354738</v>
      </c>
      <c r="S57" s="8">
        <f t="shared" si="1"/>
        <v>1.9847604446452607</v>
      </c>
      <c r="T57" s="9">
        <f t="shared" si="2"/>
        <v>3.9392740226284531</v>
      </c>
    </row>
    <row r="58" spans="2:20" x14ac:dyDescent="0.3">
      <c r="B58" s="2">
        <v>39234</v>
      </c>
      <c r="C58" s="3">
        <v>44.496558999999998</v>
      </c>
      <c r="D58" s="1">
        <v>54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R58">
        <f t="shared" si="0"/>
        <v>42.986628777676906</v>
      </c>
      <c r="S58" s="8">
        <f t="shared" si="1"/>
        <v>1.5099302223230922</v>
      </c>
      <c r="T58" s="9">
        <f t="shared" si="2"/>
        <v>2.2798892762846625</v>
      </c>
    </row>
    <row r="59" spans="2:20" x14ac:dyDescent="0.3">
      <c r="B59" s="2">
        <v>39264</v>
      </c>
      <c r="C59" s="3">
        <v>46.468077000000001</v>
      </c>
      <c r="D59" s="1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R59">
        <f t="shared" si="0"/>
        <v>45.513303111143735</v>
      </c>
      <c r="S59" s="8">
        <f t="shared" si="1"/>
        <v>0.95477388885626624</v>
      </c>
      <c r="T59" s="9">
        <f t="shared" si="2"/>
        <v>0.91159317884171787</v>
      </c>
    </row>
    <row r="60" spans="2:20" x14ac:dyDescent="0.3">
      <c r="B60" s="2">
        <v>39295</v>
      </c>
      <c r="C60" s="3">
        <v>45.760903999999996</v>
      </c>
      <c r="D60" s="1">
        <v>56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R60">
        <f t="shared" si="0"/>
        <v>43.867252888488011</v>
      </c>
      <c r="S60" s="8">
        <f t="shared" si="1"/>
        <v>1.8936511115119856</v>
      </c>
      <c r="T60" s="9">
        <f t="shared" si="2"/>
        <v>3.5859145321305785</v>
      </c>
    </row>
    <row r="61" spans="2:20" x14ac:dyDescent="0.3">
      <c r="B61" s="2">
        <v>39326</v>
      </c>
      <c r="C61" s="3">
        <v>37.075597999999999</v>
      </c>
      <c r="D61" s="1">
        <v>57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R61">
        <f t="shared" si="0"/>
        <v>35.668825555463606</v>
      </c>
      <c r="S61" s="8">
        <f t="shared" si="1"/>
        <v>1.4067724445363936</v>
      </c>
      <c r="T61" s="9">
        <f t="shared" si="2"/>
        <v>1.9790087107069005</v>
      </c>
    </row>
    <row r="62" spans="2:20" x14ac:dyDescent="0.3">
      <c r="B62" s="2">
        <v>39356</v>
      </c>
      <c r="C62" s="3">
        <v>39.961688000000002</v>
      </c>
      <c r="D62" s="1">
        <v>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R62">
        <f t="shared" si="0"/>
        <v>38.655545783722808</v>
      </c>
      <c r="S62" s="8">
        <f t="shared" si="1"/>
        <v>1.3061422162771947</v>
      </c>
      <c r="T62" s="9">
        <f t="shared" si="2"/>
        <v>1.7060074891415022</v>
      </c>
    </row>
    <row r="63" spans="2:20" x14ac:dyDescent="0.3">
      <c r="B63" s="2">
        <v>39387</v>
      </c>
      <c r="C63" s="3">
        <v>38.386761</v>
      </c>
      <c r="D63" s="1">
        <v>59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R63">
        <f t="shared" si="0"/>
        <v>36.609179440649953</v>
      </c>
      <c r="S63" s="8">
        <f t="shared" si="1"/>
        <v>1.7775815593500468</v>
      </c>
      <c r="T63" s="9">
        <f t="shared" si="2"/>
        <v>3.159796200141344</v>
      </c>
    </row>
    <row r="64" spans="2:20" x14ac:dyDescent="0.3">
      <c r="B64" s="2">
        <v>39417</v>
      </c>
      <c r="C64" s="3">
        <v>38.287010000000002</v>
      </c>
      <c r="D64" s="1">
        <v>60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R64">
        <f t="shared" si="0"/>
        <v>38.013561556058242</v>
      </c>
      <c r="S64" s="8">
        <f t="shared" si="1"/>
        <v>0.27344844394175993</v>
      </c>
      <c r="T64" s="9">
        <f t="shared" si="2"/>
        <v>7.4774051494169824E-2</v>
      </c>
    </row>
    <row r="65" spans="2:20" x14ac:dyDescent="0.3">
      <c r="B65" s="2">
        <v>39448</v>
      </c>
      <c r="C65" s="3">
        <v>37.492254000000003</v>
      </c>
      <c r="D65" s="1">
        <v>61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R65">
        <f t="shared" si="0"/>
        <v>34.888679188629531</v>
      </c>
      <c r="S65" s="8">
        <f t="shared" si="1"/>
        <v>2.6035748113704713</v>
      </c>
      <c r="T65" s="9">
        <f t="shared" si="2"/>
        <v>6.7786017984027849</v>
      </c>
    </row>
    <row r="66" spans="2:20" x14ac:dyDescent="0.3">
      <c r="B66" s="2">
        <v>39479</v>
      </c>
      <c r="C66" s="3">
        <v>36.855338000000003</v>
      </c>
      <c r="D66" s="1">
        <v>62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R66">
        <f t="shared" si="0"/>
        <v>33.274162087412307</v>
      </c>
      <c r="S66" s="8">
        <f t="shared" si="1"/>
        <v>3.5811759125876961</v>
      </c>
      <c r="T66" s="9">
        <f t="shared" si="2"/>
        <v>12.824820916898318</v>
      </c>
    </row>
    <row r="67" spans="2:20" x14ac:dyDescent="0.3">
      <c r="B67" s="2">
        <v>39508</v>
      </c>
      <c r="C67" s="3">
        <v>44.201991</v>
      </c>
      <c r="D67" s="1">
        <v>63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R67">
        <f t="shared" si="0"/>
        <v>41.160004886487563</v>
      </c>
      <c r="S67" s="8">
        <f t="shared" si="1"/>
        <v>3.0419861135124364</v>
      </c>
      <c r="T67" s="9">
        <f t="shared" si="2"/>
        <v>9.2536795148024975</v>
      </c>
    </row>
    <row r="68" spans="2:20" x14ac:dyDescent="0.3">
      <c r="B68" s="2">
        <v>39539</v>
      </c>
      <c r="C68" s="3">
        <v>40.888962999999997</v>
      </c>
      <c r="D68" s="1">
        <v>64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R68">
        <f t="shared" si="0"/>
        <v>39.226536388965314</v>
      </c>
      <c r="S68" s="8">
        <f t="shared" si="1"/>
        <v>1.6624266110346824</v>
      </c>
      <c r="T68" s="9">
        <f t="shared" si="2"/>
        <v>2.7636622370762591</v>
      </c>
    </row>
    <row r="69" spans="2:20" x14ac:dyDescent="0.3">
      <c r="B69" s="2">
        <v>39569</v>
      </c>
      <c r="C69" s="3">
        <v>42.591557999999999</v>
      </c>
      <c r="D69" s="1">
        <v>65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R69">
        <f t="shared" si="0"/>
        <v>40.200228931903112</v>
      </c>
      <c r="S69" s="8">
        <f t="shared" si="1"/>
        <v>2.3913290680968871</v>
      </c>
      <c r="T69" s="9">
        <f t="shared" si="2"/>
        <v>5.7184547119251263</v>
      </c>
    </row>
    <row r="70" spans="2:20" x14ac:dyDescent="0.3">
      <c r="B70" s="2">
        <v>39600</v>
      </c>
      <c r="C70" s="3">
        <v>44.660111000000001</v>
      </c>
      <c r="D70" s="1">
        <v>66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R70">
        <f t="shared" ref="R70:R116" si="3">$C$2+$D$2*D70+SUMPRODUCT($E$2:$P$2,E70:P70)</f>
        <v>42.958147154225273</v>
      </c>
      <c r="S70" s="8">
        <f t="shared" ref="S70:S116" si="4">C70-R70</f>
        <v>1.7019638457747277</v>
      </c>
      <c r="T70" s="9">
        <f t="shared" ref="T70:T116" si="5">S70^2</f>
        <v>2.8966809323243012</v>
      </c>
    </row>
    <row r="71" spans="2:20" x14ac:dyDescent="0.3">
      <c r="B71" s="2">
        <v>39630</v>
      </c>
      <c r="C71" s="3">
        <v>46.490098000000003</v>
      </c>
      <c r="D71" s="1">
        <v>67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R71">
        <f t="shared" si="3"/>
        <v>45.484821487692109</v>
      </c>
      <c r="S71" s="8">
        <f t="shared" si="4"/>
        <v>1.0052765123078942</v>
      </c>
      <c r="T71" s="9">
        <f t="shared" si="5"/>
        <v>1.0105808661979236</v>
      </c>
    </row>
    <row r="72" spans="2:20" x14ac:dyDescent="0.3">
      <c r="B72" s="2">
        <v>39661</v>
      </c>
      <c r="C72" s="3">
        <v>44.969555</v>
      </c>
      <c r="D72" s="1">
        <v>68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R72">
        <f t="shared" si="3"/>
        <v>43.838771265036385</v>
      </c>
      <c r="S72" s="8">
        <f t="shared" si="4"/>
        <v>1.1307837349636145</v>
      </c>
      <c r="T72" s="9">
        <f t="shared" si="5"/>
        <v>1.2786718552582619</v>
      </c>
    </row>
    <row r="73" spans="2:20" x14ac:dyDescent="0.3">
      <c r="B73" s="2">
        <v>39692</v>
      </c>
      <c r="C73" s="3">
        <v>34.883001999999998</v>
      </c>
      <c r="D73" s="1">
        <v>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R73">
        <f t="shared" si="3"/>
        <v>35.640343932011973</v>
      </c>
      <c r="S73" s="8">
        <f t="shared" si="4"/>
        <v>-0.75734193201197542</v>
      </c>
      <c r="T73" s="9">
        <f t="shared" si="5"/>
        <v>0.57356680198363164</v>
      </c>
    </row>
    <row r="74" spans="2:20" x14ac:dyDescent="0.3">
      <c r="B74" s="2">
        <v>39722</v>
      </c>
      <c r="C74" s="3">
        <v>38.128010000000003</v>
      </c>
      <c r="D74" s="1">
        <v>70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R74">
        <f t="shared" si="3"/>
        <v>38.627064160271182</v>
      </c>
      <c r="S74" s="8">
        <f t="shared" si="4"/>
        <v>-0.49905416027117866</v>
      </c>
      <c r="T74" s="9">
        <f t="shared" si="5"/>
        <v>0.24905505488397128</v>
      </c>
    </row>
    <row r="75" spans="2:20" x14ac:dyDescent="0.3">
      <c r="B75" s="2">
        <v>39753</v>
      </c>
      <c r="C75" s="3">
        <v>34.270471000000001</v>
      </c>
      <c r="D75" s="1">
        <v>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R75">
        <f t="shared" si="3"/>
        <v>36.580697817198327</v>
      </c>
      <c r="S75" s="8">
        <f t="shared" si="4"/>
        <v>-2.3102268171983269</v>
      </c>
      <c r="T75" s="9">
        <f t="shared" si="5"/>
        <v>5.337147946902312</v>
      </c>
    </row>
    <row r="76" spans="2:20" x14ac:dyDescent="0.3">
      <c r="B76" s="2">
        <v>39783</v>
      </c>
      <c r="C76" s="3">
        <v>37.156359000000002</v>
      </c>
      <c r="D76" s="1">
        <v>72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R76">
        <f t="shared" si="3"/>
        <v>37.98507993260661</v>
      </c>
      <c r="S76" s="8">
        <f t="shared" si="4"/>
        <v>-0.82872093260660762</v>
      </c>
      <c r="T76" s="9">
        <f t="shared" si="5"/>
        <v>0.68677838414036552</v>
      </c>
    </row>
    <row r="77" spans="2:20" x14ac:dyDescent="0.3">
      <c r="B77" s="2">
        <v>39814</v>
      </c>
      <c r="C77" s="3">
        <v>33.303545999999997</v>
      </c>
      <c r="D77" s="1">
        <v>73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R77">
        <f t="shared" si="3"/>
        <v>34.860197565177906</v>
      </c>
      <c r="S77" s="8">
        <f t="shared" si="4"/>
        <v>-1.5566515651779085</v>
      </c>
      <c r="T77" s="9">
        <f t="shared" si="5"/>
        <v>2.4231640953708324</v>
      </c>
    </row>
    <row r="78" spans="2:20" x14ac:dyDescent="0.3">
      <c r="B78" s="2">
        <v>39845</v>
      </c>
      <c r="C78" s="3">
        <v>31.687273999999999</v>
      </c>
      <c r="D78" s="1">
        <v>74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R78">
        <f t="shared" si="3"/>
        <v>33.245680463960682</v>
      </c>
      <c r="S78" s="8">
        <f t="shared" si="4"/>
        <v>-1.5584064639606829</v>
      </c>
      <c r="T78" s="9">
        <f t="shared" si="5"/>
        <v>2.4286307069144395</v>
      </c>
    </row>
    <row r="79" spans="2:20" x14ac:dyDescent="0.3">
      <c r="B79" s="2">
        <v>39873</v>
      </c>
      <c r="C79" s="3">
        <v>39.056403000000003</v>
      </c>
      <c r="D79" s="1">
        <v>75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R79">
        <f t="shared" si="3"/>
        <v>41.13152326303593</v>
      </c>
      <c r="S79" s="8">
        <f t="shared" si="4"/>
        <v>-2.0751202630359273</v>
      </c>
      <c r="T79" s="9">
        <f t="shared" si="5"/>
        <v>4.3061241060622963</v>
      </c>
    </row>
    <row r="80" spans="2:20" x14ac:dyDescent="0.3">
      <c r="B80" s="2">
        <v>39904</v>
      </c>
      <c r="C80" s="3">
        <v>38.136054999999999</v>
      </c>
      <c r="D80" s="1">
        <v>76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R80">
        <f t="shared" si="3"/>
        <v>39.198054765513689</v>
      </c>
      <c r="S80" s="8">
        <f t="shared" si="4"/>
        <v>-1.0619997655136899</v>
      </c>
      <c r="T80" s="9">
        <f t="shared" si="5"/>
        <v>1.1278435019511324</v>
      </c>
    </row>
    <row r="81" spans="2:20" x14ac:dyDescent="0.3">
      <c r="B81" s="2">
        <v>39934</v>
      </c>
      <c r="C81" s="3">
        <v>38.408752999999997</v>
      </c>
      <c r="D81" s="1">
        <v>77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R81">
        <f t="shared" si="3"/>
        <v>40.171747308451486</v>
      </c>
      <c r="S81" s="8">
        <f t="shared" si="4"/>
        <v>-1.7629943084514892</v>
      </c>
      <c r="T81" s="9">
        <f t="shared" si="5"/>
        <v>3.1081489316323445</v>
      </c>
    </row>
    <row r="82" spans="2:20" x14ac:dyDescent="0.3">
      <c r="B82" s="2">
        <v>39965</v>
      </c>
      <c r="C82" s="3">
        <v>41.145909000000003</v>
      </c>
      <c r="D82" s="1">
        <v>78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R82">
        <f t="shared" si="3"/>
        <v>42.929665530773647</v>
      </c>
      <c r="S82" s="8">
        <f t="shared" si="4"/>
        <v>-1.783756530773644</v>
      </c>
      <c r="T82" s="9">
        <f t="shared" si="5"/>
        <v>3.1817873610776259</v>
      </c>
    </row>
    <row r="83" spans="2:20" x14ac:dyDescent="0.3">
      <c r="B83" s="2">
        <v>39995</v>
      </c>
      <c r="C83" s="3">
        <v>44.215515000000003</v>
      </c>
      <c r="D83" s="1">
        <v>79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R83">
        <f t="shared" si="3"/>
        <v>45.456339864240483</v>
      </c>
      <c r="S83" s="8">
        <f t="shared" si="4"/>
        <v>-1.24082486424048</v>
      </c>
      <c r="T83" s="9">
        <f t="shared" si="5"/>
        <v>1.5396463437174057</v>
      </c>
    </row>
    <row r="84" spans="2:20" x14ac:dyDescent="0.3">
      <c r="B84" s="2">
        <v>40026</v>
      </c>
      <c r="C84" s="3">
        <v>42.397035000000002</v>
      </c>
      <c r="D84" s="1">
        <v>80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R84">
        <f t="shared" si="3"/>
        <v>43.81028964158476</v>
      </c>
      <c r="S84" s="8">
        <f t="shared" si="4"/>
        <v>-1.4132546415847571</v>
      </c>
      <c r="T84" s="9">
        <f t="shared" si="5"/>
        <v>1.9972886819608602</v>
      </c>
    </row>
    <row r="85" spans="2:20" x14ac:dyDescent="0.3">
      <c r="B85" s="2">
        <v>40057</v>
      </c>
      <c r="C85" s="3">
        <v>34.675395999999999</v>
      </c>
      <c r="D85" s="1">
        <v>81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R85">
        <f t="shared" si="3"/>
        <v>35.611862308560347</v>
      </c>
      <c r="S85" s="8">
        <f t="shared" si="4"/>
        <v>-0.93646630856034818</v>
      </c>
      <c r="T85" s="9">
        <f t="shared" si="5"/>
        <v>0.87696914706864526</v>
      </c>
    </row>
    <row r="86" spans="2:20" x14ac:dyDescent="0.3">
      <c r="B86" s="2">
        <v>40087</v>
      </c>
      <c r="C86" s="3">
        <v>37.318050999999997</v>
      </c>
      <c r="D86" s="1">
        <v>82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R86">
        <f t="shared" si="3"/>
        <v>38.598582536819556</v>
      </c>
      <c r="S86" s="8">
        <f t="shared" si="4"/>
        <v>-1.2805315368195593</v>
      </c>
      <c r="T86" s="9">
        <f t="shared" si="5"/>
        <v>1.6397610167894625</v>
      </c>
    </row>
    <row r="87" spans="2:20" x14ac:dyDescent="0.3">
      <c r="B87" s="2">
        <v>40118</v>
      </c>
      <c r="C87" s="3">
        <v>34.576582000000002</v>
      </c>
      <c r="D87" s="1">
        <v>83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R87">
        <f t="shared" si="3"/>
        <v>36.552216193746695</v>
      </c>
      <c r="S87" s="8">
        <f t="shared" si="4"/>
        <v>-1.9756341937466928</v>
      </c>
      <c r="T87" s="9">
        <f t="shared" si="5"/>
        <v>3.9031304675011449</v>
      </c>
    </row>
    <row r="88" spans="2:20" x14ac:dyDescent="0.3">
      <c r="B88" s="2">
        <v>40148</v>
      </c>
      <c r="C88" s="3">
        <v>36.459079000000003</v>
      </c>
      <c r="D88" s="1">
        <v>84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R88">
        <f t="shared" si="3"/>
        <v>37.956598309154984</v>
      </c>
      <c r="S88" s="8">
        <f t="shared" si="4"/>
        <v>-1.4975193091549812</v>
      </c>
      <c r="T88" s="9">
        <f t="shared" si="5"/>
        <v>2.242564081292012</v>
      </c>
    </row>
    <row r="89" spans="2:20" x14ac:dyDescent="0.3">
      <c r="B89" s="2">
        <v>40179</v>
      </c>
      <c r="C89" s="3">
        <v>33.487141000000001</v>
      </c>
      <c r="D89" s="1">
        <v>85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R89">
        <f t="shared" si="3"/>
        <v>34.83171594172628</v>
      </c>
      <c r="S89" s="8">
        <f t="shared" si="4"/>
        <v>-1.3445749417262789</v>
      </c>
      <c r="T89" s="9">
        <f t="shared" si="5"/>
        <v>1.8078817739182262</v>
      </c>
    </row>
    <row r="90" spans="2:20" x14ac:dyDescent="0.3">
      <c r="B90" s="2">
        <v>40210</v>
      </c>
      <c r="C90" s="3">
        <v>30.718097</v>
      </c>
      <c r="D90" s="1">
        <v>86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R90">
        <f t="shared" si="3"/>
        <v>33.217198840509049</v>
      </c>
      <c r="S90" s="8">
        <f t="shared" si="4"/>
        <v>-2.4991018405090486</v>
      </c>
      <c r="T90" s="9">
        <f t="shared" si="5"/>
        <v>6.2455100092357139</v>
      </c>
    </row>
    <row r="91" spans="2:20" x14ac:dyDescent="0.3">
      <c r="B91" s="2">
        <v>40238</v>
      </c>
      <c r="C91" s="3">
        <v>39.369601000000003</v>
      </c>
      <c r="D91" s="1">
        <v>87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R91">
        <f t="shared" si="3"/>
        <v>41.103041639584305</v>
      </c>
      <c r="S91" s="8">
        <f t="shared" si="4"/>
        <v>-1.7334406395843018</v>
      </c>
      <c r="T91" s="9">
        <f t="shared" si="5"/>
        <v>3.0048164509624335</v>
      </c>
    </row>
    <row r="92" spans="2:20" x14ac:dyDescent="0.3">
      <c r="B92" s="2">
        <v>40269</v>
      </c>
      <c r="C92" s="3">
        <v>37.762307</v>
      </c>
      <c r="D92" s="1">
        <v>88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R92">
        <f t="shared" si="3"/>
        <v>39.169573142062063</v>
      </c>
      <c r="S92" s="8">
        <f t="shared" si="4"/>
        <v>-1.4072661420620634</v>
      </c>
      <c r="T92" s="9">
        <f t="shared" si="5"/>
        <v>1.9803979945942434</v>
      </c>
    </row>
    <row r="93" spans="2:20" x14ac:dyDescent="0.3">
      <c r="B93" s="2">
        <v>40299</v>
      </c>
      <c r="C93" s="3">
        <v>38.883682999999998</v>
      </c>
      <c r="D93" s="1">
        <v>89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R93">
        <f t="shared" si="3"/>
        <v>40.143265684999854</v>
      </c>
      <c r="S93" s="8">
        <f t="shared" si="4"/>
        <v>-1.2595826849998559</v>
      </c>
      <c r="T93" s="9">
        <f t="shared" si="5"/>
        <v>1.5865485403514463</v>
      </c>
    </row>
    <row r="94" spans="2:20" x14ac:dyDescent="0.3">
      <c r="B94" s="2">
        <v>40330</v>
      </c>
      <c r="C94" s="3">
        <v>41.901958999999998</v>
      </c>
      <c r="D94" s="1">
        <v>90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R94">
        <f t="shared" si="3"/>
        <v>42.901183907322022</v>
      </c>
      <c r="S94" s="8">
        <f t="shared" si="4"/>
        <v>-0.99922490732202363</v>
      </c>
      <c r="T94" s="9">
        <f t="shared" si="5"/>
        <v>0.99845041541270674</v>
      </c>
    </row>
    <row r="95" spans="2:20" x14ac:dyDescent="0.3">
      <c r="B95" s="2">
        <v>40360</v>
      </c>
      <c r="C95" s="3">
        <v>44.021861000000001</v>
      </c>
      <c r="D95" s="1">
        <v>91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R95">
        <f t="shared" si="3"/>
        <v>45.427858240788858</v>
      </c>
      <c r="S95" s="8">
        <f t="shared" si="4"/>
        <v>-1.4059972407888566</v>
      </c>
      <c r="T95" s="9">
        <f t="shared" si="5"/>
        <v>1.976828241105878</v>
      </c>
    </row>
    <row r="96" spans="2:20" x14ac:dyDescent="0.3">
      <c r="B96" s="2">
        <v>40391</v>
      </c>
      <c r="C96" s="3">
        <v>42.813205000000004</v>
      </c>
      <c r="D96" s="1">
        <v>92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R96">
        <f t="shared" si="3"/>
        <v>43.781808018133127</v>
      </c>
      <c r="S96" s="8">
        <f t="shared" si="4"/>
        <v>-0.96860301813312333</v>
      </c>
      <c r="T96" s="9">
        <f t="shared" si="5"/>
        <v>0.93819180673659563</v>
      </c>
    </row>
    <row r="97" spans="2:20" x14ac:dyDescent="0.3">
      <c r="B97" s="2">
        <v>40422</v>
      </c>
      <c r="C97" s="3">
        <v>36.131604000000003</v>
      </c>
      <c r="D97" s="1">
        <v>93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R97">
        <f t="shared" si="3"/>
        <v>35.583380685108722</v>
      </c>
      <c r="S97" s="8">
        <f t="shared" si="4"/>
        <v>0.54822331489128118</v>
      </c>
      <c r="T97" s="9">
        <f t="shared" si="5"/>
        <v>0.30054880299038483</v>
      </c>
    </row>
    <row r="98" spans="2:20" x14ac:dyDescent="0.3">
      <c r="B98" s="2">
        <v>40452</v>
      </c>
      <c r="C98" s="3">
        <v>39.183461000000001</v>
      </c>
      <c r="D98" s="1">
        <v>94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R98">
        <f t="shared" si="3"/>
        <v>38.570100913367931</v>
      </c>
      <c r="S98" s="8">
        <f t="shared" si="4"/>
        <v>0.61336008663207053</v>
      </c>
      <c r="T98" s="9">
        <f t="shared" si="5"/>
        <v>0.37621059587330108</v>
      </c>
    </row>
    <row r="99" spans="2:20" x14ac:dyDescent="0.3">
      <c r="B99" s="2">
        <v>40483</v>
      </c>
      <c r="C99" s="3">
        <v>36.671543999999997</v>
      </c>
      <c r="D99" s="1">
        <v>95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R99">
        <f t="shared" si="3"/>
        <v>36.523734570295069</v>
      </c>
      <c r="S99" s="8">
        <f t="shared" si="4"/>
        <v>0.14780942970492816</v>
      </c>
      <c r="T99" s="9">
        <f t="shared" si="5"/>
        <v>2.1847627509696099E-2</v>
      </c>
    </row>
    <row r="100" spans="2:20" x14ac:dyDescent="0.3">
      <c r="B100" s="2">
        <v>40513</v>
      </c>
      <c r="C100" s="3">
        <v>37.426385000000003</v>
      </c>
      <c r="D100" s="1">
        <v>96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R100">
        <f t="shared" si="3"/>
        <v>37.928116685703358</v>
      </c>
      <c r="S100" s="8">
        <f t="shared" si="4"/>
        <v>-0.50173168570335491</v>
      </c>
      <c r="T100" s="9">
        <f t="shared" si="5"/>
        <v>0.25173468443873009</v>
      </c>
    </row>
    <row r="101" spans="2:20" x14ac:dyDescent="0.3">
      <c r="B101" s="2">
        <v>40544</v>
      </c>
      <c r="C101" s="3">
        <v>34.327419999999996</v>
      </c>
      <c r="D101" s="1">
        <v>97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R101">
        <f t="shared" si="3"/>
        <v>34.803234318274647</v>
      </c>
      <c r="S101" s="8">
        <f t="shared" si="4"/>
        <v>-0.47581431827465082</v>
      </c>
      <c r="T101" s="9">
        <f t="shared" si="5"/>
        <v>0.2263992654751707</v>
      </c>
    </row>
    <row r="102" spans="2:20" x14ac:dyDescent="0.3">
      <c r="B102" s="2">
        <v>40575</v>
      </c>
      <c r="C102" s="3">
        <v>31.825085999999999</v>
      </c>
      <c r="D102" s="1">
        <v>98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R102">
        <f t="shared" si="3"/>
        <v>33.188717217057423</v>
      </c>
      <c r="S102" s="8">
        <f t="shared" si="4"/>
        <v>-1.3636312170574243</v>
      </c>
      <c r="T102" s="9">
        <f t="shared" si="5"/>
        <v>1.8594900961335121</v>
      </c>
    </row>
    <row r="103" spans="2:20" x14ac:dyDescent="0.3">
      <c r="B103" s="2">
        <v>40603</v>
      </c>
      <c r="C103" s="3">
        <v>40.506780999999997</v>
      </c>
      <c r="D103" s="1">
        <v>99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R103">
        <f t="shared" si="3"/>
        <v>41.074560016132679</v>
      </c>
      <c r="S103" s="8">
        <f t="shared" si="4"/>
        <v>-0.56777901613268256</v>
      </c>
      <c r="T103" s="9">
        <f t="shared" si="5"/>
        <v>0.32237301116059702</v>
      </c>
    </row>
    <row r="104" spans="2:20" x14ac:dyDescent="0.3">
      <c r="B104" s="2">
        <v>40634</v>
      </c>
      <c r="C104" s="3">
        <v>38.505752000000001</v>
      </c>
      <c r="D104" s="1">
        <v>100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R104">
        <f t="shared" si="3"/>
        <v>39.14109151861043</v>
      </c>
      <c r="S104" s="8">
        <f t="shared" si="4"/>
        <v>-0.63533951861042937</v>
      </c>
      <c r="T104" s="9">
        <f t="shared" si="5"/>
        <v>0.40365630390813212</v>
      </c>
    </row>
    <row r="105" spans="2:20" x14ac:dyDescent="0.3">
      <c r="B105" s="2">
        <v>40664</v>
      </c>
      <c r="C105" s="3">
        <v>40.429592999999997</v>
      </c>
      <c r="D105" s="1">
        <v>101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R105">
        <f t="shared" si="3"/>
        <v>40.114784061548228</v>
      </c>
      <c r="S105" s="8">
        <f t="shared" si="4"/>
        <v>0.31480893845176894</v>
      </c>
      <c r="T105" s="9">
        <f t="shared" si="5"/>
        <v>9.9104667729129639E-2</v>
      </c>
    </row>
    <row r="106" spans="2:20" x14ac:dyDescent="0.3">
      <c r="B106" s="2">
        <v>40695</v>
      </c>
      <c r="C106" s="3">
        <v>42.570238000000003</v>
      </c>
      <c r="D106" s="1">
        <v>102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R106">
        <f t="shared" si="3"/>
        <v>42.872702283870396</v>
      </c>
      <c r="S106" s="8">
        <f t="shared" si="4"/>
        <v>-0.30246428387039259</v>
      </c>
      <c r="T106" s="9">
        <f t="shared" si="5"/>
        <v>9.1484643017229431E-2</v>
      </c>
    </row>
    <row r="107" spans="2:20" x14ac:dyDescent="0.3">
      <c r="B107" s="2">
        <v>40725</v>
      </c>
      <c r="C107" s="3">
        <v>45.074086000000001</v>
      </c>
      <c r="D107" s="1">
        <v>103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R107">
        <f t="shared" si="3"/>
        <v>45.399376617337225</v>
      </c>
      <c r="S107" s="8">
        <f t="shared" si="4"/>
        <v>-0.32529061733722386</v>
      </c>
      <c r="T107" s="9">
        <f t="shared" si="5"/>
        <v>0.1058139857276322</v>
      </c>
    </row>
    <row r="108" spans="2:20" x14ac:dyDescent="0.3">
      <c r="B108" s="2">
        <v>40756</v>
      </c>
      <c r="C108" s="3">
        <v>42.782321000000003</v>
      </c>
      <c r="D108" s="1">
        <v>104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R108">
        <f t="shared" si="3"/>
        <v>43.753326394681501</v>
      </c>
      <c r="S108" s="8">
        <f t="shared" si="4"/>
        <v>-0.97100539468149805</v>
      </c>
      <c r="T108" s="9">
        <f t="shared" si="5"/>
        <v>0.94285147650057177</v>
      </c>
    </row>
    <row r="109" spans="2:20" x14ac:dyDescent="0.3">
      <c r="B109" s="2">
        <v>40787</v>
      </c>
      <c r="C109" s="3">
        <v>36.698979000000001</v>
      </c>
      <c r="D109" s="1">
        <v>105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R109">
        <f t="shared" si="3"/>
        <v>35.554899061657096</v>
      </c>
      <c r="S109" s="8">
        <f t="shared" si="4"/>
        <v>1.1440799383429052</v>
      </c>
      <c r="T109" s="9">
        <f t="shared" si="5"/>
        <v>1.3089189053187058</v>
      </c>
    </row>
    <row r="110" spans="2:20" x14ac:dyDescent="0.3">
      <c r="B110" s="2">
        <v>40817</v>
      </c>
      <c r="C110" s="3">
        <v>38.703718000000002</v>
      </c>
      <c r="D110" s="1">
        <v>106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R110">
        <f t="shared" si="3"/>
        <v>38.541619289916298</v>
      </c>
      <c r="S110" s="8">
        <f t="shared" si="4"/>
        <v>0.16209871008370413</v>
      </c>
      <c r="T110" s="9">
        <f t="shared" si="5"/>
        <v>2.6275991810800765E-2</v>
      </c>
    </row>
    <row r="111" spans="2:20" x14ac:dyDescent="0.3">
      <c r="B111" s="2">
        <v>40848</v>
      </c>
      <c r="C111" s="3">
        <v>36.827824</v>
      </c>
      <c r="D111" s="1">
        <v>107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R111">
        <f t="shared" si="3"/>
        <v>36.495252946843443</v>
      </c>
      <c r="S111" s="8">
        <f t="shared" si="4"/>
        <v>0.33257105315655622</v>
      </c>
      <c r="T111" s="9">
        <f t="shared" si="5"/>
        <v>0.11060350539766094</v>
      </c>
    </row>
    <row r="112" spans="2:20" x14ac:dyDescent="0.3">
      <c r="B112" s="2">
        <v>40878</v>
      </c>
      <c r="C112" s="3">
        <v>37.493287000000002</v>
      </c>
      <c r="D112" s="1">
        <v>108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R112">
        <f t="shared" si="3"/>
        <v>37.899635062251733</v>
      </c>
      <c r="S112" s="8">
        <f t="shared" si="4"/>
        <v>-0.40634806225173037</v>
      </c>
      <c r="T112" s="9">
        <f t="shared" si="5"/>
        <v>0.16511874769573615</v>
      </c>
    </row>
    <row r="113" spans="2:20" x14ac:dyDescent="0.3">
      <c r="B113" s="2">
        <v>40909</v>
      </c>
      <c r="C113" s="3">
        <v>34.313549999999999</v>
      </c>
      <c r="D113" s="1">
        <v>109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R113">
        <f t="shared" si="3"/>
        <v>34.774752694823022</v>
      </c>
      <c r="S113" s="8">
        <f t="shared" si="4"/>
        <v>-0.46120269482302234</v>
      </c>
      <c r="T113" s="9">
        <f t="shared" si="5"/>
        <v>0.21270792571201788</v>
      </c>
    </row>
    <row r="114" spans="2:20" x14ac:dyDescent="0.3">
      <c r="B114" s="2">
        <v>40940</v>
      </c>
      <c r="C114" s="3">
        <v>33.264167999999998</v>
      </c>
      <c r="D114" s="1">
        <v>110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R114">
        <f t="shared" si="3"/>
        <v>33.160235593605798</v>
      </c>
      <c r="S114" s="8">
        <f t="shared" si="4"/>
        <v>0.10393240639420043</v>
      </c>
      <c r="T114" s="9">
        <f t="shared" si="5"/>
        <v>1.0801945098889234E-2</v>
      </c>
    </row>
    <row r="115" spans="2:20" x14ac:dyDescent="0.3">
      <c r="B115" s="2">
        <v>40969</v>
      </c>
      <c r="C115" s="3">
        <v>40.781256999999997</v>
      </c>
      <c r="D115" s="1">
        <v>111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R115">
        <f t="shared" si="3"/>
        <v>41.046078392681046</v>
      </c>
      <c r="S115" s="8">
        <f t="shared" si="4"/>
        <v>-0.26482139268104987</v>
      </c>
      <c r="T115" s="9">
        <f t="shared" si="5"/>
        <v>7.0130370021530816E-2</v>
      </c>
    </row>
    <row r="116" spans="2:20" x14ac:dyDescent="0.3">
      <c r="B116" s="2">
        <v>41000</v>
      </c>
      <c r="C116" s="3">
        <v>38.806524000000003</v>
      </c>
      <c r="D116" s="1">
        <v>112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R116">
        <f t="shared" si="3"/>
        <v>39.112609895158805</v>
      </c>
      <c r="S116" s="8">
        <f t="shared" si="4"/>
        <v>-0.30608589515880169</v>
      </c>
      <c r="T116" s="9">
        <f t="shared" si="5"/>
        <v>9.3688575215164938E-2</v>
      </c>
    </row>
    <row r="117" spans="2:20" x14ac:dyDescent="0.3">
      <c r="B117" s="2"/>
      <c r="C117" s="4"/>
      <c r="D1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2:L17"/>
  <sheetViews>
    <sheetView workbookViewId="0">
      <selection activeCell="L18" sqref="L18"/>
    </sheetView>
  </sheetViews>
  <sheetFormatPr defaultRowHeight="14.4" x14ac:dyDescent="0.3"/>
  <cols>
    <col min="6" max="6" width="1.88671875" customWidth="1"/>
    <col min="9" max="9" width="1.5546875" customWidth="1"/>
  </cols>
  <sheetData>
    <row r="2" spans="4:12" x14ac:dyDescent="0.3">
      <c r="D2" t="s">
        <v>48</v>
      </c>
      <c r="G2" t="s">
        <v>49</v>
      </c>
    </row>
    <row r="3" spans="4:12" x14ac:dyDescent="0.3">
      <c r="D3" t="s">
        <v>42</v>
      </c>
      <c r="E3">
        <v>38.155431102171704</v>
      </c>
      <c r="G3" s="4" t="s">
        <v>42</v>
      </c>
      <c r="H3">
        <v>39.313213765997745</v>
      </c>
    </row>
    <row r="4" spans="4:12" x14ac:dyDescent="0.3">
      <c r="D4" t="s">
        <v>4</v>
      </c>
      <c r="E4">
        <v>-2.3709775817376106E-3</v>
      </c>
      <c r="G4" s="4" t="s">
        <v>4</v>
      </c>
      <c r="H4">
        <v>-2.3734686209689652E-3</v>
      </c>
    </row>
    <row r="5" spans="4:12" x14ac:dyDescent="0.3">
      <c r="D5" t="s">
        <v>5</v>
      </c>
      <c r="E5">
        <v>-3.122147067330137</v>
      </c>
      <c r="G5" s="4" t="s">
        <v>5</v>
      </c>
      <c r="H5">
        <v>-4.2797529914891017</v>
      </c>
      <c r="J5" t="s">
        <v>5</v>
      </c>
      <c r="K5" s="10">
        <f>$E$3+E5</f>
        <v>35.033284034841564</v>
      </c>
      <c r="L5" s="10">
        <f>$H$3+H5</f>
        <v>35.03346077450864</v>
      </c>
    </row>
    <row r="6" spans="4:12" x14ac:dyDescent="0.3">
      <c r="D6" t="s">
        <v>6</v>
      </c>
      <c r="E6">
        <v>-4.7342466343757881</v>
      </c>
      <c r="G6" s="4" t="s">
        <v>6</v>
      </c>
      <c r="H6">
        <v>-5.8918966240853603</v>
      </c>
      <c r="J6" t="s">
        <v>6</v>
      </c>
      <c r="K6" s="10">
        <f t="shared" ref="K6:K16" si="0">$E$3+E6</f>
        <v>33.421184467795918</v>
      </c>
      <c r="L6" s="10">
        <f t="shared" ref="L6:L16" si="1">$H$3+H6</f>
        <v>33.421317141912382</v>
      </c>
    </row>
    <row r="7" spans="4:12" x14ac:dyDescent="0.3">
      <c r="D7" t="s">
        <v>7</v>
      </c>
      <c r="E7">
        <v>3.1539956225168049</v>
      </c>
      <c r="G7" s="4" t="s">
        <v>7</v>
      </c>
      <c r="H7">
        <v>1.9963196436108621</v>
      </c>
      <c r="J7" t="s">
        <v>7</v>
      </c>
      <c r="K7" s="10">
        <f t="shared" si="0"/>
        <v>41.309426724688507</v>
      </c>
      <c r="L7" s="10">
        <f t="shared" si="1"/>
        <v>41.309533409608605</v>
      </c>
    </row>
    <row r="8" spans="4:12" x14ac:dyDescent="0.3">
      <c r="D8" t="s">
        <v>8</v>
      </c>
      <c r="E8">
        <v>1.2228628140808797</v>
      </c>
      <c r="G8" s="4" t="s">
        <v>8</v>
      </c>
      <c r="H8">
        <v>6.5224614709582782E-2</v>
      </c>
      <c r="J8" t="s">
        <v>8</v>
      </c>
      <c r="K8" s="10">
        <f t="shared" si="0"/>
        <v>39.378293916252581</v>
      </c>
      <c r="L8" s="10">
        <f t="shared" si="1"/>
        <v>39.37843838070733</v>
      </c>
    </row>
    <row r="9" spans="4:12" x14ac:dyDescent="0.3">
      <c r="D9" t="s">
        <v>9</v>
      </c>
      <c r="E9">
        <v>2.19898739257567</v>
      </c>
      <c r="G9" s="4" t="s">
        <v>9</v>
      </c>
      <c r="H9">
        <v>1.0412906262683479</v>
      </c>
      <c r="J9" t="s">
        <v>9</v>
      </c>
      <c r="K9" s="10">
        <f t="shared" si="0"/>
        <v>40.354418494747371</v>
      </c>
      <c r="L9" s="10">
        <f t="shared" si="1"/>
        <v>40.354504392266094</v>
      </c>
    </row>
    <row r="10" spans="4:12" x14ac:dyDescent="0.3">
      <c r="D10" t="s">
        <v>10</v>
      </c>
      <c r="E10">
        <v>4.9592171415498205</v>
      </c>
      <c r="G10" s="4" t="s">
        <v>10</v>
      </c>
      <c r="H10">
        <v>3.8015823172114809</v>
      </c>
      <c r="J10" t="s">
        <v>10</v>
      </c>
      <c r="K10" s="10">
        <f t="shared" si="0"/>
        <v>43.114648243721525</v>
      </c>
      <c r="L10" s="10">
        <f t="shared" si="1"/>
        <v>43.114796083209228</v>
      </c>
    </row>
    <row r="11" spans="4:12" x14ac:dyDescent="0.3">
      <c r="D11" t="s">
        <v>11</v>
      </c>
      <c r="E11">
        <v>7.4882672485763857</v>
      </c>
      <c r="G11" s="4" t="s">
        <v>11</v>
      </c>
      <c r="H11">
        <v>6.3306301192992889</v>
      </c>
      <c r="J11" t="s">
        <v>11</v>
      </c>
      <c r="K11" s="10">
        <f t="shared" si="0"/>
        <v>45.643698350748089</v>
      </c>
      <c r="L11" s="10">
        <f t="shared" si="1"/>
        <v>45.643843885297031</v>
      </c>
    </row>
    <row r="12" spans="4:12" x14ac:dyDescent="0.3">
      <c r="D12" t="s">
        <v>12</v>
      </c>
      <c r="E12">
        <v>5.8445890942190433</v>
      </c>
      <c r="G12" s="4" t="s">
        <v>12</v>
      </c>
      <c r="H12">
        <v>4.6869533652645288</v>
      </c>
      <c r="J12" t="s">
        <v>12</v>
      </c>
      <c r="K12" s="10">
        <f t="shared" si="0"/>
        <v>44.00002019639075</v>
      </c>
      <c r="L12" s="10">
        <f t="shared" si="1"/>
        <v>44.000167131262273</v>
      </c>
    </row>
    <row r="13" spans="4:12" x14ac:dyDescent="0.3">
      <c r="D13" t="s">
        <v>13</v>
      </c>
      <c r="E13">
        <v>-2.3514914524565547</v>
      </c>
      <c r="G13" s="4" t="s">
        <v>13</v>
      </c>
      <c r="H13">
        <v>-3.5091004991389112</v>
      </c>
      <c r="J13" t="s">
        <v>13</v>
      </c>
      <c r="K13" s="10">
        <f t="shared" si="0"/>
        <v>35.803939649715147</v>
      </c>
      <c r="L13" s="10">
        <f t="shared" si="1"/>
        <v>35.804113266858835</v>
      </c>
    </row>
    <row r="14" spans="4:12" x14ac:dyDescent="0.3">
      <c r="D14" t="s">
        <v>14</v>
      </c>
      <c r="E14">
        <v>0.63763350671447883</v>
      </c>
      <c r="G14" s="4" t="s">
        <v>14</v>
      </c>
      <c r="H14">
        <v>-0.52000680225873608</v>
      </c>
      <c r="J14" t="s">
        <v>14</v>
      </c>
      <c r="K14" s="10">
        <f t="shared" si="0"/>
        <v>38.793064608886183</v>
      </c>
      <c r="L14" s="10">
        <f t="shared" si="1"/>
        <v>38.79320696373901</v>
      </c>
    </row>
    <row r="15" spans="4:12" x14ac:dyDescent="0.3">
      <c r="D15" t="s">
        <v>15</v>
      </c>
      <c r="E15">
        <v>-1.4064054968216282</v>
      </c>
      <c r="G15" s="4" t="s">
        <v>15</v>
      </c>
      <c r="H15">
        <v>-2.5639996767106199</v>
      </c>
      <c r="J15" t="s">
        <v>15</v>
      </c>
      <c r="K15" s="10">
        <f t="shared" si="0"/>
        <v>36.749025605350077</v>
      </c>
      <c r="L15" s="10">
        <f t="shared" si="1"/>
        <v>36.749214089287122</v>
      </c>
    </row>
    <row r="16" spans="4:12" x14ac:dyDescent="0.3">
      <c r="G16" s="4" t="s">
        <v>16</v>
      </c>
      <c r="H16">
        <v>-1.1572440926813667</v>
      </c>
      <c r="J16" t="s">
        <v>16</v>
      </c>
      <c r="K16" s="10">
        <f t="shared" si="0"/>
        <v>38.155431102171704</v>
      </c>
      <c r="L16" s="10">
        <f t="shared" si="1"/>
        <v>38.155969673316378</v>
      </c>
    </row>
    <row r="17" spans="7:7" x14ac:dyDescent="0.3">
      <c r="G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28"/>
  <sheetViews>
    <sheetView topLeftCell="A2" workbookViewId="0">
      <selection activeCell="G21" sqref="G21"/>
    </sheetView>
  </sheetViews>
  <sheetFormatPr defaultRowHeight="14.4" x14ac:dyDescent="0.3"/>
  <cols>
    <col min="2" max="2" width="10.6640625" bestFit="1" customWidth="1"/>
  </cols>
  <sheetData>
    <row r="1" spans="2:21" x14ac:dyDescent="0.3">
      <c r="C1" s="4" t="s">
        <v>42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1" t="s">
        <v>47</v>
      </c>
    </row>
    <row r="2" spans="2:21" x14ac:dyDescent="0.3">
      <c r="C2">
        <v>34.980244524610761</v>
      </c>
      <c r="D2">
        <v>0.24654499586488332</v>
      </c>
      <c r="E2">
        <v>-3.5099679072965251</v>
      </c>
      <c r="F2">
        <v>-4.590900759618858</v>
      </c>
      <c r="G2">
        <v>1.9967849945730769</v>
      </c>
      <c r="H2">
        <v>0.25382372886478805</v>
      </c>
      <c r="I2">
        <v>0.42811576763032583</v>
      </c>
      <c r="J2">
        <v>3.7624689835351441</v>
      </c>
      <c r="K2">
        <v>6.6295475790334546</v>
      </c>
      <c r="L2">
        <v>4.9653072248708581</v>
      </c>
      <c r="M2">
        <v>-4.668125910960387</v>
      </c>
      <c r="N2">
        <v>-0.88977039988178219</v>
      </c>
      <c r="O2">
        <v>-3.2127670950393807</v>
      </c>
      <c r="P2">
        <v>-1.1645163314492932</v>
      </c>
      <c r="Q2">
        <f>SUM(E2:P2)</f>
        <v>-1.2573857866016169E-7</v>
      </c>
    </row>
    <row r="4" spans="2:21" x14ac:dyDescent="0.3">
      <c r="B4" s="1" t="s">
        <v>1</v>
      </c>
      <c r="C4" s="1" t="s">
        <v>17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/>
      <c r="R4" s="1" t="s">
        <v>43</v>
      </c>
      <c r="S4" s="1" t="s">
        <v>44</v>
      </c>
      <c r="T4" s="1" t="s">
        <v>45</v>
      </c>
      <c r="U4" s="1" t="s">
        <v>46</v>
      </c>
    </row>
    <row r="5" spans="2:21" x14ac:dyDescent="0.3">
      <c r="B5" s="2">
        <v>37622</v>
      </c>
      <c r="C5" s="3">
        <v>32.854790000000001</v>
      </c>
      <c r="D5" s="1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f>$C$2+$D$2*D5+SUMPRODUCT($E$2:$P$2,E5:P5)</f>
        <v>31.716821613179118</v>
      </c>
      <c r="S5" s="8">
        <f>C5-R5</f>
        <v>1.1379683868208836</v>
      </c>
      <c r="T5" s="9">
        <f>S5^2</f>
        <v>1.2949720494037242</v>
      </c>
      <c r="U5" s="9">
        <f>SUM(T5:T28)</f>
        <v>5.9438523133219601</v>
      </c>
    </row>
    <row r="6" spans="2:21" x14ac:dyDescent="0.3">
      <c r="B6" s="2">
        <v>37653</v>
      </c>
      <c r="C6" s="3">
        <v>30.814268999999999</v>
      </c>
      <c r="D6" s="1">
        <v>2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f t="shared" ref="R6:R28" si="0">$C$2+$D$2*D6+SUMPRODUCT($E$2:$P$2,E6:P6)</f>
        <v>30.882433756721671</v>
      </c>
      <c r="S6" s="8">
        <f t="shared" ref="S6:S28" si="1">C6-R6</f>
        <v>-6.8164756721671438E-2</v>
      </c>
      <c r="T6" s="9">
        <f t="shared" ref="T6:T28" si="2">S6^2</f>
        <v>4.6464340589246513E-3</v>
      </c>
    </row>
    <row r="7" spans="2:21" x14ac:dyDescent="0.3">
      <c r="B7" s="2">
        <v>37681</v>
      </c>
      <c r="C7" s="3">
        <v>37.586654000000003</v>
      </c>
      <c r="D7" s="1">
        <v>3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f t="shared" si="0"/>
        <v>37.716664506778486</v>
      </c>
      <c r="S7" s="8">
        <f t="shared" si="1"/>
        <v>-0.13001050677848269</v>
      </c>
      <c r="T7" s="9">
        <f t="shared" si="2"/>
        <v>1.6902731872797894E-2</v>
      </c>
    </row>
    <row r="8" spans="2:21" x14ac:dyDescent="0.3">
      <c r="B8" s="2">
        <v>37712</v>
      </c>
      <c r="C8" s="3">
        <v>35.226398000000003</v>
      </c>
      <c r="D8" s="1">
        <v>4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R8">
        <f t="shared" si="0"/>
        <v>36.220248236935085</v>
      </c>
      <c r="S8" s="8">
        <f t="shared" si="1"/>
        <v>-0.99385023693508145</v>
      </c>
      <c r="T8" s="9">
        <f t="shared" si="2"/>
        <v>0.98773829345591757</v>
      </c>
    </row>
    <row r="9" spans="2:21" x14ac:dyDescent="0.3">
      <c r="B9" s="2">
        <v>37742</v>
      </c>
      <c r="C9" s="3">
        <v>36.569670000000002</v>
      </c>
      <c r="D9" s="1">
        <v>5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>
        <f t="shared" si="0"/>
        <v>36.641085271565501</v>
      </c>
      <c r="S9" s="8">
        <f t="shared" si="1"/>
        <v>-7.1415271565498983E-2</v>
      </c>
      <c r="T9" s="9">
        <f t="shared" si="2"/>
        <v>5.1001410127739675E-3</v>
      </c>
    </row>
    <row r="10" spans="2:21" x14ac:dyDescent="0.3">
      <c r="B10" s="2">
        <v>37773</v>
      </c>
      <c r="C10" s="3">
        <v>39.750216000000002</v>
      </c>
      <c r="D10" s="1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f t="shared" si="0"/>
        <v>40.221983483335201</v>
      </c>
      <c r="S10" s="8">
        <f t="shared" si="1"/>
        <v>-0.47176748333519924</v>
      </c>
      <c r="T10" s="9">
        <f t="shared" si="2"/>
        <v>0.2225645583324275</v>
      </c>
    </row>
    <row r="11" spans="2:21" x14ac:dyDescent="0.3">
      <c r="B11" s="2">
        <v>37803</v>
      </c>
      <c r="C11" s="3">
        <v>43.367508000000001</v>
      </c>
      <c r="D11" s="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R11">
        <f t="shared" si="0"/>
        <v>43.335607074698402</v>
      </c>
      <c r="S11" s="8">
        <f t="shared" si="1"/>
        <v>3.1900925301599159E-2</v>
      </c>
      <c r="T11" s="9">
        <f t="shared" si="2"/>
        <v>1.0176690350982094E-3</v>
      </c>
    </row>
    <row r="12" spans="2:21" x14ac:dyDescent="0.3">
      <c r="B12" s="2">
        <v>37834</v>
      </c>
      <c r="C12" s="3">
        <v>42.092669000000001</v>
      </c>
      <c r="D12" s="1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R12">
        <f t="shared" si="0"/>
        <v>41.917911716400681</v>
      </c>
      <c r="S12" s="8">
        <f t="shared" si="1"/>
        <v>0.17475728359931963</v>
      </c>
      <c r="T12" s="9">
        <f t="shared" si="2"/>
        <v>3.054010817101303E-2</v>
      </c>
    </row>
    <row r="13" spans="2:21" x14ac:dyDescent="0.3">
      <c r="B13" s="2">
        <v>37865</v>
      </c>
      <c r="C13" s="3">
        <v>32.549731999999999</v>
      </c>
      <c r="D13" s="1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R13">
        <f t="shared" si="0"/>
        <v>32.531023576434329</v>
      </c>
      <c r="S13" s="8">
        <f t="shared" si="1"/>
        <v>1.8708423565669818E-2</v>
      </c>
      <c r="T13" s="9">
        <f t="shared" si="2"/>
        <v>3.5000511231250979E-4</v>
      </c>
    </row>
    <row r="14" spans="2:21" x14ac:dyDescent="0.3">
      <c r="B14" s="2">
        <v>37895</v>
      </c>
      <c r="C14" s="3">
        <v>36.442428</v>
      </c>
      <c r="D14" s="1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R14">
        <f t="shared" si="0"/>
        <v>36.555924083377811</v>
      </c>
      <c r="S14" s="8">
        <f t="shared" si="1"/>
        <v>-0.11349608337781092</v>
      </c>
      <c r="T14" s="9">
        <f t="shared" si="2"/>
        <v>1.2881360942103008E-2</v>
      </c>
    </row>
    <row r="15" spans="2:21" x14ac:dyDescent="0.3">
      <c r="B15" s="2">
        <v>37926</v>
      </c>
      <c r="C15" s="3">
        <v>34.350366000000001</v>
      </c>
      <c r="D15" s="1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R15">
        <f t="shared" si="0"/>
        <v>34.479472384085099</v>
      </c>
      <c r="S15" s="8">
        <f t="shared" si="1"/>
        <v>-0.12910638408509811</v>
      </c>
      <c r="T15" s="9">
        <f t="shared" si="2"/>
        <v>1.6668458411528874E-2</v>
      </c>
    </row>
    <row r="16" spans="2:21" x14ac:dyDescent="0.3">
      <c r="B16" s="2">
        <v>37956</v>
      </c>
      <c r="C16" s="3">
        <v>37.389381999999998</v>
      </c>
      <c r="D16" s="1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R16">
        <f t="shared" si="0"/>
        <v>36.77426814354007</v>
      </c>
      <c r="S16" s="8">
        <f t="shared" si="1"/>
        <v>0.61511385645992789</v>
      </c>
      <c r="T16" s="9">
        <f t="shared" si="2"/>
        <v>0.37836505640900475</v>
      </c>
    </row>
    <row r="17" spans="2:20" x14ac:dyDescent="0.3">
      <c r="B17" s="2">
        <v>37987</v>
      </c>
      <c r="C17" s="3">
        <v>33.537391999999997</v>
      </c>
      <c r="D17" s="1">
        <v>13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R17">
        <f t="shared" si="0"/>
        <v>34.675361563557715</v>
      </c>
      <c r="S17" s="8">
        <f t="shared" si="1"/>
        <v>-1.1379695635577178</v>
      </c>
      <c r="T17" s="9">
        <f t="shared" si="2"/>
        <v>1.2949747275837429</v>
      </c>
    </row>
    <row r="18" spans="2:20" x14ac:dyDescent="0.3">
      <c r="B18" s="2">
        <v>38018</v>
      </c>
      <c r="C18" s="3">
        <v>33.909139000000003</v>
      </c>
      <c r="D18" s="1">
        <v>14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R18">
        <f t="shared" si="0"/>
        <v>33.840973707100275</v>
      </c>
      <c r="S18" s="8">
        <f t="shared" si="1"/>
        <v>6.8165292899728058E-2</v>
      </c>
      <c r="T18" s="9">
        <f t="shared" si="2"/>
        <v>4.6465071561057163E-3</v>
      </c>
    </row>
    <row r="19" spans="2:20" x14ac:dyDescent="0.3">
      <c r="B19" s="2">
        <v>38047</v>
      </c>
      <c r="C19" s="3">
        <v>40.805211</v>
      </c>
      <c r="D19" s="1">
        <v>15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R19">
        <f t="shared" si="0"/>
        <v>40.675204457157086</v>
      </c>
      <c r="S19" s="8">
        <f t="shared" si="1"/>
        <v>0.13000654284291357</v>
      </c>
      <c r="T19" s="9">
        <f t="shared" si="2"/>
        <v>1.6901701181966322E-2</v>
      </c>
    </row>
    <row r="20" spans="2:20" x14ac:dyDescent="0.3">
      <c r="B20" s="2">
        <v>38078</v>
      </c>
      <c r="C20" s="3">
        <v>40.172829</v>
      </c>
      <c r="D20" s="1">
        <v>16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R20">
        <f t="shared" si="0"/>
        <v>39.178788187313685</v>
      </c>
      <c r="S20" s="8">
        <f t="shared" si="1"/>
        <v>0.99404081268631472</v>
      </c>
      <c r="T20" s="9">
        <f t="shared" si="2"/>
        <v>0.98811713728606898</v>
      </c>
    </row>
    <row r="21" spans="2:20" x14ac:dyDescent="0.3">
      <c r="B21" s="2">
        <v>38108</v>
      </c>
      <c r="C21" s="3">
        <v>39.671007000000003</v>
      </c>
      <c r="D21" s="1">
        <v>17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R21">
        <f t="shared" si="0"/>
        <v>39.599625221944102</v>
      </c>
      <c r="S21" s="8">
        <f t="shared" si="1"/>
        <v>7.1381778055901179E-2</v>
      </c>
      <c r="T21" s="9">
        <f t="shared" si="2"/>
        <v>5.0953582384219353E-3</v>
      </c>
    </row>
    <row r="22" spans="2:20" x14ac:dyDescent="0.3">
      <c r="B22" s="2">
        <v>38139</v>
      </c>
      <c r="C22" s="3">
        <v>43.652276999999998</v>
      </c>
      <c r="D22" s="1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R22">
        <f t="shared" si="0"/>
        <v>43.180523433713802</v>
      </c>
      <c r="S22" s="8">
        <f t="shared" si="1"/>
        <v>0.47175356628619625</v>
      </c>
      <c r="T22" s="9">
        <f t="shared" si="2"/>
        <v>0.22255142730374455</v>
      </c>
    </row>
    <row r="23" spans="2:20" x14ac:dyDescent="0.3">
      <c r="B23" s="2">
        <v>38169</v>
      </c>
      <c r="C23" s="3">
        <v>46.262248999999997</v>
      </c>
      <c r="D23" s="1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R23">
        <f t="shared" si="0"/>
        <v>46.294147025077002</v>
      </c>
      <c r="S23" s="8">
        <f t="shared" si="1"/>
        <v>-3.1898025077005343E-2</v>
      </c>
      <c r="T23" s="9">
        <f t="shared" si="2"/>
        <v>1.0174840038132617E-3</v>
      </c>
    </row>
    <row r="24" spans="2:20" x14ac:dyDescent="0.3">
      <c r="B24" s="2">
        <v>38200</v>
      </c>
      <c r="C24" s="3">
        <v>44.701690999999997</v>
      </c>
      <c r="D24" s="1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R24">
        <f t="shared" si="0"/>
        <v>44.876451666779282</v>
      </c>
      <c r="S24" s="8">
        <f t="shared" si="1"/>
        <v>-0.17476066677928515</v>
      </c>
      <c r="T24" s="9">
        <f t="shared" si="2"/>
        <v>3.0541290653140339E-2</v>
      </c>
    </row>
    <row r="25" spans="2:20" x14ac:dyDescent="0.3">
      <c r="B25" s="2">
        <v>38231</v>
      </c>
      <c r="C25" s="3">
        <v>35.470844</v>
      </c>
      <c r="D25" s="1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R25">
        <f t="shared" si="0"/>
        <v>35.48956352681293</v>
      </c>
      <c r="S25" s="8">
        <f t="shared" si="1"/>
        <v>-1.8719526812930098E-2</v>
      </c>
      <c r="T25" s="9">
        <f t="shared" si="2"/>
        <v>3.504206841000089E-4</v>
      </c>
    </row>
    <row r="26" spans="2:20" x14ac:dyDescent="0.3">
      <c r="B26" s="2">
        <v>38261</v>
      </c>
      <c r="C26" s="3">
        <v>39.627851</v>
      </c>
      <c r="D26" s="1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R26">
        <f t="shared" si="0"/>
        <v>39.514464033756411</v>
      </c>
      <c r="S26" s="8">
        <f t="shared" si="1"/>
        <v>0.11338696624358846</v>
      </c>
      <c r="T26" s="9">
        <f t="shared" si="2"/>
        <v>1.2856604113924669E-2</v>
      </c>
    </row>
    <row r="27" spans="2:20" x14ac:dyDescent="0.3">
      <c r="B27" s="2">
        <v>38292</v>
      </c>
      <c r="C27" s="3">
        <v>37.567115999999999</v>
      </c>
      <c r="D27" s="1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R27">
        <f t="shared" si="0"/>
        <v>37.438012334463693</v>
      </c>
      <c r="S27" s="8">
        <f t="shared" si="1"/>
        <v>0.12910366553630581</v>
      </c>
      <c r="T27" s="9">
        <f t="shared" si="2"/>
        <v>1.6667756454910317E-2</v>
      </c>
    </row>
    <row r="28" spans="2:20" x14ac:dyDescent="0.3">
      <c r="B28" s="2">
        <v>38322</v>
      </c>
      <c r="C28" s="3">
        <v>39.117677999999998</v>
      </c>
      <c r="D28" s="1">
        <v>24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R28">
        <f t="shared" si="0"/>
        <v>39.732808093918671</v>
      </c>
      <c r="S28" s="8">
        <f t="shared" si="1"/>
        <v>-0.61513009391867257</v>
      </c>
      <c r="T28" s="9">
        <f t="shared" si="2"/>
        <v>0.37838503244439492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Y125"/>
  <sheetViews>
    <sheetView tabSelected="1" workbookViewId="0">
      <selection activeCell="B26" sqref="B5:B26"/>
    </sheetView>
  </sheetViews>
  <sheetFormatPr defaultRowHeight="14.4" x14ac:dyDescent="0.3"/>
  <cols>
    <col min="2" max="2" width="10.6640625" bestFit="1" customWidth="1"/>
    <col min="17" max="17" width="10.6640625" bestFit="1" customWidth="1"/>
    <col min="23" max="23" width="11" customWidth="1"/>
  </cols>
  <sheetData>
    <row r="1" spans="2:21" x14ac:dyDescent="0.3">
      <c r="C1" s="4" t="s">
        <v>42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</row>
    <row r="2" spans="2:21" x14ac:dyDescent="0.3">
      <c r="C2">
        <v>34.980244524610761</v>
      </c>
      <c r="D2">
        <v>0.24654499586488332</v>
      </c>
      <c r="E2">
        <v>-3.5099679072965251</v>
      </c>
      <c r="F2">
        <v>-4.590900759618858</v>
      </c>
      <c r="G2">
        <v>1.9967849945730769</v>
      </c>
      <c r="H2">
        <v>0.25382372886478805</v>
      </c>
      <c r="I2">
        <v>0.42811576763032583</v>
      </c>
      <c r="J2">
        <v>3.7624689835351441</v>
      </c>
      <c r="K2">
        <v>6.6295475790334546</v>
      </c>
      <c r="L2">
        <v>4.9653072248708581</v>
      </c>
      <c r="M2">
        <v>-4.668125910960387</v>
      </c>
      <c r="N2">
        <v>-0.88977039988178219</v>
      </c>
      <c r="O2">
        <v>-3.2127670950393807</v>
      </c>
      <c r="P2">
        <v>-1.1645163314492932</v>
      </c>
    </row>
    <row r="4" spans="2:21" x14ac:dyDescent="0.3">
      <c r="B4" s="1" t="s">
        <v>1</v>
      </c>
      <c r="C4" s="1" t="s">
        <v>17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</row>
    <row r="5" spans="2:21" x14ac:dyDescent="0.3">
      <c r="B5" s="2">
        <v>37622</v>
      </c>
      <c r="C5" s="3">
        <v>32.854790000000001</v>
      </c>
      <c r="D5" s="1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2:21" x14ac:dyDescent="0.3">
      <c r="B6" s="2">
        <v>37653</v>
      </c>
      <c r="C6" s="3">
        <v>30.814268999999999</v>
      </c>
      <c r="D6" s="1">
        <v>2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2:21" x14ac:dyDescent="0.3">
      <c r="B7" s="2">
        <v>37681</v>
      </c>
      <c r="C7" s="3">
        <v>37.586654000000003</v>
      </c>
      <c r="D7" s="1">
        <v>3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2:21" x14ac:dyDescent="0.3">
      <c r="B8" s="2">
        <v>37712</v>
      </c>
      <c r="C8" s="3">
        <v>35.226398000000003</v>
      </c>
      <c r="D8" s="1">
        <v>4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2:21" x14ac:dyDescent="0.3">
      <c r="B9" s="2">
        <v>37742</v>
      </c>
      <c r="C9" s="3">
        <v>36.569670000000002</v>
      </c>
      <c r="D9" s="1">
        <v>5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2:21" x14ac:dyDescent="0.3">
      <c r="B10" s="2">
        <v>37773</v>
      </c>
      <c r="C10" s="3">
        <v>39.750216000000002</v>
      </c>
      <c r="D10" s="1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2:21" x14ac:dyDescent="0.3">
      <c r="B11" s="2">
        <v>37803</v>
      </c>
      <c r="C11" s="3">
        <v>43.367508000000001</v>
      </c>
      <c r="D11" s="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2:21" x14ac:dyDescent="0.3">
      <c r="B12" s="2">
        <v>37834</v>
      </c>
      <c r="C12" s="3">
        <v>42.092669000000001</v>
      </c>
      <c r="D12" s="1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R12" t="s">
        <v>51</v>
      </c>
      <c r="S12" t="s">
        <v>52</v>
      </c>
      <c r="T12" t="s">
        <v>53</v>
      </c>
    </row>
    <row r="13" spans="2:21" x14ac:dyDescent="0.3">
      <c r="B13" s="2">
        <v>37865</v>
      </c>
      <c r="C13" s="3">
        <v>32.549731999999999</v>
      </c>
      <c r="D13" s="1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R13">
        <v>0.56842557810644534</v>
      </c>
      <c r="S13">
        <v>4.1233688938447879E-2</v>
      </c>
      <c r="T13">
        <v>0.66207334229131765</v>
      </c>
    </row>
    <row r="14" spans="2:21" x14ac:dyDescent="0.3">
      <c r="B14" s="2">
        <v>37895</v>
      </c>
      <c r="C14" s="3">
        <v>36.442428</v>
      </c>
      <c r="D14" s="1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2:21" x14ac:dyDescent="0.3">
      <c r="B15" s="2">
        <v>37926</v>
      </c>
      <c r="C15" s="3">
        <v>34.350366000000001</v>
      </c>
      <c r="D15" s="1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T15" s="1" t="s">
        <v>50</v>
      </c>
    </row>
    <row r="16" spans="2:21" x14ac:dyDescent="0.3">
      <c r="B16" s="2">
        <v>37956</v>
      </c>
      <c r="C16" s="3">
        <v>37.389381999999998</v>
      </c>
      <c r="D16" s="1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 s="2">
        <v>37956</v>
      </c>
      <c r="T16" s="12">
        <v>-1.1645163314492932</v>
      </c>
      <c r="U16" t="s">
        <v>66</v>
      </c>
    </row>
    <row r="17" spans="2:25" x14ac:dyDescent="0.3">
      <c r="B17" s="2">
        <v>37987</v>
      </c>
      <c r="C17" s="3">
        <v>33.537391999999997</v>
      </c>
      <c r="D17" s="1">
        <v>13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">
        <v>37987</v>
      </c>
      <c r="T17" s="12">
        <v>-3.5099679072965251</v>
      </c>
    </row>
    <row r="18" spans="2:25" x14ac:dyDescent="0.3">
      <c r="B18" s="2">
        <v>38018</v>
      </c>
      <c r="C18" s="3">
        <v>33.909139000000003</v>
      </c>
      <c r="D18" s="1">
        <v>14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2">
        <v>38018</v>
      </c>
      <c r="T18" s="12">
        <v>-4.590900759618858</v>
      </c>
    </row>
    <row r="19" spans="2:25" x14ac:dyDescent="0.3">
      <c r="B19" s="2">
        <v>38047</v>
      </c>
      <c r="C19" s="3">
        <v>40.805211</v>
      </c>
      <c r="D19" s="1">
        <v>15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2">
        <v>38047</v>
      </c>
      <c r="T19" s="12">
        <v>1.9967849945730769</v>
      </c>
    </row>
    <row r="20" spans="2:25" x14ac:dyDescent="0.3">
      <c r="B20" s="2">
        <v>38078</v>
      </c>
      <c r="C20" s="3">
        <v>40.172829</v>
      </c>
      <c r="D20" s="1">
        <v>16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2">
        <v>38078</v>
      </c>
      <c r="T20" s="12">
        <v>0.25382372886478805</v>
      </c>
    </row>
    <row r="21" spans="2:25" x14ac:dyDescent="0.3">
      <c r="B21" s="2">
        <v>38108</v>
      </c>
      <c r="C21" s="3">
        <v>39.671007000000003</v>
      </c>
      <c r="D21" s="1">
        <v>17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2">
        <v>38108</v>
      </c>
      <c r="T21" s="12">
        <v>0.42811576763032583</v>
      </c>
    </row>
    <row r="22" spans="2:25" x14ac:dyDescent="0.3">
      <c r="B22" s="2">
        <v>38139</v>
      </c>
      <c r="C22" s="3">
        <v>43.652276999999998</v>
      </c>
      <c r="D22" s="1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2">
        <v>38139</v>
      </c>
      <c r="T22" s="12">
        <v>3.7624689835351441</v>
      </c>
    </row>
    <row r="23" spans="2:25" x14ac:dyDescent="0.3">
      <c r="B23" s="2">
        <v>38169</v>
      </c>
      <c r="C23" s="3">
        <v>46.262248999999997</v>
      </c>
      <c r="D23" s="1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 s="2">
        <v>38169</v>
      </c>
      <c r="T23" s="12">
        <v>6.6295475790334546</v>
      </c>
    </row>
    <row r="24" spans="2:25" x14ac:dyDescent="0.3">
      <c r="B24" s="2">
        <v>38200</v>
      </c>
      <c r="C24" s="3">
        <v>44.701690999999997</v>
      </c>
      <c r="D24" s="1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 s="2">
        <v>38200</v>
      </c>
      <c r="T24" s="12">
        <v>4.9653072248708581</v>
      </c>
    </row>
    <row r="25" spans="2:25" x14ac:dyDescent="0.3">
      <c r="B25" s="2">
        <v>38231</v>
      </c>
      <c r="C25" s="3">
        <v>35.470844</v>
      </c>
      <c r="D25" s="1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 s="2">
        <v>38231</v>
      </c>
      <c r="T25" s="12">
        <v>-4.668125910960387</v>
      </c>
    </row>
    <row r="26" spans="2:25" x14ac:dyDescent="0.3">
      <c r="B26" s="2">
        <v>38261</v>
      </c>
      <c r="C26" s="3">
        <v>39.627851</v>
      </c>
      <c r="D26" s="1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 s="2">
        <v>38261</v>
      </c>
      <c r="T26" s="12">
        <v>-0.88977039988178219</v>
      </c>
    </row>
    <row r="27" spans="2:25" x14ac:dyDescent="0.3">
      <c r="B27" s="2">
        <v>38292</v>
      </c>
      <c r="C27" s="3">
        <v>37.567115999999999</v>
      </c>
      <c r="D27" s="1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 s="2">
        <v>38292</v>
      </c>
      <c r="R27" s="11" t="s">
        <v>54</v>
      </c>
      <c r="S27" s="11" t="s">
        <v>4</v>
      </c>
      <c r="T27" s="12">
        <v>-3.2127670950393807</v>
      </c>
      <c r="U27" s="11" t="s">
        <v>43</v>
      </c>
      <c r="V27" s="11" t="s">
        <v>44</v>
      </c>
      <c r="W27" s="11" t="s">
        <v>55</v>
      </c>
      <c r="X27" s="11" t="s">
        <v>46</v>
      </c>
      <c r="Y27" s="11"/>
    </row>
    <row r="28" spans="2:25" x14ac:dyDescent="0.3">
      <c r="B28" s="2">
        <v>38322</v>
      </c>
      <c r="C28" s="3">
        <v>39.117677999999998</v>
      </c>
      <c r="D28" s="1">
        <v>24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 s="2">
        <v>38322</v>
      </c>
      <c r="R28" s="13">
        <f>C28-T16</f>
        <v>40.28219433144929</v>
      </c>
      <c r="S28" s="12">
        <v>0.24654499586488332</v>
      </c>
      <c r="T28" s="12">
        <v>-1.1645163314492932</v>
      </c>
    </row>
    <row r="29" spans="2:25" x14ac:dyDescent="0.3">
      <c r="B29" s="2">
        <v>38353</v>
      </c>
      <c r="C29" s="3">
        <v>36.117688000000001</v>
      </c>
      <c r="D29" s="1">
        <v>25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2">
        <v>38353</v>
      </c>
      <c r="R29">
        <f>$R$13*(C29-T17)+(1-$R$13)*(R28+S28)</f>
        <v>40.016540463368514</v>
      </c>
      <c r="S29">
        <f>$S$13*(R29-R28)+(1-$S$13)*S28</f>
        <v>0.22542514723432161</v>
      </c>
      <c r="T29">
        <f>$T$13*(C29-R29)+(1-$T$13)*(T17)</f>
        <v>-3.7674380051005816</v>
      </c>
      <c r="U29" s="8">
        <f>R28+S28+T17</f>
        <v>37.018771420017643</v>
      </c>
      <c r="V29" s="8">
        <f>C29-U29</f>
        <v>-0.90108342001764186</v>
      </c>
      <c r="W29" s="8">
        <f>V29^2</f>
        <v>0.81195132983068996</v>
      </c>
      <c r="X29" s="8">
        <f>SUM(W29:W116)</f>
        <v>76.598571867198118</v>
      </c>
    </row>
    <row r="30" spans="2:25" x14ac:dyDescent="0.3">
      <c r="B30" s="2">
        <v>38384</v>
      </c>
      <c r="C30" s="3">
        <v>34.560837999999997</v>
      </c>
      <c r="D30" s="1">
        <v>26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2">
        <v>38384</v>
      </c>
      <c r="R30">
        <f t="shared" ref="R30:R93" si="0">$R$13*(C30-T18)+(1-$R$13)*(R29+S29)</f>
        <v>39.622252782565099</v>
      </c>
      <c r="S30">
        <f t="shared" ref="S30:S93" si="1">$S$13*(R30-R29)+(1-$S$13)*S29</f>
        <v>0.19987210125184771</v>
      </c>
      <c r="T30">
        <f t="shared" ref="T30:T93" si="2">$T$13*(C30-R30)+(1-$T$13)*(T18)</f>
        <v>-4.9024155513858112</v>
      </c>
      <c r="U30" s="8">
        <f t="shared" ref="U30:U93" si="3">R29+S29+T18</f>
        <v>35.651064850983971</v>
      </c>
      <c r="V30" s="8">
        <f t="shared" ref="V30:V93" si="4">C30-U30</f>
        <v>-1.0902268509839743</v>
      </c>
      <c r="W30" s="8">
        <f t="shared" ref="W30:W93" si="5">V30^2</f>
        <v>1.1885945866064329</v>
      </c>
    </row>
    <row r="31" spans="2:25" x14ac:dyDescent="0.3">
      <c r="B31" s="2">
        <v>38412</v>
      </c>
      <c r="C31" s="3">
        <v>43.642223000000001</v>
      </c>
      <c r="D31" s="1">
        <v>27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2">
        <v>38412</v>
      </c>
      <c r="R31">
        <f t="shared" si="0"/>
        <v>40.858542699037166</v>
      </c>
      <c r="S31">
        <f t="shared" si="1"/>
        <v>0.24260743105490395</v>
      </c>
      <c r="T31">
        <f t="shared" si="2"/>
        <v>2.5177674001078949</v>
      </c>
      <c r="U31" s="8">
        <f t="shared" si="3"/>
        <v>41.818909878390023</v>
      </c>
      <c r="V31" s="8">
        <f t="shared" si="4"/>
        <v>1.8233131216099778</v>
      </c>
      <c r="W31" s="8">
        <f t="shared" si="5"/>
        <v>3.3244707394351218</v>
      </c>
    </row>
    <row r="32" spans="2:25" x14ac:dyDescent="0.3">
      <c r="B32" s="2">
        <v>38443</v>
      </c>
      <c r="C32" s="3">
        <v>40.244599999999998</v>
      </c>
      <c r="D32" s="1">
        <v>28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2">
        <v>38443</v>
      </c>
      <c r="R32">
        <f t="shared" si="0"/>
        <v>40.46998522740023</v>
      </c>
      <c r="S32">
        <f t="shared" si="1"/>
        <v>0.21658217378844286</v>
      </c>
      <c r="T32">
        <f t="shared" si="2"/>
        <v>-6.344774646552713E-2</v>
      </c>
      <c r="U32" s="8">
        <f t="shared" si="3"/>
        <v>41.354973858956861</v>
      </c>
      <c r="V32" s="8">
        <f t="shared" si="4"/>
        <v>-1.1103738589568621</v>
      </c>
      <c r="W32" s="8">
        <f t="shared" si="5"/>
        <v>1.2329301066547536</v>
      </c>
    </row>
    <row r="33" spans="2:23" x14ac:dyDescent="0.3">
      <c r="B33" s="2">
        <v>38473</v>
      </c>
      <c r="C33" s="3">
        <v>41.801557000000003</v>
      </c>
      <c r="D33" s="1">
        <v>29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2">
        <v>38473</v>
      </c>
      <c r="R33">
        <f t="shared" si="0"/>
        <v>41.077004055763922</v>
      </c>
      <c r="S33">
        <f t="shared" si="1"/>
        <v>0.23268131735336692</v>
      </c>
      <c r="T33">
        <f t="shared" si="2"/>
        <v>0.62437891992509942</v>
      </c>
      <c r="U33" s="8">
        <f t="shared" si="3"/>
        <v>41.114683168818999</v>
      </c>
      <c r="V33" s="8">
        <f t="shared" si="4"/>
        <v>0.68687383118100342</v>
      </c>
      <c r="W33" s="8">
        <f t="shared" si="5"/>
        <v>0.4717956599612696</v>
      </c>
    </row>
    <row r="34" spans="2:23" x14ac:dyDescent="0.3">
      <c r="B34" s="2">
        <v>38504</v>
      </c>
      <c r="C34" s="3">
        <v>44.676734000000003</v>
      </c>
      <c r="D34" s="1">
        <v>30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2">
        <v>38504</v>
      </c>
      <c r="R34">
        <f t="shared" si="0"/>
        <v>41.084918328292076</v>
      </c>
      <c r="S34">
        <f t="shared" si="1"/>
        <v>0.2234133429434299</v>
      </c>
      <c r="T34">
        <f t="shared" si="2"/>
        <v>3.6494839750006163</v>
      </c>
      <c r="U34" s="8">
        <f t="shared" si="3"/>
        <v>45.072154356652433</v>
      </c>
      <c r="V34" s="8">
        <f t="shared" si="4"/>
        <v>-0.39542035665242992</v>
      </c>
      <c r="W34" s="8">
        <f t="shared" si="5"/>
        <v>0.15635725845513487</v>
      </c>
    </row>
    <row r="35" spans="2:23" x14ac:dyDescent="0.3">
      <c r="B35" s="2">
        <v>38534</v>
      </c>
      <c r="C35" s="3">
        <v>47.563113000000001</v>
      </c>
      <c r="D35" s="1">
        <v>31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 s="2">
        <v>38534</v>
      </c>
      <c r="R35">
        <f t="shared" si="0"/>
        <v>41.095304948771584</v>
      </c>
      <c r="S35">
        <f t="shared" si="1"/>
        <v>0.2146294653337755</v>
      </c>
      <c r="T35">
        <f t="shared" si="2"/>
        <v>6.522464149278953</v>
      </c>
      <c r="U35" s="8">
        <f t="shared" si="3"/>
        <v>47.937879250268963</v>
      </c>
      <c r="V35" s="8">
        <f t="shared" si="4"/>
        <v>-0.37476625026896215</v>
      </c>
      <c r="W35" s="8">
        <f t="shared" si="5"/>
        <v>0.14044974234065838</v>
      </c>
    </row>
    <row r="36" spans="2:23" x14ac:dyDescent="0.3">
      <c r="B36" s="2">
        <v>38565</v>
      </c>
      <c r="C36" s="3">
        <v>45.135361000000003</v>
      </c>
      <c r="D36" s="1">
        <v>32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 s="2">
        <v>38565</v>
      </c>
      <c r="R36">
        <f t="shared" si="0"/>
        <v>40.661997102922967</v>
      </c>
      <c r="S36">
        <f t="shared" si="1"/>
        <v>0.18791261979286641</v>
      </c>
      <c r="T36">
        <f t="shared" si="2"/>
        <v>4.6396046616204885</v>
      </c>
      <c r="U36" s="8">
        <f t="shared" si="3"/>
        <v>46.275241638976219</v>
      </c>
      <c r="V36" s="8">
        <f t="shared" si="4"/>
        <v>-1.1398806389762157</v>
      </c>
      <c r="W36" s="8">
        <f t="shared" si="5"/>
        <v>1.2993278711128258</v>
      </c>
    </row>
    <row r="37" spans="2:23" x14ac:dyDescent="0.3">
      <c r="B37" s="2">
        <v>38596</v>
      </c>
      <c r="C37" s="3">
        <v>37.044905999999997</v>
      </c>
      <c r="D37" s="1">
        <v>33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 s="2">
        <v>38596</v>
      </c>
      <c r="R37">
        <f t="shared" si="0"/>
        <v>41.340530451545249</v>
      </c>
      <c r="S37">
        <f t="shared" si="1"/>
        <v>0.2081427223121731</v>
      </c>
      <c r="T37">
        <f t="shared" si="2"/>
        <v>-4.4215026247170144</v>
      </c>
      <c r="U37" s="8">
        <f t="shared" si="3"/>
        <v>36.181783811755452</v>
      </c>
      <c r="V37" s="8">
        <f t="shared" si="4"/>
        <v>0.8631221882445459</v>
      </c>
      <c r="W37" s="8">
        <f t="shared" si="5"/>
        <v>0.7449799118400533</v>
      </c>
    </row>
    <row r="38" spans="2:23" x14ac:dyDescent="0.3">
      <c r="B38" s="2">
        <v>38626</v>
      </c>
      <c r="C38" s="3">
        <v>38.849763000000003</v>
      </c>
      <c r="D38" s="1">
        <v>34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 s="2">
        <v>38626</v>
      </c>
      <c r="R38">
        <f t="shared" si="0"/>
        <v>40.52031185195996</v>
      </c>
      <c r="S38">
        <f t="shared" si="1"/>
        <v>0.16573959144872208</v>
      </c>
      <c r="T38">
        <f t="shared" si="2"/>
        <v>-1.4067029992382207</v>
      </c>
      <c r="U38" s="8">
        <f t="shared" si="3"/>
        <v>40.65890277397564</v>
      </c>
      <c r="V38" s="8">
        <f t="shared" si="4"/>
        <v>-1.8091397739756374</v>
      </c>
      <c r="W38" s="8">
        <f t="shared" si="5"/>
        <v>3.2729867217806206</v>
      </c>
    </row>
    <row r="39" spans="2:23" x14ac:dyDescent="0.3">
      <c r="B39" s="2">
        <v>38657</v>
      </c>
      <c r="C39" s="3">
        <v>38.158242000000001</v>
      </c>
      <c r="D39" s="1">
        <v>35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 s="2">
        <v>38657</v>
      </c>
      <c r="R39">
        <f t="shared" si="0"/>
        <v>41.075398892515295</v>
      </c>
      <c r="S39">
        <f t="shared" si="1"/>
        <v>0.18179382305416233</v>
      </c>
      <c r="T39">
        <f t="shared" si="2"/>
        <v>-3.0170514602388456</v>
      </c>
      <c r="U39" s="8">
        <f t="shared" si="3"/>
        <v>37.473284348369297</v>
      </c>
      <c r="V39" s="8">
        <f t="shared" si="4"/>
        <v>0.68495765163070388</v>
      </c>
      <c r="W39" s="8">
        <f t="shared" si="5"/>
        <v>0.4691669845274487</v>
      </c>
    </row>
    <row r="40" spans="2:23" x14ac:dyDescent="0.3">
      <c r="B40" s="2">
        <v>38687</v>
      </c>
      <c r="C40" s="3">
        <v>39.176167</v>
      </c>
      <c r="D40" s="1">
        <v>36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 s="2">
        <v>38687</v>
      </c>
      <c r="R40">
        <f t="shared" si="0"/>
        <v>40.736225339060972</v>
      </c>
      <c r="S40">
        <f t="shared" si="1"/>
        <v>0.16031241630413218</v>
      </c>
      <c r="T40">
        <f t="shared" si="2"/>
        <v>-1.4263941504453757</v>
      </c>
      <c r="U40" s="8">
        <f t="shared" si="3"/>
        <v>40.092676384120168</v>
      </c>
      <c r="V40" s="8">
        <f t="shared" si="4"/>
        <v>-0.91650938412016814</v>
      </c>
      <c r="W40" s="8">
        <f t="shared" si="5"/>
        <v>0.83998945118032986</v>
      </c>
    </row>
    <row r="41" spans="2:23" x14ac:dyDescent="0.3">
      <c r="B41" s="2">
        <v>38718</v>
      </c>
      <c r="C41" s="3">
        <v>36.677179000000002</v>
      </c>
      <c r="D41" s="1">
        <v>37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38718</v>
      </c>
      <c r="R41">
        <f t="shared" si="0"/>
        <v>40.639654441637695</v>
      </c>
      <c r="S41">
        <f t="shared" si="1"/>
        <v>0.14972016965241847</v>
      </c>
      <c r="T41">
        <f t="shared" si="2"/>
        <v>-3.8965670925806375</v>
      </c>
      <c r="U41" s="8">
        <f t="shared" si="3"/>
        <v>37.129099750264523</v>
      </c>
      <c r="V41" s="8">
        <f t="shared" si="4"/>
        <v>-0.45192075026452017</v>
      </c>
      <c r="W41" s="8">
        <f t="shared" si="5"/>
        <v>0.2042323645196468</v>
      </c>
    </row>
    <row r="42" spans="2:23" x14ac:dyDescent="0.3">
      <c r="B42" s="2">
        <v>38749</v>
      </c>
      <c r="C42" s="3">
        <v>34.745538000000003</v>
      </c>
      <c r="D42" s="1">
        <v>38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38749</v>
      </c>
      <c r="R42">
        <f t="shared" si="0"/>
        <v>40.140561685451139</v>
      </c>
      <c r="S42">
        <f t="shared" si="1"/>
        <v>0.12296721928912992</v>
      </c>
      <c r="T42">
        <f t="shared" si="2"/>
        <v>-5.2285582651463303</v>
      </c>
      <c r="U42" s="8">
        <f t="shared" si="3"/>
        <v>35.886959059904299</v>
      </c>
      <c r="V42" s="8">
        <f t="shared" si="4"/>
        <v>-1.141421059904296</v>
      </c>
      <c r="W42" s="8">
        <f t="shared" si="5"/>
        <v>1.3028420359930464</v>
      </c>
    </row>
    <row r="43" spans="2:23" x14ac:dyDescent="0.3">
      <c r="B43" s="2">
        <v>38777</v>
      </c>
      <c r="C43" s="3">
        <v>42.892738999999999</v>
      </c>
      <c r="D43" s="1">
        <v>39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2">
        <v>38777</v>
      </c>
      <c r="R43">
        <f t="shared" si="0"/>
        <v>40.326875783157689</v>
      </c>
      <c r="S43">
        <f t="shared" si="1"/>
        <v>0.12557924476901547</v>
      </c>
      <c r="T43">
        <f t="shared" si="2"/>
        <v>2.5496103582434797</v>
      </c>
      <c r="U43" s="8">
        <f t="shared" si="3"/>
        <v>42.781296304848162</v>
      </c>
      <c r="V43" s="8">
        <f t="shared" si="4"/>
        <v>0.1114426951518368</v>
      </c>
      <c r="W43" s="8">
        <f t="shared" si="5"/>
        <v>1.241947430270523E-2</v>
      </c>
    </row>
    <row r="44" spans="2:23" x14ac:dyDescent="0.3">
      <c r="B44" s="2">
        <v>38808</v>
      </c>
      <c r="C44" s="3">
        <v>41.296408999999997</v>
      </c>
      <c r="D44" s="1">
        <v>40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2">
        <v>38808</v>
      </c>
      <c r="R44">
        <f t="shared" si="0"/>
        <v>40.968245374361913</v>
      </c>
      <c r="S44">
        <f t="shared" si="1"/>
        <v>0.14684718347137915</v>
      </c>
      <c r="T44">
        <f t="shared" si="2"/>
        <v>0.19582770354239926</v>
      </c>
      <c r="U44" s="8">
        <f t="shared" si="3"/>
        <v>40.389007281461176</v>
      </c>
      <c r="V44" s="8">
        <f t="shared" si="4"/>
        <v>0.90740171853882146</v>
      </c>
      <c r="W44" s="8">
        <f t="shared" si="5"/>
        <v>0.82337787880720659</v>
      </c>
    </row>
    <row r="45" spans="2:23" x14ac:dyDescent="0.3">
      <c r="B45" s="2">
        <v>38838</v>
      </c>
      <c r="C45" s="3">
        <v>41.489103</v>
      </c>
      <c r="D45" s="1">
        <v>41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38838</v>
      </c>
      <c r="R45">
        <f t="shared" si="0"/>
        <v>40.972776711123849</v>
      </c>
      <c r="S45">
        <f t="shared" si="1"/>
        <v>0.1409789761171501</v>
      </c>
      <c r="T45">
        <f t="shared" si="2"/>
        <v>0.55284015334315151</v>
      </c>
      <c r="U45" s="8">
        <f t="shared" si="3"/>
        <v>41.739471477758393</v>
      </c>
      <c r="V45" s="8">
        <f t="shared" si="4"/>
        <v>-0.25036847775839277</v>
      </c>
      <c r="W45" s="8">
        <f t="shared" si="5"/>
        <v>6.2684374655054817E-2</v>
      </c>
    </row>
    <row r="46" spans="2:23" x14ac:dyDescent="0.3">
      <c r="B46" s="2">
        <v>38869</v>
      </c>
      <c r="C46" s="3">
        <v>44.025655999999998</v>
      </c>
      <c r="D46" s="1">
        <v>42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2">
        <v>38869</v>
      </c>
      <c r="R46">
        <f t="shared" si="0"/>
        <v>40.694494267629437</v>
      </c>
      <c r="S46">
        <f t="shared" si="1"/>
        <v>0.12369128115699488</v>
      </c>
      <c r="T46">
        <f t="shared" si="2"/>
        <v>3.4387313038968674</v>
      </c>
      <c r="U46" s="8">
        <f t="shared" si="3"/>
        <v>44.76323966224161</v>
      </c>
      <c r="V46" s="8">
        <f t="shared" si="4"/>
        <v>-0.73758366224161165</v>
      </c>
      <c r="W46" s="8">
        <f t="shared" si="5"/>
        <v>0.54402965880574783</v>
      </c>
    </row>
    <row r="47" spans="2:23" x14ac:dyDescent="0.3">
      <c r="B47" s="2">
        <v>38899</v>
      </c>
      <c r="C47" s="3">
        <v>46.157221</v>
      </c>
      <c r="D47" s="1">
        <v>43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 s="2">
        <v>38899</v>
      </c>
      <c r="R47">
        <f t="shared" si="0"/>
        <v>40.145494406940855</v>
      </c>
      <c r="S47">
        <f t="shared" si="1"/>
        <v>9.5953743862485036E-2</v>
      </c>
      <c r="T47">
        <f t="shared" si="2"/>
        <v>6.1843184283988037</v>
      </c>
      <c r="U47" s="8">
        <f t="shared" si="3"/>
        <v>47.340649698065384</v>
      </c>
      <c r="V47" s="8">
        <f t="shared" si="4"/>
        <v>-1.1834286980653843</v>
      </c>
      <c r="W47" s="8">
        <f t="shared" si="5"/>
        <v>1.4005034834047305</v>
      </c>
    </row>
    <row r="48" spans="2:23" x14ac:dyDescent="0.3">
      <c r="B48" s="2">
        <v>38930</v>
      </c>
      <c r="C48" s="3">
        <v>44.152535</v>
      </c>
      <c r="D48" s="1">
        <v>44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 s="2">
        <v>38930</v>
      </c>
      <c r="R48">
        <f t="shared" si="0"/>
        <v>39.827339992115483</v>
      </c>
      <c r="S48">
        <f t="shared" si="1"/>
        <v>7.8878536860276516E-2</v>
      </c>
      <c r="T48">
        <f t="shared" si="2"/>
        <v>4.4314424113228581</v>
      </c>
      <c r="U48" s="8">
        <f t="shared" si="3"/>
        <v>44.881052812423832</v>
      </c>
      <c r="V48" s="8">
        <f t="shared" si="4"/>
        <v>-0.7285178124238314</v>
      </c>
      <c r="W48" s="8">
        <f t="shared" si="5"/>
        <v>0.53073820301880481</v>
      </c>
    </row>
    <row r="49" spans="2:23" x14ac:dyDescent="0.3">
      <c r="B49" s="2">
        <v>38961</v>
      </c>
      <c r="C49" s="3">
        <v>36.489369000000003</v>
      </c>
      <c r="D49" s="1">
        <v>45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 s="2">
        <v>38961</v>
      </c>
      <c r="R49">
        <f t="shared" si="0"/>
        <v>40.477289045718912</v>
      </c>
      <c r="S49">
        <f t="shared" si="1"/>
        <v>0.10242588090958234</v>
      </c>
      <c r="T49">
        <f t="shared" si="2"/>
        <v>-4.1344391574804495</v>
      </c>
      <c r="U49" s="8">
        <f t="shared" si="3"/>
        <v>35.484715904258742</v>
      </c>
      <c r="V49" s="8">
        <f t="shared" si="4"/>
        <v>1.0046530957412614</v>
      </c>
      <c r="W49" s="8">
        <f t="shared" si="5"/>
        <v>1.0093278427825001</v>
      </c>
    </row>
    <row r="50" spans="2:23" x14ac:dyDescent="0.3">
      <c r="B50" s="2">
        <v>38991</v>
      </c>
      <c r="C50" s="3">
        <v>39.684941999999999</v>
      </c>
      <c r="D50" s="1">
        <v>46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 s="2">
        <v>38991</v>
      </c>
      <c r="R50">
        <f t="shared" si="0"/>
        <v>40.870709074101754</v>
      </c>
      <c r="S50">
        <f t="shared" si="1"/>
        <v>0.11442464306940353</v>
      </c>
      <c r="T50">
        <f t="shared" si="2"/>
        <v>-1.260427212850896</v>
      </c>
      <c r="U50" s="8">
        <f t="shared" si="3"/>
        <v>39.173011927390277</v>
      </c>
      <c r="V50" s="8">
        <f t="shared" si="4"/>
        <v>0.51193007260972223</v>
      </c>
      <c r="W50" s="8">
        <f t="shared" si="5"/>
        <v>0.2620723992421955</v>
      </c>
    </row>
    <row r="51" spans="2:23" x14ac:dyDescent="0.3">
      <c r="B51" s="2">
        <v>39022</v>
      </c>
      <c r="C51" s="3">
        <v>38.673709000000002</v>
      </c>
      <c r="D51" s="1">
        <v>47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 s="2">
        <v>39022</v>
      </c>
      <c r="R51">
        <f t="shared" si="0"/>
        <v>41.38623000652678</v>
      </c>
      <c r="S51">
        <f t="shared" si="1"/>
        <v>0.13096332269905897</v>
      </c>
      <c r="T51">
        <f t="shared" si="2"/>
        <v>-2.8154299649202059</v>
      </c>
      <c r="U51" s="8">
        <f t="shared" si="3"/>
        <v>37.968082256932313</v>
      </c>
      <c r="V51" s="8">
        <f t="shared" si="4"/>
        <v>0.70562674306768969</v>
      </c>
      <c r="W51" s="8">
        <f t="shared" si="5"/>
        <v>0.49790910053231535</v>
      </c>
    </row>
    <row r="52" spans="2:23" x14ac:dyDescent="0.3">
      <c r="B52" s="2">
        <v>39052</v>
      </c>
      <c r="C52" s="3">
        <v>39.616706999999998</v>
      </c>
      <c r="D52" s="1">
        <v>48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 s="2">
        <v>39052</v>
      </c>
      <c r="R52">
        <f t="shared" si="0"/>
        <v>41.24770720842681</v>
      </c>
      <c r="S52">
        <f t="shared" si="1"/>
        <v>0.11985141582080282</v>
      </c>
      <c r="T52">
        <f t="shared" si="2"/>
        <v>-1.5618583671061965</v>
      </c>
      <c r="U52" s="8">
        <f t="shared" si="3"/>
        <v>40.090799178780465</v>
      </c>
      <c r="V52" s="8">
        <f t="shared" si="4"/>
        <v>-0.47409217878046661</v>
      </c>
      <c r="W52" s="8">
        <f t="shared" si="5"/>
        <v>0.22476339398080991</v>
      </c>
    </row>
    <row r="53" spans="2:23" x14ac:dyDescent="0.3">
      <c r="B53" s="2">
        <v>39083</v>
      </c>
      <c r="C53" s="3">
        <v>36.918239999999997</v>
      </c>
      <c r="D53" s="1">
        <v>49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39083</v>
      </c>
      <c r="R53">
        <f t="shared" si="0"/>
        <v>41.053360515310587</v>
      </c>
      <c r="S53">
        <f t="shared" si="1"/>
        <v>0.10689586873184491</v>
      </c>
      <c r="T53">
        <f t="shared" si="2"/>
        <v>-4.0545069544824903</v>
      </c>
      <c r="U53" s="8">
        <f t="shared" si="3"/>
        <v>37.470991531666975</v>
      </c>
      <c r="V53" s="8">
        <f t="shared" si="4"/>
        <v>-0.55275153166697777</v>
      </c>
      <c r="W53" s="8">
        <f t="shared" si="5"/>
        <v>0.30553425576018994</v>
      </c>
    </row>
    <row r="54" spans="2:23" x14ac:dyDescent="0.3">
      <c r="B54" s="2">
        <v>39114</v>
      </c>
      <c r="C54" s="3">
        <v>34.504282000000003</v>
      </c>
      <c r="D54" s="1">
        <v>50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2">
        <v>39114</v>
      </c>
      <c r="R54">
        <f t="shared" si="0"/>
        <v>40.348876551460464</v>
      </c>
      <c r="S54">
        <f t="shared" si="1"/>
        <v>7.3439685104230115E-2</v>
      </c>
      <c r="T54">
        <f t="shared" si="2"/>
        <v>-5.6364194681990574</v>
      </c>
      <c r="U54" s="8">
        <f t="shared" si="3"/>
        <v>35.931698118896101</v>
      </c>
      <c r="V54" s="8">
        <f t="shared" si="4"/>
        <v>-1.4274161188960974</v>
      </c>
      <c r="W54" s="8">
        <f t="shared" si="5"/>
        <v>2.0375167764843978</v>
      </c>
    </row>
    <row r="55" spans="2:23" x14ac:dyDescent="0.3">
      <c r="B55" s="2">
        <v>39142</v>
      </c>
      <c r="C55" s="3">
        <v>42.899597</v>
      </c>
      <c r="D55" s="1">
        <v>51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2">
        <v>39142</v>
      </c>
      <c r="R55">
        <f t="shared" si="0"/>
        <v>40.381202244821658</v>
      </c>
      <c r="S55">
        <f t="shared" si="1"/>
        <v>7.1744403557679859E-2</v>
      </c>
      <c r="T55">
        <f t="shared" si="2"/>
        <v>2.528943339590505</v>
      </c>
      <c r="U55" s="8">
        <f t="shared" si="3"/>
        <v>42.971926594808174</v>
      </c>
      <c r="V55" s="8">
        <f t="shared" si="4"/>
        <v>-7.2329594808174136E-2</v>
      </c>
      <c r="W55" s="8">
        <f t="shared" si="5"/>
        <v>5.2315702851146511E-3</v>
      </c>
    </row>
    <row r="56" spans="2:23" x14ac:dyDescent="0.3">
      <c r="B56" s="2">
        <v>39173</v>
      </c>
      <c r="C56" s="3">
        <v>41.367935000000003</v>
      </c>
      <c r="D56" s="1">
        <v>52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2">
        <v>39173</v>
      </c>
      <c r="R56">
        <f t="shared" si="0"/>
        <v>40.861735955514632</v>
      </c>
      <c r="S56">
        <f t="shared" si="1"/>
        <v>8.8600294689460207E-2</v>
      </c>
      <c r="T56">
        <f t="shared" si="2"/>
        <v>0.40131629459195034</v>
      </c>
      <c r="U56" s="8">
        <f t="shared" si="3"/>
        <v>40.648774351921737</v>
      </c>
      <c r="V56" s="8">
        <f t="shared" si="4"/>
        <v>0.7191606480782653</v>
      </c>
      <c r="W56" s="8">
        <f t="shared" si="5"/>
        <v>0.51719203774435052</v>
      </c>
    </row>
    <row r="57" spans="2:23" x14ac:dyDescent="0.3">
      <c r="B57" s="2">
        <v>39203</v>
      </c>
      <c r="C57" s="3">
        <v>42.213470999999998</v>
      </c>
      <c r="D57" s="1">
        <v>53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2">
        <v>39203</v>
      </c>
      <c r="R57">
        <f t="shared" si="0"/>
        <v>41.354085866818636</v>
      </c>
      <c r="S57">
        <f t="shared" si="1"/>
        <v>0.10524838078996188</v>
      </c>
      <c r="T57">
        <f t="shared" si="2"/>
        <v>0.75579541270726036</v>
      </c>
      <c r="U57" s="8">
        <f t="shared" si="3"/>
        <v>41.503176403547251</v>
      </c>
      <c r="V57" s="8">
        <f t="shared" si="4"/>
        <v>0.71029459645274784</v>
      </c>
      <c r="W57" s="8">
        <f t="shared" si="5"/>
        <v>0.50451841374997186</v>
      </c>
    </row>
    <row r="58" spans="2:23" x14ac:dyDescent="0.3">
      <c r="B58" s="2">
        <v>39234</v>
      </c>
      <c r="C58" s="3">
        <v>44.496558999999998</v>
      </c>
      <c r="D58" s="1">
        <v>54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2">
        <v>39234</v>
      </c>
      <c r="R58">
        <f t="shared" si="0"/>
        <v>41.231107653955576</v>
      </c>
      <c r="S58">
        <f t="shared" si="1"/>
        <v>9.5837756419791614E-2</v>
      </c>
      <c r="T58">
        <f t="shared" si="2"/>
        <v>3.3240072630494004</v>
      </c>
      <c r="U58" s="8">
        <f t="shared" si="3"/>
        <v>44.898065551505461</v>
      </c>
      <c r="V58" s="8">
        <f t="shared" si="4"/>
        <v>-0.40150655150546299</v>
      </c>
      <c r="W58" s="8">
        <f t="shared" si="5"/>
        <v>0.16120751090180901</v>
      </c>
    </row>
    <row r="59" spans="2:23" x14ac:dyDescent="0.3">
      <c r="B59" s="2">
        <v>39264</v>
      </c>
      <c r="C59" s="3">
        <v>46.468077000000001</v>
      </c>
      <c r="D59" s="1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 s="2">
        <v>39264</v>
      </c>
      <c r="R59">
        <f t="shared" si="0"/>
        <v>40.733971328472123</v>
      </c>
      <c r="S59">
        <f t="shared" si="1"/>
        <v>7.1387247578031512E-2</v>
      </c>
      <c r="T59">
        <f t="shared" si="2"/>
        <v>5.8862445637150813</v>
      </c>
      <c r="U59" s="8">
        <f t="shared" si="3"/>
        <v>47.51126383877417</v>
      </c>
      <c r="V59" s="8">
        <f t="shared" si="4"/>
        <v>-1.0431868387741687</v>
      </c>
      <c r="W59" s="8">
        <f t="shared" si="5"/>
        <v>1.0882387805916436</v>
      </c>
    </row>
    <row r="60" spans="2:23" x14ac:dyDescent="0.3">
      <c r="B60" s="2">
        <v>39295</v>
      </c>
      <c r="C60" s="3">
        <v>45.760903999999996</v>
      </c>
      <c r="D60" s="1">
        <v>56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 s="2">
        <v>39295</v>
      </c>
      <c r="R60">
        <f t="shared" si="0"/>
        <v>41.103272133989975</v>
      </c>
      <c r="S60">
        <f t="shared" si="1"/>
        <v>8.3671322556668343E-2</v>
      </c>
      <c r="T60">
        <f t="shared" si="2"/>
        <v>4.5811964195786388</v>
      </c>
      <c r="U60" s="8">
        <f t="shared" si="3"/>
        <v>45.236800987373009</v>
      </c>
      <c r="V60" s="8">
        <f t="shared" si="4"/>
        <v>0.52410301262698766</v>
      </c>
      <c r="W60" s="8">
        <f t="shared" si="5"/>
        <v>0.27468396784468441</v>
      </c>
    </row>
    <row r="61" spans="2:23" x14ac:dyDescent="0.3">
      <c r="B61" s="2">
        <v>39326</v>
      </c>
      <c r="C61" s="3">
        <v>37.075597999999999</v>
      </c>
      <c r="D61" s="1">
        <v>57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 s="2">
        <v>39326</v>
      </c>
      <c r="R61">
        <f t="shared" si="0"/>
        <v>41.200070506850565</v>
      </c>
      <c r="S61">
        <f t="shared" si="1"/>
        <v>8.4212599265579599E-2</v>
      </c>
      <c r="T61">
        <f t="shared" si="2"/>
        <v>-4.1278405037864729</v>
      </c>
      <c r="U61" s="8">
        <f t="shared" si="3"/>
        <v>37.052504299066193</v>
      </c>
      <c r="V61" s="8">
        <f t="shared" si="4"/>
        <v>2.309370093380636E-2</v>
      </c>
      <c r="W61" s="8">
        <f t="shared" si="5"/>
        <v>5.3331902282008879E-4</v>
      </c>
    </row>
    <row r="62" spans="2:23" x14ac:dyDescent="0.3">
      <c r="B62" s="2">
        <v>39356</v>
      </c>
      <c r="C62" s="3">
        <v>39.961688000000002</v>
      </c>
      <c r="D62" s="1">
        <v>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 s="2">
        <v>39356</v>
      </c>
      <c r="R62">
        <f t="shared" si="0"/>
        <v>41.248945285447185</v>
      </c>
      <c r="S62">
        <f t="shared" si="1"/>
        <v>8.2755490560353043E-2</v>
      </c>
      <c r="T62">
        <f t="shared" si="2"/>
        <v>-1.2781906886886381</v>
      </c>
      <c r="U62" s="8">
        <f t="shared" si="3"/>
        <v>40.02385589326525</v>
      </c>
      <c r="V62" s="8">
        <f t="shared" si="4"/>
        <v>-6.2167893265247187E-2</v>
      </c>
      <c r="W62" s="8">
        <f t="shared" si="5"/>
        <v>3.8648469530391666E-3</v>
      </c>
    </row>
    <row r="63" spans="2:23" x14ac:dyDescent="0.3">
      <c r="B63" s="2">
        <v>39387</v>
      </c>
      <c r="C63" s="3">
        <v>38.386761</v>
      </c>
      <c r="D63" s="1">
        <v>59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 s="2">
        <v>39387</v>
      </c>
      <c r="R63">
        <f t="shared" si="0"/>
        <v>41.25808408676977</v>
      </c>
      <c r="S63">
        <f t="shared" si="1"/>
        <v>7.9720002895644543E-2</v>
      </c>
      <c r="T63">
        <f t="shared" si="2"/>
        <v>-2.8524353109142431</v>
      </c>
      <c r="U63" s="8">
        <f t="shared" si="3"/>
        <v>38.516270811087331</v>
      </c>
      <c r="V63" s="8">
        <f t="shared" si="4"/>
        <v>-0.12950981108733117</v>
      </c>
      <c r="W63" s="8">
        <f t="shared" si="5"/>
        <v>1.6772791167876208E-2</v>
      </c>
    </row>
    <row r="64" spans="2:23" x14ac:dyDescent="0.3">
      <c r="B64" s="2">
        <v>39417</v>
      </c>
      <c r="C64" s="3">
        <v>38.287010000000002</v>
      </c>
      <c r="D64" s="1">
        <v>60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 s="2">
        <v>39417</v>
      </c>
      <c r="R64">
        <f t="shared" si="0"/>
        <v>40.491454940806356</v>
      </c>
      <c r="S64">
        <f t="shared" si="1"/>
        <v>4.4821905358270006E-2</v>
      </c>
      <c r="T64">
        <f t="shared" si="2"/>
        <v>-1.9872978076673862</v>
      </c>
      <c r="U64" s="8">
        <f t="shared" si="3"/>
        <v>39.775945722559214</v>
      </c>
      <c r="V64" s="8">
        <f t="shared" si="4"/>
        <v>-1.4889357225592121</v>
      </c>
      <c r="W64" s="8">
        <f t="shared" si="5"/>
        <v>2.216929585912923</v>
      </c>
    </row>
    <row r="65" spans="2:23" x14ac:dyDescent="0.3">
      <c r="B65" s="2">
        <v>39448</v>
      </c>
      <c r="C65" s="3">
        <v>37.492254000000003</v>
      </c>
      <c r="D65" s="1">
        <v>61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2">
        <v>39448</v>
      </c>
      <c r="R65">
        <f t="shared" si="0"/>
        <v>41.110661859602587</v>
      </c>
      <c r="S65">
        <f t="shared" si="1"/>
        <v>6.8505918333277072E-2</v>
      </c>
      <c r="T65">
        <f t="shared" si="2"/>
        <v>-3.7657773691651322</v>
      </c>
      <c r="U65" s="8">
        <f t="shared" si="3"/>
        <v>36.481769891682134</v>
      </c>
      <c r="V65" s="8">
        <f t="shared" si="4"/>
        <v>1.0104841083178684</v>
      </c>
      <c r="W65" s="8">
        <f t="shared" si="5"/>
        <v>1.0210781331629575</v>
      </c>
    </row>
    <row r="66" spans="2:23" x14ac:dyDescent="0.3">
      <c r="B66" s="2">
        <v>39479</v>
      </c>
      <c r="C66" s="3">
        <v>36.855338000000003</v>
      </c>
      <c r="D66" s="1">
        <v>62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2">
        <v>39479</v>
      </c>
      <c r="R66">
        <f t="shared" si="0"/>
        <v>41.925277331440284</v>
      </c>
      <c r="S66">
        <f t="shared" si="1"/>
        <v>9.9270767576482594E-2</v>
      </c>
      <c r="T66">
        <f t="shared" si="2"/>
        <v>-5.261368070713532</v>
      </c>
      <c r="U66" s="8">
        <f t="shared" si="3"/>
        <v>35.542748309736808</v>
      </c>
      <c r="V66" s="8">
        <f t="shared" si="4"/>
        <v>1.3125896902631951</v>
      </c>
      <c r="W66" s="8">
        <f t="shared" si="5"/>
        <v>1.7228916949852304</v>
      </c>
    </row>
    <row r="67" spans="2:23" x14ac:dyDescent="0.3">
      <c r="B67" s="2">
        <v>39508</v>
      </c>
      <c r="C67" s="3">
        <v>44.201991</v>
      </c>
      <c r="D67" s="1">
        <v>63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2">
        <v>39508</v>
      </c>
      <c r="R67">
        <f t="shared" si="0"/>
        <v>41.824746258996754</v>
      </c>
      <c r="S67">
        <f t="shared" si="1"/>
        <v>9.1032200655767836E-2</v>
      </c>
      <c r="T67">
        <f t="shared" si="2"/>
        <v>2.428507741402929</v>
      </c>
      <c r="U67" s="8">
        <f t="shared" si="3"/>
        <v>44.553491438607274</v>
      </c>
      <c r="V67" s="8">
        <f t="shared" si="4"/>
        <v>-0.35150043860727465</v>
      </c>
      <c r="W67" s="8">
        <f t="shared" si="5"/>
        <v>0.12355255834110646</v>
      </c>
    </row>
    <row r="68" spans="2:23" x14ac:dyDescent="0.3">
      <c r="B68" s="2">
        <v>39539</v>
      </c>
      <c r="C68" s="3">
        <v>40.888962999999997</v>
      </c>
      <c r="D68" s="1">
        <v>64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2">
        <v>39539</v>
      </c>
      <c r="R68">
        <f t="shared" si="0"/>
        <v>41.103991841633935</v>
      </c>
      <c r="S68">
        <f t="shared" si="1"/>
        <v>5.7559243763994808E-2</v>
      </c>
      <c r="T68">
        <f t="shared" si="2"/>
        <v>-6.7493897541209547E-3</v>
      </c>
      <c r="U68" s="8">
        <f t="shared" si="3"/>
        <v>42.317094754244472</v>
      </c>
      <c r="V68" s="8">
        <f t="shared" si="4"/>
        <v>-1.4281317542444754</v>
      </c>
      <c r="W68" s="8">
        <f t="shared" si="5"/>
        <v>2.0395603074814024</v>
      </c>
    </row>
    <row r="69" spans="2:23" x14ac:dyDescent="0.3">
      <c r="B69" s="2">
        <v>39569</v>
      </c>
      <c r="C69" s="3">
        <v>42.591557999999999</v>
      </c>
      <c r="D69" s="1">
        <v>65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2">
        <v>39569</v>
      </c>
      <c r="R69">
        <f t="shared" si="0"/>
        <v>41.544790148128499</v>
      </c>
      <c r="S69">
        <f t="shared" si="1"/>
        <v>7.3361604065689409E-2</v>
      </c>
      <c r="T69">
        <f t="shared" si="2"/>
        <v>0.94844050801938584</v>
      </c>
      <c r="U69" s="8">
        <f t="shared" si="3"/>
        <v>41.917346498105189</v>
      </c>
      <c r="V69" s="8">
        <f t="shared" si="4"/>
        <v>0.67421150189480983</v>
      </c>
      <c r="W69" s="8">
        <f t="shared" si="5"/>
        <v>0.45456114928725516</v>
      </c>
    </row>
    <row r="70" spans="2:23" x14ac:dyDescent="0.3">
      <c r="B70" s="2">
        <v>39600</v>
      </c>
      <c r="C70" s="3">
        <v>44.660111000000001</v>
      </c>
      <c r="D70" s="1">
        <v>66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2">
        <v>39600</v>
      </c>
      <c r="R70">
        <f t="shared" si="0"/>
        <v>41.457828446075574</v>
      </c>
      <c r="S70">
        <f t="shared" si="1"/>
        <v>6.6750882731610908E-2</v>
      </c>
      <c r="T70">
        <f t="shared" si="2"/>
        <v>3.2434165780395903</v>
      </c>
      <c r="U70" s="8">
        <f t="shared" si="3"/>
        <v>44.94215901524359</v>
      </c>
      <c r="V70" s="8">
        <f t="shared" si="4"/>
        <v>-0.28204801524358913</v>
      </c>
      <c r="W70" s="8">
        <f t="shared" si="5"/>
        <v>7.9551082902847889E-2</v>
      </c>
    </row>
    <row r="71" spans="2:23" x14ac:dyDescent="0.3">
      <c r="B71" s="2">
        <v>39630</v>
      </c>
      <c r="C71" s="3">
        <v>46.490098000000003</v>
      </c>
      <c r="D71" s="1">
        <v>67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 s="2">
        <v>39630</v>
      </c>
      <c r="R71">
        <f t="shared" si="0"/>
        <v>41.001215181072645</v>
      </c>
      <c r="S71">
        <f t="shared" si="1"/>
        <v>4.5170648262389014E-2</v>
      </c>
      <c r="T71">
        <f t="shared" si="2"/>
        <v>5.6231619452447639</v>
      </c>
      <c r="U71" s="8">
        <f t="shared" si="3"/>
        <v>47.410823892522266</v>
      </c>
      <c r="V71" s="8">
        <f t="shared" si="4"/>
        <v>-0.92072589252226322</v>
      </c>
      <c r="W71" s="8">
        <f t="shared" si="5"/>
        <v>0.84773616916091821</v>
      </c>
    </row>
    <row r="72" spans="2:23" x14ac:dyDescent="0.3">
      <c r="B72" s="2">
        <v>39661</v>
      </c>
      <c r="C72" s="3">
        <v>44.969555</v>
      </c>
      <c r="D72" s="1">
        <v>68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 s="2">
        <v>39661</v>
      </c>
      <c r="R72">
        <f t="shared" si="0"/>
        <v>40.672346309961483</v>
      </c>
      <c r="S72">
        <f t="shared" si="1"/>
        <v>2.974761906985347E-2</v>
      </c>
      <c r="T72">
        <f t="shared" si="2"/>
        <v>4.3931757143122869</v>
      </c>
      <c r="U72" s="8">
        <f t="shared" si="3"/>
        <v>45.627582248913676</v>
      </c>
      <c r="V72" s="8">
        <f t="shared" si="4"/>
        <v>-0.65802724891367603</v>
      </c>
      <c r="W72" s="8">
        <f t="shared" si="5"/>
        <v>0.43299986031290094</v>
      </c>
    </row>
    <row r="73" spans="2:23" x14ac:dyDescent="0.3">
      <c r="B73" s="2">
        <v>39692</v>
      </c>
      <c r="C73" s="3">
        <v>34.883001999999998</v>
      </c>
      <c r="D73" s="1">
        <v>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 s="2">
        <v>39692</v>
      </c>
      <c r="R73">
        <f t="shared" si="0"/>
        <v>39.740743359913168</v>
      </c>
      <c r="S73">
        <f t="shared" si="1"/>
        <v>-9.8924112579649413E-3</v>
      </c>
      <c r="T73">
        <f t="shared" si="2"/>
        <v>-4.6110884031435697</v>
      </c>
      <c r="U73" s="8">
        <f t="shared" si="3"/>
        <v>36.574253425244862</v>
      </c>
      <c r="V73" s="8">
        <f t="shared" si="4"/>
        <v>-1.6912514252448645</v>
      </c>
      <c r="W73" s="8">
        <f t="shared" si="5"/>
        <v>2.8603313833927855</v>
      </c>
    </row>
    <row r="74" spans="2:23" x14ac:dyDescent="0.3">
      <c r="B74" s="2">
        <v>39722</v>
      </c>
      <c r="C74" s="3">
        <v>38.128010000000003</v>
      </c>
      <c r="D74" s="1">
        <v>70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 s="2">
        <v>39722</v>
      </c>
      <c r="R74">
        <f t="shared" si="0"/>
        <v>39.546311436951299</v>
      </c>
      <c r="S74">
        <f t="shared" si="1"/>
        <v>-1.7501656080416761E-2</v>
      </c>
      <c r="T74">
        <f t="shared" si="2"/>
        <v>-1.3709542800818335</v>
      </c>
      <c r="U74" s="8">
        <f t="shared" si="3"/>
        <v>38.452660259966564</v>
      </c>
      <c r="V74" s="8">
        <f t="shared" si="4"/>
        <v>-0.32465025996656038</v>
      </c>
      <c r="W74" s="8">
        <f t="shared" si="5"/>
        <v>0.10539779129635524</v>
      </c>
    </row>
    <row r="75" spans="2:23" x14ac:dyDescent="0.3">
      <c r="B75" s="2">
        <v>39753</v>
      </c>
      <c r="C75" s="3">
        <v>34.270471000000001</v>
      </c>
      <c r="D75" s="1">
        <v>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 s="2">
        <v>39753</v>
      </c>
      <c r="R75">
        <f t="shared" si="0"/>
        <v>38.161232710092477</v>
      </c>
      <c r="S75">
        <f t="shared" si="1"/>
        <v>-7.3891903616247243E-2</v>
      </c>
      <c r="T75">
        <f t="shared" si="2"/>
        <v>-3.5398835404074851</v>
      </c>
      <c r="U75" s="8">
        <f t="shared" si="3"/>
        <v>36.676374469956635</v>
      </c>
      <c r="V75" s="8">
        <f t="shared" si="4"/>
        <v>-2.405903469956634</v>
      </c>
      <c r="W75" s="8">
        <f t="shared" si="5"/>
        <v>5.788371506749372</v>
      </c>
    </row>
    <row r="76" spans="2:23" x14ac:dyDescent="0.3">
      <c r="B76" s="2">
        <v>39783</v>
      </c>
      <c r="C76" s="3">
        <v>37.156359000000002</v>
      </c>
      <c r="D76" s="1">
        <v>72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 s="2">
        <v>39783</v>
      </c>
      <c r="R76">
        <f t="shared" si="0"/>
        <v>38.687777840116404</v>
      </c>
      <c r="S76">
        <f t="shared" si="1"/>
        <v>-4.9133669744003954E-2</v>
      </c>
      <c r="T76">
        <f t="shared" si="2"/>
        <v>-1.6854724959405909</v>
      </c>
      <c r="U76" s="8">
        <f t="shared" si="3"/>
        <v>36.100042998808838</v>
      </c>
      <c r="V76" s="8">
        <f t="shared" si="4"/>
        <v>1.0563160011911634</v>
      </c>
      <c r="W76" s="8">
        <f t="shared" si="5"/>
        <v>1.1158034943724899</v>
      </c>
    </row>
    <row r="77" spans="2:23" x14ac:dyDescent="0.3">
      <c r="B77" s="2">
        <v>39814</v>
      </c>
      <c r="C77" s="3">
        <v>33.303545999999997</v>
      </c>
      <c r="D77" s="1">
        <v>73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2">
        <v>39814</v>
      </c>
      <c r="R77">
        <f t="shared" si="0"/>
        <v>37.74660208671169</v>
      </c>
      <c r="S77">
        <f t="shared" si="1"/>
        <v>-8.5915855541674579E-2</v>
      </c>
      <c r="T77">
        <f t="shared" si="2"/>
        <v>-4.2141855533539605</v>
      </c>
      <c r="U77" s="8">
        <f t="shared" si="3"/>
        <v>34.872866801207266</v>
      </c>
      <c r="V77" s="8">
        <f t="shared" si="4"/>
        <v>-1.5693208012072688</v>
      </c>
      <c r="W77" s="8">
        <f t="shared" si="5"/>
        <v>2.4627677771018242</v>
      </c>
    </row>
    <row r="78" spans="2:23" x14ac:dyDescent="0.3">
      <c r="B78" s="2">
        <v>39845</v>
      </c>
      <c r="C78" s="3">
        <v>31.687273999999999</v>
      </c>
      <c r="D78" s="1">
        <v>74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2">
        <v>39845</v>
      </c>
      <c r="R78">
        <f t="shared" si="0"/>
        <v>37.255942117625224</v>
      </c>
      <c r="S78">
        <f t="shared" si="1"/>
        <v>-0.1026049484192483</v>
      </c>
      <c r="T78">
        <f t="shared" si="2"/>
        <v>-5.4648232398586352</v>
      </c>
      <c r="U78" s="8">
        <f t="shared" si="3"/>
        <v>32.399318160456488</v>
      </c>
      <c r="V78" s="8">
        <f t="shared" si="4"/>
        <v>-0.71204416045648955</v>
      </c>
      <c r="W78" s="8">
        <f t="shared" si="5"/>
        <v>0.50700688644018699</v>
      </c>
    </row>
    <row r="79" spans="2:23" x14ac:dyDescent="0.3">
      <c r="B79" s="2">
        <v>39873</v>
      </c>
      <c r="C79" s="3">
        <v>39.056403000000003</v>
      </c>
      <c r="D79" s="1">
        <v>75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2">
        <v>39873</v>
      </c>
      <c r="R79">
        <f t="shared" si="0"/>
        <v>36.854662547406754</v>
      </c>
      <c r="S79">
        <f t="shared" si="1"/>
        <v>-0.11492040486832598</v>
      </c>
      <c r="T79">
        <f t="shared" si="2"/>
        <v>2.2783711645783638</v>
      </c>
      <c r="U79" s="8">
        <f t="shared" si="3"/>
        <v>39.581844910608908</v>
      </c>
      <c r="V79" s="8">
        <f t="shared" si="4"/>
        <v>-0.52544191060890455</v>
      </c>
      <c r="W79" s="8">
        <f t="shared" si="5"/>
        <v>0.27608920142433602</v>
      </c>
    </row>
    <row r="80" spans="2:23" x14ac:dyDescent="0.3">
      <c r="B80" s="2">
        <v>39904</v>
      </c>
      <c r="C80" s="3">
        <v>38.136054999999999</v>
      </c>
      <c r="D80" s="1">
        <v>76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2">
        <v>39904</v>
      </c>
      <c r="R80">
        <f t="shared" si="0"/>
        <v>37.537278611531335</v>
      </c>
      <c r="S80">
        <f t="shared" si="1"/>
        <v>-8.2035034188804382E-2</v>
      </c>
      <c r="T80">
        <f t="shared" si="2"/>
        <v>0.39415308607738969</v>
      </c>
      <c r="U80" s="8">
        <f t="shared" si="3"/>
        <v>36.732992752784305</v>
      </c>
      <c r="V80" s="8">
        <f t="shared" si="4"/>
        <v>1.4030622472156935</v>
      </c>
      <c r="W80" s="8">
        <f t="shared" si="5"/>
        <v>1.9685836695619519</v>
      </c>
    </row>
    <row r="81" spans="2:23" x14ac:dyDescent="0.3">
      <c r="B81" s="2">
        <v>39934</v>
      </c>
      <c r="C81" s="3">
        <v>38.408752999999997</v>
      </c>
      <c r="D81" s="1">
        <v>77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2">
        <v>39934</v>
      </c>
      <c r="R81">
        <f t="shared" si="0"/>
        <v>37.458124878076049</v>
      </c>
      <c r="S81">
        <f t="shared" si="1"/>
        <v>-8.1916227530620347E-2</v>
      </c>
      <c r="T81">
        <f t="shared" si="2"/>
        <v>0.94988886886882251</v>
      </c>
      <c r="U81" s="8">
        <f t="shared" si="3"/>
        <v>38.403684085361917</v>
      </c>
      <c r="V81" s="8">
        <f t="shared" si="4"/>
        <v>5.0689146380804573E-3</v>
      </c>
      <c r="W81" s="8">
        <f t="shared" si="5"/>
        <v>2.5693895608146333E-5</v>
      </c>
    </row>
    <row r="82" spans="2:23" x14ac:dyDescent="0.3">
      <c r="B82" s="2">
        <v>39965</v>
      </c>
      <c r="C82" s="3">
        <v>41.145909000000003</v>
      </c>
      <c r="D82" s="1">
        <v>78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2">
        <v>39965</v>
      </c>
      <c r="R82">
        <f t="shared" si="0"/>
        <v>37.67536180756003</v>
      </c>
      <c r="S82">
        <f t="shared" si="1"/>
        <v>-6.9581039309325604E-2</v>
      </c>
      <c r="T82">
        <f t="shared" si="2"/>
        <v>3.3937937030523324</v>
      </c>
      <c r="U82" s="8">
        <f t="shared" si="3"/>
        <v>40.619625228585022</v>
      </c>
      <c r="V82" s="8">
        <f t="shared" si="4"/>
        <v>0.52628377141498106</v>
      </c>
      <c r="W82" s="8">
        <f t="shared" si="5"/>
        <v>0.27697460805477603</v>
      </c>
    </row>
    <row r="83" spans="2:23" x14ac:dyDescent="0.3">
      <c r="B83" s="2">
        <v>39995</v>
      </c>
      <c r="C83" s="3">
        <v>44.215515000000003</v>
      </c>
      <c r="D83" s="1">
        <v>79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 s="2">
        <v>39995</v>
      </c>
      <c r="R83">
        <f t="shared" si="0"/>
        <v>38.166573690550841</v>
      </c>
      <c r="S83">
        <f t="shared" si="1"/>
        <v>-4.6457478392318598E-2</v>
      </c>
      <c r="T83">
        <f t="shared" si="2"/>
        <v>5.9050591119822418</v>
      </c>
      <c r="U83" s="8">
        <f t="shared" si="3"/>
        <v>43.228942713495471</v>
      </c>
      <c r="V83" s="8">
        <f t="shared" si="4"/>
        <v>0.98657228650453277</v>
      </c>
      <c r="W83" s="8">
        <f t="shared" si="5"/>
        <v>0.97332487649878185</v>
      </c>
    </row>
    <row r="84" spans="2:23" x14ac:dyDescent="0.3">
      <c r="B84" s="2">
        <v>40026</v>
      </c>
      <c r="C84" s="3">
        <v>42.397035000000002</v>
      </c>
      <c r="D84" s="1">
        <v>80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 s="2">
        <v>40026</v>
      </c>
      <c r="R84">
        <f t="shared" si="0"/>
        <v>38.054032801520478</v>
      </c>
      <c r="S84">
        <f t="shared" si="1"/>
        <v>-4.9182341190559441E-2</v>
      </c>
      <c r="T84">
        <f t="shared" si="2"/>
        <v>4.3599571669903838</v>
      </c>
      <c r="U84" s="8">
        <f t="shared" si="3"/>
        <v>42.513291926470806</v>
      </c>
      <c r="V84" s="8">
        <f t="shared" si="4"/>
        <v>-0.11625692647080399</v>
      </c>
      <c r="W84" s="8">
        <f t="shared" si="5"/>
        <v>1.3515672952437925E-2</v>
      </c>
    </row>
    <row r="85" spans="2:23" x14ac:dyDescent="0.3">
      <c r="B85" s="2">
        <v>40057</v>
      </c>
      <c r="C85" s="3">
        <v>34.675395999999999</v>
      </c>
      <c r="D85" s="1">
        <v>81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 s="2">
        <v>40057</v>
      </c>
      <c r="R85">
        <f t="shared" si="0"/>
        <v>38.733363975194607</v>
      </c>
      <c r="S85">
        <f t="shared" si="1"/>
        <v>-1.9143041531173556E-2</v>
      </c>
      <c r="T85">
        <f t="shared" si="2"/>
        <v>-4.2448821127217959</v>
      </c>
      <c r="U85" s="8">
        <f t="shared" si="3"/>
        <v>33.39376205718635</v>
      </c>
      <c r="V85" s="8">
        <f t="shared" si="4"/>
        <v>1.2816339428136487</v>
      </c>
      <c r="W85" s="8">
        <f t="shared" si="5"/>
        <v>1.642585563372059</v>
      </c>
    </row>
    <row r="86" spans="2:23" x14ac:dyDescent="0.3">
      <c r="B86" s="2">
        <v>40087</v>
      </c>
      <c r="C86" s="3">
        <v>37.318050999999997</v>
      </c>
      <c r="D86" s="1">
        <v>82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 s="2">
        <v>40087</v>
      </c>
      <c r="R86">
        <f t="shared" si="0"/>
        <v>38.699887711198983</v>
      </c>
      <c r="S86">
        <f t="shared" si="1"/>
        <v>-1.973405316775827E-2</v>
      </c>
      <c r="T86">
        <f t="shared" si="2"/>
        <v>-1.3781592476238216</v>
      </c>
      <c r="U86" s="8">
        <f t="shared" si="3"/>
        <v>37.343266653581601</v>
      </c>
      <c r="V86" s="8">
        <f t="shared" si="4"/>
        <v>-2.5215653581604158E-2</v>
      </c>
      <c r="W86" s="8">
        <f t="shared" si="5"/>
        <v>6.3582918554746658E-4</v>
      </c>
    </row>
    <row r="87" spans="2:23" x14ac:dyDescent="0.3">
      <c r="B87" s="2">
        <v>40118</v>
      </c>
      <c r="C87" s="3">
        <v>34.576582000000002</v>
      </c>
      <c r="D87" s="1">
        <v>83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 s="2">
        <v>40118</v>
      </c>
      <c r="R87">
        <f t="shared" si="0"/>
        <v>38.359738913899221</v>
      </c>
      <c r="S87">
        <f t="shared" si="1"/>
        <v>-3.2945935058589657E-2</v>
      </c>
      <c r="T87">
        <f t="shared" si="2"/>
        <v>-3.7009483558856417</v>
      </c>
      <c r="U87" s="8">
        <f t="shared" si="3"/>
        <v>35.140270117623736</v>
      </c>
      <c r="V87" s="8">
        <f t="shared" si="4"/>
        <v>-0.56368811762373383</v>
      </c>
      <c r="W87" s="8">
        <f t="shared" si="5"/>
        <v>0.31774429395018838</v>
      </c>
    </row>
    <row r="88" spans="2:23" x14ac:dyDescent="0.3">
      <c r="B88" s="2">
        <v>40148</v>
      </c>
      <c r="C88" s="3">
        <v>36.459079000000003</v>
      </c>
      <c r="D88" s="1">
        <v>84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 s="2">
        <v>40148</v>
      </c>
      <c r="R88">
        <f t="shared" si="0"/>
        <v>38.2232022585682</v>
      </c>
      <c r="S88">
        <f t="shared" si="1"/>
        <v>-3.7217362595212855E-2</v>
      </c>
      <c r="T88">
        <f t="shared" si="2"/>
        <v>-1.7375450692272114</v>
      </c>
      <c r="U88" s="8">
        <f t="shared" si="3"/>
        <v>36.641320482900035</v>
      </c>
      <c r="V88" s="8">
        <f t="shared" si="4"/>
        <v>-0.18224148290003228</v>
      </c>
      <c r="W88" s="8">
        <f t="shared" si="5"/>
        <v>3.3211958089602756E-2</v>
      </c>
    </row>
    <row r="89" spans="2:23" x14ac:dyDescent="0.3">
      <c r="B89" s="2">
        <v>40179</v>
      </c>
      <c r="C89" s="3">
        <v>33.487141000000001</v>
      </c>
      <c r="D89" s="1">
        <v>85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2">
        <v>40179</v>
      </c>
      <c r="R89">
        <f t="shared" si="0"/>
        <v>37.910492697385656</v>
      </c>
      <c r="S89">
        <f t="shared" si="1"/>
        <v>-4.8576922216731967E-2</v>
      </c>
      <c r="T89">
        <f t="shared" si="2"/>
        <v>-4.3526688814272116</v>
      </c>
      <c r="U89" s="8">
        <f t="shared" si="3"/>
        <v>33.971799342619022</v>
      </c>
      <c r="V89" s="8">
        <f t="shared" si="4"/>
        <v>-0.48465834261902074</v>
      </c>
      <c r="W89" s="8">
        <f t="shared" si="5"/>
        <v>0.23489370907021609</v>
      </c>
    </row>
    <row r="90" spans="2:23" x14ac:dyDescent="0.3">
      <c r="B90" s="2">
        <v>40210</v>
      </c>
      <c r="C90" s="3">
        <v>30.718097</v>
      </c>
      <c r="D90" s="1">
        <v>86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2">
        <v>40210</v>
      </c>
      <c r="R90">
        <f t="shared" si="0"/>
        <v>36.907531767372035</v>
      </c>
      <c r="S90">
        <f t="shared" si="1"/>
        <v>-8.7929695522058121E-2</v>
      </c>
      <c r="T90">
        <f t="shared" si="2"/>
        <v>-5.9445692157422494</v>
      </c>
      <c r="U90" s="8">
        <f t="shared" si="3"/>
        <v>32.397092535310293</v>
      </c>
      <c r="V90" s="8">
        <f t="shared" si="4"/>
        <v>-1.6789955353102926</v>
      </c>
      <c r="W90" s="8">
        <f t="shared" si="5"/>
        <v>2.819026007591896</v>
      </c>
    </row>
    <row r="91" spans="2:23" x14ac:dyDescent="0.3">
      <c r="B91" s="2">
        <v>40238</v>
      </c>
      <c r="C91" s="3">
        <v>39.369601000000003</v>
      </c>
      <c r="D91" s="1">
        <v>87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2">
        <v>40238</v>
      </c>
      <c r="R91">
        <f t="shared" si="0"/>
        <v>36.974002240387961</v>
      </c>
      <c r="S91">
        <f t="shared" si="1"/>
        <v>-8.1563207000518972E-2</v>
      </c>
      <c r="T91">
        <f t="shared" si="2"/>
        <v>2.3559844302310844</v>
      </c>
      <c r="U91" s="8">
        <f t="shared" si="3"/>
        <v>39.097973236428345</v>
      </c>
      <c r="V91" s="8">
        <f t="shared" si="4"/>
        <v>0.27162776357165797</v>
      </c>
      <c r="W91" s="8">
        <f t="shared" si="5"/>
        <v>7.3781641942940512E-2</v>
      </c>
    </row>
    <row r="92" spans="2:23" x14ac:dyDescent="0.3">
      <c r="B92" s="2">
        <v>40269</v>
      </c>
      <c r="C92" s="3">
        <v>37.762307</v>
      </c>
      <c r="D92" s="1">
        <v>88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2">
        <v>40269</v>
      </c>
      <c r="R92">
        <f t="shared" si="0"/>
        <v>37.16284753936948</v>
      </c>
      <c r="S92">
        <f t="shared" si="1"/>
        <v>-7.0413266778545175E-2</v>
      </c>
      <c r="T92">
        <f t="shared" si="2"/>
        <v>0.53008096367149382</v>
      </c>
      <c r="U92" s="8">
        <f t="shared" si="3"/>
        <v>37.286592119464828</v>
      </c>
      <c r="V92" s="8">
        <f t="shared" si="4"/>
        <v>0.47571488053517186</v>
      </c>
      <c r="W92" s="8">
        <f t="shared" si="5"/>
        <v>0.22630464756259283</v>
      </c>
    </row>
    <row r="93" spans="2:23" x14ac:dyDescent="0.3">
      <c r="B93" s="2">
        <v>40299</v>
      </c>
      <c r="C93" s="3">
        <v>38.883682999999998</v>
      </c>
      <c r="D93" s="1">
        <v>89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s="2">
        <v>40299</v>
      </c>
      <c r="R93">
        <f t="shared" si="0"/>
        <v>37.570684736577221</v>
      </c>
      <c r="S93">
        <f t="shared" si="1"/>
        <v>-5.0693235911866287E-2</v>
      </c>
      <c r="T93">
        <f t="shared" si="2"/>
        <v>1.190293919338536</v>
      </c>
      <c r="U93" s="8">
        <f t="shared" si="3"/>
        <v>38.042323141459761</v>
      </c>
      <c r="V93" s="8">
        <f t="shared" si="4"/>
        <v>0.84135985854023687</v>
      </c>
      <c r="W93" s="8">
        <f t="shared" si="5"/>
        <v>0.70788641156284737</v>
      </c>
    </row>
    <row r="94" spans="2:23" x14ac:dyDescent="0.3">
      <c r="B94" s="2">
        <v>40330</v>
      </c>
      <c r="C94" s="3">
        <v>41.901958999999998</v>
      </c>
      <c r="D94" s="1">
        <v>90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2">
        <v>40330</v>
      </c>
      <c r="R94">
        <f t="shared" ref="R94:R116" si="6">$R$13*(C94-T82)+(1-$R$13)*(R93+S93)</f>
        <v>38.081694762086769</v>
      </c>
      <c r="S94">
        <f t="shared" ref="S94:S116" si="7">$S$13*(R94-R93)+(1-$S$13)*S93</f>
        <v>-2.7532138354703979E-2</v>
      </c>
      <c r="T94">
        <f t="shared" ref="T94:T116" si="8">$T$13*(C94-R94)+(1-$T$13)*(T82)</f>
        <v>3.6761484754564515</v>
      </c>
      <c r="U94" s="8">
        <f t="shared" ref="U94:U116" si="9">R93+S93+T82</f>
        <v>40.913785203717687</v>
      </c>
      <c r="V94" s="8">
        <f t="shared" ref="V94:V116" si="10">C94-U94</f>
        <v>0.98817379628231095</v>
      </c>
      <c r="W94" s="8">
        <f t="shared" ref="W94:W116" si="11">V94^2</f>
        <v>0.9764874516589942</v>
      </c>
    </row>
    <row r="95" spans="2:23" x14ac:dyDescent="0.3">
      <c r="B95" s="2">
        <v>40360</v>
      </c>
      <c r="C95" s="3">
        <v>44.021861000000001</v>
      </c>
      <c r="D95" s="1">
        <v>91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 s="2">
        <v>40360</v>
      </c>
      <c r="R95">
        <f t="shared" si="6"/>
        <v>38.089768383745827</v>
      </c>
      <c r="S95">
        <f t="shared" si="7"/>
        <v>-2.6063981521879491E-2</v>
      </c>
      <c r="T95">
        <f t="shared" si="8"/>
        <v>5.9229572745094066</v>
      </c>
      <c r="U95" s="8">
        <f t="shared" si="9"/>
        <v>43.959221735714308</v>
      </c>
      <c r="V95" s="8">
        <f t="shared" si="10"/>
        <v>6.2639264285692775E-2</v>
      </c>
      <c r="W95" s="8">
        <f t="shared" si="11"/>
        <v>3.9236774302528667E-3</v>
      </c>
    </row>
    <row r="96" spans="2:23" x14ac:dyDescent="0.3">
      <c r="B96" s="2">
        <v>40391</v>
      </c>
      <c r="C96" s="3">
        <v>42.813205000000004</v>
      </c>
      <c r="D96" s="1">
        <v>92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 s="2">
        <v>40391</v>
      </c>
      <c r="R96">
        <f t="shared" si="6"/>
        <v>38.285130852065862</v>
      </c>
      <c r="S96">
        <f t="shared" si="7"/>
        <v>-1.6933752166353178E-2</v>
      </c>
      <c r="T96">
        <f t="shared" si="8"/>
        <v>4.4712629384597431</v>
      </c>
      <c r="U96" s="8">
        <f t="shared" si="9"/>
        <v>42.423661569214332</v>
      </c>
      <c r="V96" s="8">
        <f t="shared" si="10"/>
        <v>0.38954343078567177</v>
      </c>
      <c r="W96" s="8">
        <f t="shared" si="11"/>
        <v>0.15174408446827145</v>
      </c>
    </row>
    <row r="97" spans="2:23" x14ac:dyDescent="0.3">
      <c r="B97" s="2">
        <v>40422</v>
      </c>
      <c r="C97" s="3">
        <v>36.131604000000003</v>
      </c>
      <c r="D97" s="1">
        <v>93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 s="2">
        <v>40422</v>
      </c>
      <c r="R97">
        <f t="shared" si="6"/>
        <v>39.466602500828486</v>
      </c>
      <c r="S97">
        <f t="shared" si="7"/>
        <v>3.2480923357708191E-2</v>
      </c>
      <c r="T97">
        <f t="shared" si="8"/>
        <v>-3.6424724286994943</v>
      </c>
      <c r="U97" s="8">
        <f t="shared" si="9"/>
        <v>34.023314987177713</v>
      </c>
      <c r="V97" s="8">
        <f t="shared" si="10"/>
        <v>2.10828901282229</v>
      </c>
      <c r="W97" s="8">
        <f t="shared" si="11"/>
        <v>4.4448825615871863</v>
      </c>
    </row>
    <row r="98" spans="2:23" x14ac:dyDescent="0.3">
      <c r="B98" s="2">
        <v>40452</v>
      </c>
      <c r="C98" s="3">
        <v>39.183461000000001</v>
      </c>
      <c r="D98" s="1">
        <v>94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 s="2">
        <v>40452</v>
      </c>
      <c r="R98">
        <f t="shared" si="6"/>
        <v>40.103056532308116</v>
      </c>
      <c r="S98">
        <f t="shared" si="7"/>
        <v>5.7384962625195067E-2</v>
      </c>
      <c r="T98">
        <f t="shared" si="8"/>
        <v>-1.0745564359712274</v>
      </c>
      <c r="U98" s="8">
        <f t="shared" si="9"/>
        <v>38.120924176562376</v>
      </c>
      <c r="V98" s="8">
        <f t="shared" si="10"/>
        <v>1.0625368234376253</v>
      </c>
      <c r="W98" s="8">
        <f t="shared" si="11"/>
        <v>1.1289845011609194</v>
      </c>
    </row>
    <row r="99" spans="2:23" x14ac:dyDescent="0.3">
      <c r="B99" s="2">
        <v>40483</v>
      </c>
      <c r="C99" s="3">
        <v>36.671543999999997</v>
      </c>
      <c r="D99" s="1">
        <v>95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 s="2">
        <v>40483</v>
      </c>
      <c r="R99">
        <f t="shared" si="6"/>
        <v>40.280976628158108</v>
      </c>
      <c r="S99">
        <f t="shared" si="7"/>
        <v>6.235507081474069E-2</v>
      </c>
      <c r="T99">
        <f t="shared" si="8"/>
        <v>-3.6403582321568528</v>
      </c>
      <c r="U99" s="8">
        <f t="shared" si="9"/>
        <v>36.459493139047666</v>
      </c>
      <c r="V99" s="8">
        <f t="shared" si="10"/>
        <v>0.21205086095233128</v>
      </c>
      <c r="W99" s="8">
        <f t="shared" si="11"/>
        <v>4.4965567630624932E-2</v>
      </c>
    </row>
    <row r="100" spans="2:23" x14ac:dyDescent="0.3">
      <c r="B100" s="2">
        <v>40513</v>
      </c>
      <c r="C100" s="3">
        <v>37.426385000000003</v>
      </c>
      <c r="D100" s="1">
        <v>96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 s="2">
        <v>40513</v>
      </c>
      <c r="R100">
        <f t="shared" si="6"/>
        <v>39.672929645765002</v>
      </c>
      <c r="S100">
        <f t="shared" si="7"/>
        <v>3.4711921089071576E-2</v>
      </c>
      <c r="T100">
        <f t="shared" si="8"/>
        <v>-2.0745401200904499</v>
      </c>
      <c r="U100" s="8">
        <f t="shared" si="9"/>
        <v>38.605786629745637</v>
      </c>
      <c r="V100" s="8">
        <f t="shared" si="10"/>
        <v>-1.1794016297456338</v>
      </c>
      <c r="W100" s="8">
        <f t="shared" si="11"/>
        <v>1.390988204246657</v>
      </c>
    </row>
    <row r="101" spans="2:23" x14ac:dyDescent="0.3">
      <c r="B101" s="2">
        <v>40544</v>
      </c>
      <c r="C101" s="3">
        <v>34.327419999999996</v>
      </c>
      <c r="D101" s="1">
        <v>97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2">
        <v>40544</v>
      </c>
      <c r="R101">
        <f t="shared" si="6"/>
        <v>39.123554337605476</v>
      </c>
      <c r="S101">
        <f t="shared" si="7"/>
        <v>1.0627849965315014E-2</v>
      </c>
      <c r="T101">
        <f t="shared" si="8"/>
        <v>-4.6462755381899017</v>
      </c>
      <c r="U101" s="8">
        <f t="shared" si="9"/>
        <v>35.354972685426858</v>
      </c>
      <c r="V101" s="8">
        <f t="shared" si="10"/>
        <v>-1.027552685426862</v>
      </c>
      <c r="W101" s="8">
        <f t="shared" si="11"/>
        <v>1.0558645213279556</v>
      </c>
    </row>
    <row r="102" spans="2:23" x14ac:dyDescent="0.3">
      <c r="B102" s="2">
        <v>40575</v>
      </c>
      <c r="C102" s="3">
        <v>31.825085999999999</v>
      </c>
      <c r="D102" s="1">
        <v>98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2">
        <v>40575</v>
      </c>
      <c r="R102">
        <f t="shared" si="6"/>
        <v>38.358550154767315</v>
      </c>
      <c r="S102">
        <f t="shared" si="7"/>
        <v>-2.1354320005999551E-2</v>
      </c>
      <c r="T102">
        <f t="shared" si="8"/>
        <v>-6.3344608562810167</v>
      </c>
      <c r="U102" s="8">
        <f t="shared" si="9"/>
        <v>33.189612971828545</v>
      </c>
      <c r="V102" s="8">
        <f t="shared" si="10"/>
        <v>-1.3645269718285462</v>
      </c>
      <c r="W102" s="8">
        <f t="shared" si="11"/>
        <v>1.8619338568475821</v>
      </c>
    </row>
    <row r="103" spans="2:23" x14ac:dyDescent="0.3">
      <c r="B103" s="2">
        <v>40603</v>
      </c>
      <c r="C103" s="3">
        <v>40.506780999999997</v>
      </c>
      <c r="D103" s="1">
        <v>99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2">
        <v>40603</v>
      </c>
      <c r="R103">
        <f t="shared" si="6"/>
        <v>38.231241724799396</v>
      </c>
      <c r="S103">
        <f t="shared" si="7"/>
        <v>-2.5723198817919412E-2</v>
      </c>
      <c r="T103">
        <f t="shared" si="8"/>
        <v>2.3027238375689087</v>
      </c>
      <c r="U103" s="8">
        <f t="shared" si="9"/>
        <v>40.693180264992399</v>
      </c>
      <c r="V103" s="8">
        <f t="shared" si="10"/>
        <v>-0.18639926499240289</v>
      </c>
      <c r="W103" s="8">
        <f t="shared" si="11"/>
        <v>3.4744685989708035E-2</v>
      </c>
    </row>
    <row r="104" spans="2:23" x14ac:dyDescent="0.3">
      <c r="B104" s="2">
        <v>40634</v>
      </c>
      <c r="C104" s="3">
        <v>38.505752000000001</v>
      </c>
      <c r="D104" s="1">
        <v>100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2">
        <v>40634</v>
      </c>
      <c r="R104">
        <f t="shared" si="6"/>
        <v>38.074867333799176</v>
      </c>
      <c r="S104">
        <f t="shared" si="7"/>
        <v>-3.1110429435801775E-2</v>
      </c>
      <c r="T104">
        <f t="shared" si="8"/>
        <v>0.46440573946216435</v>
      </c>
      <c r="U104" s="8">
        <f t="shared" si="9"/>
        <v>38.735599489652969</v>
      </c>
      <c r="V104" s="8">
        <f t="shared" si="10"/>
        <v>-0.22984748965296831</v>
      </c>
      <c r="W104" s="8">
        <f t="shared" si="11"/>
        <v>5.2829868499771372E-2</v>
      </c>
    </row>
    <row r="105" spans="2:23" x14ac:dyDescent="0.3">
      <c r="B105" s="2">
        <v>40664</v>
      </c>
      <c r="C105" s="3">
        <v>40.429592999999997</v>
      </c>
      <c r="D105" s="1">
        <v>101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2">
        <v>40664</v>
      </c>
      <c r="R105">
        <f t="shared" si="6"/>
        <v>38.723333657076253</v>
      </c>
      <c r="S105">
        <f t="shared" si="7"/>
        <v>-3.0889730046384095E-3</v>
      </c>
      <c r="T105">
        <f t="shared" si="8"/>
        <v>1.5319008718383498</v>
      </c>
      <c r="U105" s="8">
        <f t="shared" si="9"/>
        <v>39.234050823701914</v>
      </c>
      <c r="V105" s="8">
        <f t="shared" si="10"/>
        <v>1.1955421762980833</v>
      </c>
      <c r="W105" s="8">
        <f t="shared" si="11"/>
        <v>1.4293210953075575</v>
      </c>
    </row>
    <row r="106" spans="2:23" x14ac:dyDescent="0.3">
      <c r="B106" s="2">
        <v>40695</v>
      </c>
      <c r="C106" s="3">
        <v>42.570238000000003</v>
      </c>
      <c r="D106" s="1">
        <v>102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2">
        <v>40695</v>
      </c>
      <c r="R106">
        <f t="shared" si="6"/>
        <v>38.819062538017697</v>
      </c>
      <c r="S106">
        <f t="shared" si="7"/>
        <v>9.8565164653931052E-4</v>
      </c>
      <c r="T106">
        <f t="shared" si="8"/>
        <v>3.7258218431876697</v>
      </c>
      <c r="U106" s="8">
        <f t="shared" si="9"/>
        <v>42.396393159528067</v>
      </c>
      <c r="V106" s="8">
        <f t="shared" si="10"/>
        <v>0.17384484047193638</v>
      </c>
      <c r="W106" s="8">
        <f t="shared" si="11"/>
        <v>3.0222028558713008E-2</v>
      </c>
    </row>
    <row r="107" spans="2:23" x14ac:dyDescent="0.3">
      <c r="B107" s="2">
        <v>40725</v>
      </c>
      <c r="C107" s="3">
        <v>45.074086000000001</v>
      </c>
      <c r="D107" s="1">
        <v>103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 s="2">
        <v>40725</v>
      </c>
      <c r="R107">
        <f t="shared" si="6"/>
        <v>39.008242834641123</v>
      </c>
      <c r="S107">
        <f t="shared" si="7"/>
        <v>8.745611097397913E-3</v>
      </c>
      <c r="T107">
        <f t="shared" si="8"/>
        <v>6.0175582138303882</v>
      </c>
      <c r="U107" s="8">
        <f t="shared" si="9"/>
        <v>44.743005464173642</v>
      </c>
      <c r="V107" s="8">
        <f t="shared" si="10"/>
        <v>0.33108053582635932</v>
      </c>
      <c r="W107" s="8">
        <f t="shared" si="11"/>
        <v>0.1096143212030692</v>
      </c>
    </row>
    <row r="108" spans="2:23" x14ac:dyDescent="0.3">
      <c r="B108" s="2">
        <v>40756</v>
      </c>
      <c r="C108" s="3">
        <v>42.782321000000003</v>
      </c>
      <c r="D108" s="1">
        <v>104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 s="2">
        <v>40756</v>
      </c>
      <c r="R108">
        <f t="shared" si="6"/>
        <v>38.615719558997718</v>
      </c>
      <c r="S108">
        <f t="shared" si="7"/>
        <v>-7.8001853591496539E-3</v>
      </c>
      <c r="T108">
        <f t="shared" si="8"/>
        <v>4.2695546825706066</v>
      </c>
      <c r="U108" s="8">
        <f t="shared" si="9"/>
        <v>43.488251384198264</v>
      </c>
      <c r="V108" s="8">
        <f t="shared" si="10"/>
        <v>-0.70593038419826115</v>
      </c>
      <c r="W108" s="8">
        <f t="shared" si="11"/>
        <v>0.4983377073343046</v>
      </c>
    </row>
    <row r="109" spans="2:23" x14ac:dyDescent="0.3">
      <c r="B109" s="2">
        <v>40787</v>
      </c>
      <c r="C109" s="3">
        <v>36.698979000000001</v>
      </c>
      <c r="D109" s="1">
        <v>105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 s="2">
        <v>40787</v>
      </c>
      <c r="R109">
        <f t="shared" si="6"/>
        <v>39.593303334202631</v>
      </c>
      <c r="S109">
        <f t="shared" si="7"/>
        <v>3.2830830355684688E-2</v>
      </c>
      <c r="T109">
        <f t="shared" si="8"/>
        <v>-3.1471435192470745</v>
      </c>
      <c r="U109" s="8">
        <f t="shared" si="9"/>
        <v>34.965446944939075</v>
      </c>
      <c r="V109" s="8">
        <f t="shared" si="10"/>
        <v>1.7335320550609268</v>
      </c>
      <c r="W109" s="8">
        <f t="shared" si="11"/>
        <v>3.0051333859237599</v>
      </c>
    </row>
    <row r="110" spans="2:23" x14ac:dyDescent="0.3">
      <c r="B110" s="2">
        <v>40817</v>
      </c>
      <c r="C110" s="3">
        <v>38.703718000000002</v>
      </c>
      <c r="D110" s="1">
        <v>106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 s="2">
        <v>40817</v>
      </c>
      <c r="R110">
        <f t="shared" si="6"/>
        <v>39.712614586289476</v>
      </c>
      <c r="S110">
        <f t="shared" si="7"/>
        <v>3.6396737164613155E-2</v>
      </c>
      <c r="T110">
        <f t="shared" si="8"/>
        <v>-1.0310847998380832</v>
      </c>
      <c r="U110" s="8">
        <f t="shared" si="9"/>
        <v>38.551577728587091</v>
      </c>
      <c r="V110" s="8">
        <f t="shared" si="10"/>
        <v>0.15214027141291098</v>
      </c>
      <c r="W110" s="8">
        <f t="shared" si="11"/>
        <v>2.3146662185594215E-2</v>
      </c>
    </row>
    <row r="111" spans="2:23" x14ac:dyDescent="0.3">
      <c r="B111" s="2">
        <v>40848</v>
      </c>
      <c r="C111" s="3">
        <v>36.827824</v>
      </c>
      <c r="D111" s="1">
        <v>107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 s="2">
        <v>40848</v>
      </c>
      <c r="R111">
        <f t="shared" si="6"/>
        <v>40.157806462990791</v>
      </c>
      <c r="S111">
        <f t="shared" si="7"/>
        <v>5.325286878781893E-2</v>
      </c>
      <c r="T111">
        <f t="shared" si="8"/>
        <v>-3.4348667092988405</v>
      </c>
      <c r="U111" s="8">
        <f t="shared" si="9"/>
        <v>36.108653091297242</v>
      </c>
      <c r="V111" s="8">
        <f t="shared" si="10"/>
        <v>0.71917090870275757</v>
      </c>
      <c r="W111" s="8">
        <f t="shared" si="11"/>
        <v>0.51720679592435004</v>
      </c>
    </row>
    <row r="112" spans="2:23" x14ac:dyDescent="0.3">
      <c r="B112" s="2">
        <v>40878</v>
      </c>
      <c r="C112" s="3">
        <v>37.493287000000002</v>
      </c>
      <c r="D112" s="1">
        <v>108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 s="2">
        <v>40878</v>
      </c>
      <c r="R112">
        <f t="shared" si="6"/>
        <v>39.845429689993075</v>
      </c>
      <c r="S112">
        <f t="shared" si="7"/>
        <v>3.8176609871758055E-2</v>
      </c>
      <c r="T112">
        <f t="shared" si="8"/>
        <v>-2.2583333813745385</v>
      </c>
      <c r="U112" s="8">
        <f t="shared" si="9"/>
        <v>38.13651921168816</v>
      </c>
      <c r="V112" s="8">
        <f t="shared" si="10"/>
        <v>-0.64323221168815792</v>
      </c>
      <c r="W112" s="8">
        <f t="shared" si="11"/>
        <v>0.41374767815323921</v>
      </c>
    </row>
    <row r="113" spans="2:23" x14ac:dyDescent="0.3">
      <c r="B113" s="2">
        <v>40909</v>
      </c>
      <c r="C113" s="3">
        <v>34.313549999999999</v>
      </c>
      <c r="D113" s="1">
        <v>109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2">
        <v>40909</v>
      </c>
      <c r="R113">
        <f t="shared" si="6"/>
        <v>39.358505686366144</v>
      </c>
      <c r="S113">
        <f t="shared" si="7"/>
        <v>1.6524774513364929E-2</v>
      </c>
      <c r="T113">
        <f t="shared" si="8"/>
        <v>-4.9102310363981445</v>
      </c>
      <c r="U113" s="8">
        <f t="shared" si="9"/>
        <v>35.237330761674926</v>
      </c>
      <c r="V113" s="8">
        <f t="shared" si="10"/>
        <v>-0.92378076167492651</v>
      </c>
      <c r="W113" s="8">
        <f t="shared" si="11"/>
        <v>0.85337089564070734</v>
      </c>
    </row>
    <row r="114" spans="2:23" x14ac:dyDescent="0.3">
      <c r="B114" s="2">
        <v>40940</v>
      </c>
      <c r="C114" s="3">
        <v>33.264167999999998</v>
      </c>
      <c r="D114" s="1">
        <v>110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2">
        <v>40940</v>
      </c>
      <c r="R114">
        <f t="shared" si="6"/>
        <v>39.502129508049279</v>
      </c>
      <c r="S114">
        <f t="shared" si="7"/>
        <v>2.1765537088736367E-2</v>
      </c>
      <c r="T114">
        <f t="shared" si="8"/>
        <v>-6.2705712102682973</v>
      </c>
      <c r="U114" s="8">
        <f t="shared" si="9"/>
        <v>33.040569604598488</v>
      </c>
      <c r="V114" s="8">
        <f t="shared" si="10"/>
        <v>0.22359839540150972</v>
      </c>
      <c r="W114" s="8">
        <f t="shared" si="11"/>
        <v>4.9996242426129885E-2</v>
      </c>
    </row>
    <row r="115" spans="2:23" x14ac:dyDescent="0.3">
      <c r="B115" s="2">
        <v>40969</v>
      </c>
      <c r="C115" s="3">
        <v>40.781256999999997</v>
      </c>
      <c r="D115" s="1">
        <v>111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2">
        <v>40969</v>
      </c>
      <c r="R115">
        <f t="shared" si="6"/>
        <v>38.929684612629892</v>
      </c>
      <c r="S115">
        <f t="shared" si="7"/>
        <v>-2.7359510492841917E-3</v>
      </c>
      <c r="T115">
        <f t="shared" si="8"/>
        <v>2.0040284890562114</v>
      </c>
      <c r="U115" s="8">
        <f t="shared" si="9"/>
        <v>41.826618882706924</v>
      </c>
      <c r="V115" s="8">
        <f t="shared" si="10"/>
        <v>-1.0453618827069278</v>
      </c>
      <c r="W115" s="8">
        <f t="shared" si="11"/>
        <v>1.0927814658165727</v>
      </c>
    </row>
    <row r="116" spans="2:23" x14ac:dyDescent="0.3">
      <c r="B116" s="2">
        <v>41000</v>
      </c>
      <c r="C116" s="3">
        <v>38.806524000000003</v>
      </c>
      <c r="D116" s="1">
        <v>112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2">
        <v>41000</v>
      </c>
      <c r="R116">
        <f t="shared" si="6"/>
        <v>38.594516102773653</v>
      </c>
      <c r="S116">
        <f t="shared" si="7"/>
        <v>-1.6443371772142425E-2</v>
      </c>
      <c r="T116">
        <f t="shared" si="8"/>
        <v>0.297299856465982</v>
      </c>
      <c r="U116" s="8">
        <f t="shared" si="9"/>
        <v>39.391354401042776</v>
      </c>
      <c r="V116" s="8">
        <f t="shared" si="10"/>
        <v>-0.58483040104277251</v>
      </c>
      <c r="W116" s="8">
        <f t="shared" si="11"/>
        <v>0.3420265979838501</v>
      </c>
    </row>
    <row r="117" spans="2:23" x14ac:dyDescent="0.3">
      <c r="P117" s="17" t="s">
        <v>64</v>
      </c>
      <c r="Q117" s="17" t="s">
        <v>65</v>
      </c>
      <c r="R117" s="17" t="s">
        <v>43</v>
      </c>
    </row>
    <row r="118" spans="2:23" x14ac:dyDescent="0.3">
      <c r="P118">
        <v>1</v>
      </c>
      <c r="Q118" s="14">
        <v>41030</v>
      </c>
      <c r="R118">
        <f>$R$116+$S$116*P118+T105</f>
        <v>40.109973602839865</v>
      </c>
    </row>
    <row r="119" spans="2:23" x14ac:dyDescent="0.3">
      <c r="P119">
        <v>2</v>
      </c>
      <c r="Q119" s="14">
        <v>41061</v>
      </c>
      <c r="R119">
        <f t="shared" ref="R119:R125" si="12">$R$116+$S$116*P119+T106</f>
        <v>42.287451202417039</v>
      </c>
    </row>
    <row r="120" spans="2:23" x14ac:dyDescent="0.3">
      <c r="P120">
        <v>3</v>
      </c>
      <c r="Q120" s="14">
        <v>41091</v>
      </c>
      <c r="R120">
        <f t="shared" si="12"/>
        <v>44.562744201287614</v>
      </c>
    </row>
    <row r="121" spans="2:23" x14ac:dyDescent="0.3">
      <c r="P121">
        <v>4</v>
      </c>
      <c r="Q121" s="14">
        <v>41122</v>
      </c>
      <c r="R121">
        <f t="shared" si="12"/>
        <v>42.79829729825569</v>
      </c>
    </row>
    <row r="122" spans="2:23" x14ac:dyDescent="0.3">
      <c r="P122">
        <v>5</v>
      </c>
      <c r="Q122" s="14">
        <v>41153</v>
      </c>
      <c r="R122">
        <f t="shared" si="12"/>
        <v>35.365155724665868</v>
      </c>
    </row>
    <row r="123" spans="2:23" x14ac:dyDescent="0.3">
      <c r="P123">
        <v>6</v>
      </c>
      <c r="Q123" s="14">
        <v>41183</v>
      </c>
      <c r="R123">
        <f t="shared" si="12"/>
        <v>37.464771072302717</v>
      </c>
    </row>
    <row r="124" spans="2:23" x14ac:dyDescent="0.3">
      <c r="P124">
        <v>7</v>
      </c>
      <c r="Q124" s="14">
        <v>41214</v>
      </c>
      <c r="R124">
        <f t="shared" si="12"/>
        <v>35.044545791069815</v>
      </c>
    </row>
    <row r="125" spans="2:23" x14ac:dyDescent="0.3">
      <c r="P125">
        <v>8</v>
      </c>
      <c r="Q125" s="14">
        <v>41244</v>
      </c>
      <c r="R125">
        <f t="shared" si="12"/>
        <v>36.204635747221971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Q90"/>
  <sheetViews>
    <sheetView topLeftCell="B1" workbookViewId="0">
      <selection activeCell="O3" sqref="O3"/>
    </sheetView>
  </sheetViews>
  <sheetFormatPr defaultRowHeight="14.4" x14ac:dyDescent="0.3"/>
  <cols>
    <col min="3" max="3" width="10.6640625" bestFit="1" customWidth="1"/>
    <col min="5" max="5" width="10.44140625" customWidth="1"/>
    <col min="7" max="7" width="10.44140625" customWidth="1"/>
    <col min="8" max="8" width="2.109375" customWidth="1"/>
    <col min="9" max="9" width="10" customWidth="1"/>
    <col min="11" max="11" width="10" customWidth="1"/>
    <col min="12" max="12" width="10.109375" customWidth="1"/>
    <col min="14" max="14" width="10" customWidth="1"/>
    <col min="15" max="15" width="9.88671875" customWidth="1"/>
    <col min="17" max="17" width="10.6640625" customWidth="1"/>
  </cols>
  <sheetData>
    <row r="1" spans="3:17" x14ac:dyDescent="0.3">
      <c r="E1" s="18" t="s">
        <v>62</v>
      </c>
      <c r="F1" s="18"/>
      <c r="G1" s="18"/>
      <c r="I1" s="18" t="s">
        <v>60</v>
      </c>
      <c r="J1" s="18"/>
      <c r="K1" s="18"/>
      <c r="L1" s="18" t="s">
        <v>61</v>
      </c>
      <c r="M1" s="18"/>
      <c r="N1" s="18"/>
      <c r="O1" s="18" t="s">
        <v>63</v>
      </c>
      <c r="P1" s="18"/>
      <c r="Q1" s="18"/>
    </row>
    <row r="2" spans="3:17" ht="43.2" x14ac:dyDescent="0.3">
      <c r="C2" s="1" t="s">
        <v>1</v>
      </c>
      <c r="D2" s="1" t="s">
        <v>56</v>
      </c>
      <c r="E2" s="16" t="s">
        <v>57</v>
      </c>
      <c r="F2" s="16" t="s">
        <v>58</v>
      </c>
      <c r="G2" s="16" t="s">
        <v>59</v>
      </c>
      <c r="I2" s="16" t="s">
        <v>57</v>
      </c>
      <c r="J2" s="16" t="s">
        <v>58</v>
      </c>
      <c r="K2" s="16" t="s">
        <v>59</v>
      </c>
      <c r="L2" s="16" t="s">
        <v>57</v>
      </c>
      <c r="M2" s="16" t="s">
        <v>58</v>
      </c>
      <c r="N2" s="16" t="s">
        <v>59</v>
      </c>
      <c r="O2" s="16" t="s">
        <v>57</v>
      </c>
      <c r="P2" s="16" t="s">
        <v>58</v>
      </c>
      <c r="Q2" s="16" t="s">
        <v>59</v>
      </c>
    </row>
    <row r="3" spans="3:17" x14ac:dyDescent="0.3">
      <c r="C3" s="2">
        <v>38353</v>
      </c>
      <c r="D3" s="3">
        <v>36.117688000000001</v>
      </c>
      <c r="E3" s="15">
        <v>38.788540622810231</v>
      </c>
      <c r="F3">
        <v>34.974124058984415</v>
      </c>
      <c r="G3" s="8">
        <v>37.018771420017643</v>
      </c>
      <c r="I3" s="15">
        <f>$D3-E3</f>
        <v>-2.6708526228102301</v>
      </c>
      <c r="J3" s="15">
        <f t="shared" ref="J3:K3" si="0">$D3-F3</f>
        <v>1.1435639410155858</v>
      </c>
      <c r="K3" s="15">
        <f t="shared" si="0"/>
        <v>-0.90108342001764186</v>
      </c>
      <c r="L3" s="15">
        <f>I3^2</f>
        <v>7.1334537327722849</v>
      </c>
      <c r="M3" s="15">
        <f t="shared" ref="M3:N3" si="1">J3^2</f>
        <v>1.3077384871910982</v>
      </c>
      <c r="N3" s="15">
        <f t="shared" si="1"/>
        <v>0.81195132983068996</v>
      </c>
      <c r="O3" s="15">
        <f>SUM(L3:L90)</f>
        <v>1211.7523567660207</v>
      </c>
      <c r="P3" s="15">
        <f t="shared" ref="P3:Q3" si="2">SUM(M3:M90)</f>
        <v>182.23460377289254</v>
      </c>
      <c r="Q3" s="15">
        <f t="shared" si="2"/>
        <v>76.598571867198118</v>
      </c>
    </row>
    <row r="4" spans="3:17" x14ac:dyDescent="0.3">
      <c r="C4" s="2">
        <v>38384</v>
      </c>
      <c r="D4" s="3">
        <v>34.560837999999997</v>
      </c>
      <c r="E4" s="15">
        <v>37.097776146844396</v>
      </c>
      <c r="F4">
        <v>33.359606957767191</v>
      </c>
      <c r="G4" s="8">
        <v>35.651064850983971</v>
      </c>
      <c r="I4" s="15">
        <f t="shared" ref="I4:I67" si="3">$D4-E4</f>
        <v>-2.536938146844399</v>
      </c>
      <c r="J4" s="15">
        <f t="shared" ref="J4:J67" si="4">$D4-F4</f>
        <v>1.2012310422328056</v>
      </c>
      <c r="K4" s="15">
        <f t="shared" ref="K4:K67" si="5">$D4-G4</f>
        <v>-1.0902268509839743</v>
      </c>
      <c r="L4" s="15">
        <f t="shared" ref="L4:L67" si="6">I4^2</f>
        <v>6.4360551609142931</v>
      </c>
      <c r="M4" s="15">
        <f t="shared" ref="M4:M67" si="7">J4^2</f>
        <v>1.4429560168237126</v>
      </c>
      <c r="N4" s="15">
        <f t="shared" ref="N4:N67" si="8">K4^2</f>
        <v>1.1885945866064329</v>
      </c>
    </row>
    <row r="5" spans="3:17" x14ac:dyDescent="0.3">
      <c r="C5" s="2">
        <v>38412</v>
      </c>
      <c r="D5" s="3">
        <v>43.642223000000001</v>
      </c>
      <c r="E5" s="15">
        <v>35.491785288429341</v>
      </c>
      <c r="F5">
        <v>41.24544975684244</v>
      </c>
      <c r="G5" s="8">
        <v>41.818909878390023</v>
      </c>
      <c r="I5" s="15">
        <f t="shared" si="3"/>
        <v>8.1504377115706603</v>
      </c>
      <c r="J5" s="15">
        <f t="shared" si="4"/>
        <v>2.3967732431575612</v>
      </c>
      <c r="K5" s="15">
        <f t="shared" si="5"/>
        <v>1.8233131216099778</v>
      </c>
      <c r="L5" s="15">
        <f t="shared" si="6"/>
        <v>66.429634890193185</v>
      </c>
      <c r="M5" s="15">
        <f t="shared" si="7"/>
        <v>5.7445219791160138</v>
      </c>
      <c r="N5" s="15">
        <f t="shared" si="8"/>
        <v>3.3244707394351218</v>
      </c>
    </row>
    <row r="6" spans="3:17" x14ac:dyDescent="0.3">
      <c r="C6" s="2">
        <v>38443</v>
      </c>
      <c r="D6" s="3">
        <v>40.244599999999998</v>
      </c>
      <c r="E6" s="15">
        <v>40.651362581689476</v>
      </c>
      <c r="F6">
        <v>39.311981259320198</v>
      </c>
      <c r="G6" s="8">
        <v>41.354973858956861</v>
      </c>
      <c r="I6" s="15">
        <f t="shared" si="3"/>
        <v>-0.40676258168947754</v>
      </c>
      <c r="J6" s="15">
        <f t="shared" si="4"/>
        <v>0.93261874067979988</v>
      </c>
      <c r="K6" s="15">
        <f t="shared" si="5"/>
        <v>-1.1103738589568621</v>
      </c>
      <c r="L6" s="15">
        <f t="shared" si="6"/>
        <v>0.16545579786268888</v>
      </c>
      <c r="M6" s="15">
        <f t="shared" si="7"/>
        <v>0.86977771546717586</v>
      </c>
      <c r="N6" s="15">
        <f t="shared" si="8"/>
        <v>1.2329301066547536</v>
      </c>
    </row>
    <row r="7" spans="3:17" x14ac:dyDescent="0.3">
      <c r="C7" s="2">
        <v>38473</v>
      </c>
      <c r="D7" s="3">
        <v>41.801557000000003</v>
      </c>
      <c r="E7" s="15">
        <v>40.393864389015299</v>
      </c>
      <c r="F7">
        <v>40.285673802257996</v>
      </c>
      <c r="G7" s="8">
        <v>41.114683168818999</v>
      </c>
      <c r="I7" s="15">
        <f t="shared" si="3"/>
        <v>1.4076926109847037</v>
      </c>
      <c r="J7" s="15">
        <f t="shared" si="4"/>
        <v>1.5158831977420064</v>
      </c>
      <c r="K7" s="15">
        <f t="shared" si="5"/>
        <v>0.68687383118100342</v>
      </c>
      <c r="L7" s="15">
        <f t="shared" si="6"/>
        <v>1.9815984870209322</v>
      </c>
      <c r="M7" s="15">
        <f t="shared" si="7"/>
        <v>2.2979018691965307</v>
      </c>
      <c r="N7" s="15">
        <f t="shared" si="8"/>
        <v>0.4717956599612696</v>
      </c>
    </row>
    <row r="8" spans="3:17" x14ac:dyDescent="0.3">
      <c r="C8" s="2">
        <v>38504</v>
      </c>
      <c r="D8" s="3">
        <v>44.676734000000003</v>
      </c>
      <c r="E8" s="15">
        <v>41.284994299893064</v>
      </c>
      <c r="F8">
        <v>43.043592024580157</v>
      </c>
      <c r="G8" s="8">
        <v>45.072154356652433</v>
      </c>
      <c r="I8" s="15">
        <f t="shared" si="3"/>
        <v>3.3917397001069389</v>
      </c>
      <c r="J8" s="15">
        <f t="shared" si="4"/>
        <v>1.6331419754198464</v>
      </c>
      <c r="K8" s="15">
        <f t="shared" si="5"/>
        <v>-0.39542035665242992</v>
      </c>
      <c r="L8" s="15">
        <f t="shared" si="6"/>
        <v>11.503898193281508</v>
      </c>
      <c r="M8" s="15">
        <f t="shared" si="7"/>
        <v>2.6671527118782383</v>
      </c>
      <c r="N8" s="15">
        <f t="shared" si="8"/>
        <v>0.15635725845513487</v>
      </c>
    </row>
    <row r="9" spans="3:17" x14ac:dyDescent="0.3">
      <c r="C9" s="2">
        <v>38534</v>
      </c>
      <c r="D9" s="3">
        <v>47.563113000000001</v>
      </c>
      <c r="E9" s="15">
        <v>43.432111272086736</v>
      </c>
      <c r="F9">
        <v>45.570266358046993</v>
      </c>
      <c r="G9" s="8">
        <v>47.937879250268963</v>
      </c>
      <c r="I9" s="15">
        <f t="shared" si="3"/>
        <v>4.1310017279132651</v>
      </c>
      <c r="J9" s="15">
        <f t="shared" si="4"/>
        <v>1.9928466419530082</v>
      </c>
      <c r="K9" s="15">
        <f t="shared" si="5"/>
        <v>-0.37476625026896215</v>
      </c>
      <c r="L9" s="15">
        <f t="shared" si="6"/>
        <v>17.065175276022384</v>
      </c>
      <c r="M9" s="15">
        <f t="shared" si="7"/>
        <v>3.9714377383433814</v>
      </c>
      <c r="N9" s="15">
        <f t="shared" si="8"/>
        <v>0.14044974234065838</v>
      </c>
    </row>
    <row r="10" spans="3:17" x14ac:dyDescent="0.3">
      <c r="C10" s="2">
        <v>38565</v>
      </c>
      <c r="D10" s="3">
        <v>45.135361000000003</v>
      </c>
      <c r="E10" s="15">
        <v>46.047212873746879</v>
      </c>
      <c r="F10">
        <v>43.924216135391269</v>
      </c>
      <c r="G10" s="8">
        <v>46.275241638976219</v>
      </c>
      <c r="I10" s="15">
        <f t="shared" si="3"/>
        <v>-0.91185187374687615</v>
      </c>
      <c r="J10" s="15">
        <f t="shared" si="4"/>
        <v>1.2111448646087339</v>
      </c>
      <c r="K10" s="15">
        <f t="shared" si="5"/>
        <v>-1.1398806389762157</v>
      </c>
      <c r="L10" s="15">
        <f t="shared" si="6"/>
        <v>0.831473839655689</v>
      </c>
      <c r="M10" s="15">
        <f t="shared" si="7"/>
        <v>1.4668718830681085</v>
      </c>
      <c r="N10" s="15">
        <f t="shared" si="8"/>
        <v>1.2993278711128258</v>
      </c>
    </row>
    <row r="11" spans="3:17" x14ac:dyDescent="0.3">
      <c r="C11" s="2">
        <v>38596</v>
      </c>
      <c r="D11" s="3">
        <v>37.044905999999997</v>
      </c>
      <c r="E11" s="15">
        <v>45.469971455666716</v>
      </c>
      <c r="F11">
        <v>35.725788802366857</v>
      </c>
      <c r="G11" s="8">
        <v>36.181783811755452</v>
      </c>
      <c r="I11" s="15">
        <f t="shared" si="3"/>
        <v>-8.4250654556667186</v>
      </c>
      <c r="J11" s="15">
        <f t="shared" si="4"/>
        <v>1.3191171976331404</v>
      </c>
      <c r="K11" s="15">
        <f t="shared" si="5"/>
        <v>0.8631221882445459</v>
      </c>
      <c r="L11" s="15">
        <f t="shared" si="6"/>
        <v>70.981727932268655</v>
      </c>
      <c r="M11" s="15">
        <f t="shared" si="7"/>
        <v>1.7400701810915096</v>
      </c>
      <c r="N11" s="15">
        <f t="shared" si="8"/>
        <v>0.7449799118400533</v>
      </c>
    </row>
    <row r="12" spans="3:17" x14ac:dyDescent="0.3">
      <c r="C12" s="2">
        <v>38626</v>
      </c>
      <c r="D12" s="3">
        <v>38.849763000000003</v>
      </c>
      <c r="E12" s="15">
        <v>40.136542999722927</v>
      </c>
      <c r="F12">
        <v>38.712509030626066</v>
      </c>
      <c r="G12" s="8">
        <v>40.65890277397564</v>
      </c>
      <c r="I12" s="15">
        <f t="shared" si="3"/>
        <v>-1.2867799997229241</v>
      </c>
      <c r="J12" s="15">
        <f t="shared" si="4"/>
        <v>0.13725396937393697</v>
      </c>
      <c r="K12" s="15">
        <f t="shared" si="5"/>
        <v>-1.8091397739756374</v>
      </c>
      <c r="L12" s="15">
        <f t="shared" si="6"/>
        <v>1.6558027676869287</v>
      </c>
      <c r="M12" s="15">
        <f t="shared" si="7"/>
        <v>1.8838652108901628E-2</v>
      </c>
      <c r="N12" s="15">
        <f t="shared" si="8"/>
        <v>3.2729867217806206</v>
      </c>
    </row>
    <row r="13" spans="3:17" x14ac:dyDescent="0.3">
      <c r="C13" s="2">
        <v>38657</v>
      </c>
      <c r="D13" s="3">
        <v>38.158242000000001</v>
      </c>
      <c r="E13" s="15">
        <v>39.321955967352096</v>
      </c>
      <c r="F13">
        <v>36.666142687553211</v>
      </c>
      <c r="G13" s="8">
        <v>37.473284348369297</v>
      </c>
      <c r="I13" s="15">
        <f t="shared" si="3"/>
        <v>-1.1637139673520949</v>
      </c>
      <c r="J13" s="15">
        <f t="shared" si="4"/>
        <v>1.4920993124467898</v>
      </c>
      <c r="K13" s="15">
        <f t="shared" si="5"/>
        <v>0.68495765163070388</v>
      </c>
      <c r="L13" s="15">
        <f t="shared" si="6"/>
        <v>1.3542301978103526</v>
      </c>
      <c r="M13" s="15">
        <f t="shared" si="7"/>
        <v>2.2263603582041829</v>
      </c>
      <c r="N13" s="15">
        <f t="shared" si="8"/>
        <v>0.4691669845274487</v>
      </c>
    </row>
    <row r="14" spans="3:17" x14ac:dyDescent="0.3">
      <c r="C14" s="2">
        <v>38687</v>
      </c>
      <c r="D14" s="3">
        <v>39.176167</v>
      </c>
      <c r="E14" s="15">
        <v>38.585275021582078</v>
      </c>
      <c r="F14">
        <v>38.070524802961494</v>
      </c>
      <c r="G14" s="8">
        <v>40.092676384120168</v>
      </c>
      <c r="I14" s="15">
        <f t="shared" si="3"/>
        <v>0.59089197841792185</v>
      </c>
      <c r="J14" s="15">
        <f t="shared" si="4"/>
        <v>1.105642197038506</v>
      </c>
      <c r="K14" s="15">
        <f t="shared" si="5"/>
        <v>-0.91650938412016814</v>
      </c>
      <c r="L14" s="15">
        <f t="shared" si="6"/>
        <v>0.3491533301586458</v>
      </c>
      <c r="M14" s="15">
        <f t="shared" si="7"/>
        <v>1.2224446678721343</v>
      </c>
      <c r="N14" s="15">
        <f t="shared" si="8"/>
        <v>0.83998945118032986</v>
      </c>
    </row>
    <row r="15" spans="3:17" x14ac:dyDescent="0.3">
      <c r="C15" s="2">
        <v>38718</v>
      </c>
      <c r="D15" s="3">
        <v>36.677179000000002</v>
      </c>
      <c r="E15" s="15">
        <v>38.95933503436968</v>
      </c>
      <c r="F15">
        <v>34.94564243553279</v>
      </c>
      <c r="G15" s="8">
        <v>37.129099750264523</v>
      </c>
      <c r="I15" s="15">
        <f t="shared" si="3"/>
        <v>-2.2821560343696774</v>
      </c>
      <c r="J15" s="15">
        <f t="shared" si="4"/>
        <v>1.7315365644672127</v>
      </c>
      <c r="K15" s="15">
        <f t="shared" si="5"/>
        <v>-0.45192075026452017</v>
      </c>
      <c r="L15" s="15">
        <f t="shared" si="6"/>
        <v>5.2082361652099323</v>
      </c>
      <c r="M15" s="15">
        <f t="shared" si="7"/>
        <v>2.998218874086918</v>
      </c>
      <c r="N15" s="15">
        <f t="shared" si="8"/>
        <v>0.2042323645196468</v>
      </c>
    </row>
    <row r="16" spans="3:17" x14ac:dyDescent="0.3">
      <c r="C16" s="2">
        <v>38749</v>
      </c>
      <c r="D16" s="3">
        <v>34.745538000000003</v>
      </c>
      <c r="E16" s="15">
        <v>37.514632201061204</v>
      </c>
      <c r="F16">
        <v>33.331125334315558</v>
      </c>
      <c r="G16" s="8">
        <v>35.886959059904299</v>
      </c>
      <c r="I16" s="15">
        <f t="shared" si="3"/>
        <v>-2.7690942010612005</v>
      </c>
      <c r="J16" s="15">
        <f t="shared" si="4"/>
        <v>1.4144126656844449</v>
      </c>
      <c r="K16" s="15">
        <f t="shared" si="5"/>
        <v>-1.141421059904296</v>
      </c>
      <c r="L16" s="15">
        <f t="shared" si="6"/>
        <v>7.6678826943507685</v>
      </c>
      <c r="M16" s="15">
        <f t="shared" si="7"/>
        <v>2.0005631888485773</v>
      </c>
      <c r="N16" s="15">
        <f t="shared" si="8"/>
        <v>1.3028420359930464</v>
      </c>
    </row>
    <row r="17" spans="3:14" x14ac:dyDescent="0.3">
      <c r="C17" s="2">
        <v>38777</v>
      </c>
      <c r="D17" s="3">
        <v>42.892738999999999</v>
      </c>
      <c r="E17" s="15">
        <v>35.761676584651696</v>
      </c>
      <c r="F17">
        <v>41.216968133390814</v>
      </c>
      <c r="G17" s="8">
        <v>42.781296304848162</v>
      </c>
      <c r="I17" s="15">
        <f t="shared" si="3"/>
        <v>7.1310624153483033</v>
      </c>
      <c r="J17" s="15">
        <f t="shared" si="4"/>
        <v>1.6757708666091844</v>
      </c>
      <c r="K17" s="15">
        <f t="shared" si="5"/>
        <v>0.1114426951518368</v>
      </c>
      <c r="L17" s="15">
        <f t="shared" si="6"/>
        <v>50.852051171593175</v>
      </c>
      <c r="M17" s="15">
        <f t="shared" si="7"/>
        <v>2.8082079973760967</v>
      </c>
      <c r="N17" s="15">
        <f t="shared" si="8"/>
        <v>1.241947430270523E-2</v>
      </c>
    </row>
    <row r="18" spans="3:14" x14ac:dyDescent="0.3">
      <c r="C18" s="2">
        <v>38808</v>
      </c>
      <c r="D18" s="3">
        <v>41.296408999999997</v>
      </c>
      <c r="E18" s="15">
        <v>40.27594551315584</v>
      </c>
      <c r="F18">
        <v>39.283499635868573</v>
      </c>
      <c r="G18" s="8">
        <v>40.389007281461176</v>
      </c>
      <c r="I18" s="15">
        <f t="shared" si="3"/>
        <v>1.0204634868441573</v>
      </c>
      <c r="J18" s="15">
        <f t="shared" si="4"/>
        <v>2.0129093641314242</v>
      </c>
      <c r="K18" s="15">
        <f t="shared" si="5"/>
        <v>0.90740171853882146</v>
      </c>
      <c r="L18" s="15">
        <f t="shared" si="6"/>
        <v>1.0413457279821356</v>
      </c>
      <c r="M18" s="15">
        <f t="shared" si="7"/>
        <v>4.0518041082079748</v>
      </c>
      <c r="N18" s="15">
        <f t="shared" si="8"/>
        <v>0.82337787880720659</v>
      </c>
    </row>
    <row r="19" spans="3:14" x14ac:dyDescent="0.3">
      <c r="C19" s="2">
        <v>38838</v>
      </c>
      <c r="D19" s="3">
        <v>41.489103</v>
      </c>
      <c r="E19" s="15">
        <v>40.921942749334647</v>
      </c>
      <c r="F19">
        <v>40.257192178806363</v>
      </c>
      <c r="G19" s="8">
        <v>41.739471477758393</v>
      </c>
      <c r="I19" s="15">
        <f t="shared" si="3"/>
        <v>0.56716025066535281</v>
      </c>
      <c r="J19" s="15">
        <f t="shared" si="4"/>
        <v>1.2319108211936367</v>
      </c>
      <c r="K19" s="15">
        <f t="shared" si="5"/>
        <v>-0.25036847775839277</v>
      </c>
      <c r="L19" s="15">
        <f t="shared" si="6"/>
        <v>0.32167074993478584</v>
      </c>
      <c r="M19" s="15">
        <f t="shared" si="7"/>
        <v>1.5176042713739804</v>
      </c>
      <c r="N19" s="15">
        <f t="shared" si="8"/>
        <v>6.2684374655054817E-2</v>
      </c>
    </row>
    <row r="20" spans="3:14" x14ac:dyDescent="0.3">
      <c r="C20" s="2">
        <v>38869</v>
      </c>
      <c r="D20" s="3">
        <v>44.025655999999998</v>
      </c>
      <c r="E20" s="15">
        <v>41.280979558709731</v>
      </c>
      <c r="F20">
        <v>43.015110401128531</v>
      </c>
      <c r="G20" s="8">
        <v>44.76323966224161</v>
      </c>
      <c r="I20" s="15">
        <f t="shared" si="3"/>
        <v>2.7446764412902667</v>
      </c>
      <c r="J20" s="15">
        <f t="shared" si="4"/>
        <v>1.0105455988714667</v>
      </c>
      <c r="K20" s="15">
        <f t="shared" si="5"/>
        <v>-0.73758366224161165</v>
      </c>
      <c r="L20" s="15">
        <f t="shared" si="6"/>
        <v>7.5332487673738022</v>
      </c>
      <c r="M20" s="15">
        <f t="shared" si="7"/>
        <v>1.0212024073984911</v>
      </c>
      <c r="N20" s="15">
        <f t="shared" si="8"/>
        <v>0.54402965880574783</v>
      </c>
    </row>
    <row r="21" spans="3:14" x14ac:dyDescent="0.3">
      <c r="C21" s="2">
        <v>38899</v>
      </c>
      <c r="D21" s="3">
        <v>46.157221</v>
      </c>
      <c r="E21" s="15">
        <v>43.018477683960512</v>
      </c>
      <c r="F21">
        <v>45.541784734595367</v>
      </c>
      <c r="G21" s="8">
        <v>47.340649698065384</v>
      </c>
      <c r="I21" s="15">
        <f t="shared" si="3"/>
        <v>3.1387433160394878</v>
      </c>
      <c r="J21" s="15">
        <f t="shared" si="4"/>
        <v>0.61543626540463237</v>
      </c>
      <c r="K21" s="15">
        <f t="shared" si="5"/>
        <v>-1.1834286980653843</v>
      </c>
      <c r="L21" s="15">
        <f t="shared" si="6"/>
        <v>9.8517096039825596</v>
      </c>
      <c r="M21" s="15">
        <f t="shared" si="7"/>
        <v>0.37876179677520111</v>
      </c>
      <c r="N21" s="15">
        <f t="shared" si="8"/>
        <v>1.4005034834047305</v>
      </c>
    </row>
    <row r="22" spans="3:14" x14ac:dyDescent="0.3">
      <c r="C22" s="2">
        <v>38930</v>
      </c>
      <c r="D22" s="3">
        <v>44.152535</v>
      </c>
      <c r="E22" s="15">
        <v>45.005437073861614</v>
      </c>
      <c r="F22">
        <v>43.895734511939636</v>
      </c>
      <c r="G22" s="8">
        <v>44.881052812423832</v>
      </c>
      <c r="I22" s="15">
        <f t="shared" si="3"/>
        <v>-0.85290207386161399</v>
      </c>
      <c r="J22" s="15">
        <f t="shared" si="4"/>
        <v>0.25680048806036382</v>
      </c>
      <c r="K22" s="15">
        <f t="shared" si="5"/>
        <v>-0.7285178124238314</v>
      </c>
      <c r="L22" s="15">
        <f t="shared" si="6"/>
        <v>0.72744194759744207</v>
      </c>
      <c r="M22" s="15">
        <f t="shared" si="7"/>
        <v>6.5946490668041063E-2</v>
      </c>
      <c r="N22" s="15">
        <f t="shared" si="8"/>
        <v>0.53073820301880481</v>
      </c>
    </row>
    <row r="23" spans="3:14" x14ac:dyDescent="0.3">
      <c r="C23" s="2">
        <v>38961</v>
      </c>
      <c r="D23" s="3">
        <v>36.489369000000003</v>
      </c>
      <c r="E23" s="15">
        <v>44.465513412163844</v>
      </c>
      <c r="F23">
        <v>35.697307178915231</v>
      </c>
      <c r="G23" s="8">
        <v>35.484715904258742</v>
      </c>
      <c r="I23" s="15">
        <f t="shared" si="3"/>
        <v>-7.9761444121638405</v>
      </c>
      <c r="J23" s="15">
        <f t="shared" si="4"/>
        <v>0.79206182108477208</v>
      </c>
      <c r="K23" s="15">
        <f t="shared" si="5"/>
        <v>1.0046530957412614</v>
      </c>
      <c r="L23" s="15">
        <f t="shared" si="6"/>
        <v>63.618879683692455</v>
      </c>
      <c r="M23" s="15">
        <f t="shared" si="7"/>
        <v>0.6273619284201255</v>
      </c>
      <c r="N23" s="15">
        <f t="shared" si="8"/>
        <v>1.0093278427825001</v>
      </c>
    </row>
    <row r="24" spans="3:14" x14ac:dyDescent="0.3">
      <c r="C24" s="2">
        <v>38991</v>
      </c>
      <c r="D24" s="3">
        <v>39.684941999999999</v>
      </c>
      <c r="E24" s="15">
        <v>39.416271266758429</v>
      </c>
      <c r="F24">
        <v>38.68402740717444</v>
      </c>
      <c r="G24" s="8">
        <v>39.173011927390277</v>
      </c>
      <c r="I24" s="15">
        <f t="shared" si="3"/>
        <v>0.26867073324157076</v>
      </c>
      <c r="J24" s="15">
        <f t="shared" si="4"/>
        <v>1.0009145928255592</v>
      </c>
      <c r="K24" s="15">
        <f t="shared" si="5"/>
        <v>0.51193007260972223</v>
      </c>
      <c r="L24" s="15">
        <f t="shared" si="6"/>
        <v>7.2183962900563281E-2</v>
      </c>
      <c r="M24" s="15">
        <f t="shared" si="7"/>
        <v>1.0018300221311549</v>
      </c>
      <c r="N24" s="15">
        <f t="shared" si="8"/>
        <v>0.2620723992421955</v>
      </c>
    </row>
    <row r="25" spans="3:14" x14ac:dyDescent="0.3">
      <c r="C25" s="2">
        <v>39022</v>
      </c>
      <c r="D25" s="3">
        <v>38.673709000000002</v>
      </c>
      <c r="E25" s="15">
        <v>39.586351385600246</v>
      </c>
      <c r="F25">
        <v>36.637661064101579</v>
      </c>
      <c r="G25" s="8">
        <v>37.968082256932313</v>
      </c>
      <c r="I25" s="15">
        <f t="shared" si="3"/>
        <v>-0.91264238560024324</v>
      </c>
      <c r="J25" s="15">
        <f t="shared" si="4"/>
        <v>2.0360479358984236</v>
      </c>
      <c r="K25" s="15">
        <f t="shared" si="5"/>
        <v>0.70562674306768969</v>
      </c>
      <c r="L25" s="15">
        <f t="shared" si="6"/>
        <v>0.83291612399410309</v>
      </c>
      <c r="M25" s="15">
        <f t="shared" si="7"/>
        <v>4.1454911972762316</v>
      </c>
      <c r="N25" s="15">
        <f t="shared" si="8"/>
        <v>0.49790910053231535</v>
      </c>
    </row>
    <row r="26" spans="3:14" x14ac:dyDescent="0.3">
      <c r="C26" s="2">
        <v>39052</v>
      </c>
      <c r="D26" s="3">
        <v>39.616706999999998</v>
      </c>
      <c r="E26" s="15">
        <v>39.00860953954885</v>
      </c>
      <c r="F26">
        <v>38.042043179509868</v>
      </c>
      <c r="G26" s="8">
        <v>40.090799178780465</v>
      </c>
      <c r="I26" s="15">
        <f t="shared" si="3"/>
        <v>0.60809746045114821</v>
      </c>
      <c r="J26" s="15">
        <f t="shared" si="4"/>
        <v>1.5746638204901302</v>
      </c>
      <c r="K26" s="15">
        <f t="shared" si="5"/>
        <v>-0.47409217878046661</v>
      </c>
      <c r="L26" s="15">
        <f t="shared" si="6"/>
        <v>0.36978252140713574</v>
      </c>
      <c r="M26" s="15">
        <f t="shared" si="7"/>
        <v>2.4795661475605728</v>
      </c>
      <c r="N26" s="15">
        <f t="shared" si="8"/>
        <v>0.22476339398080991</v>
      </c>
    </row>
    <row r="27" spans="3:14" x14ac:dyDescent="0.3">
      <c r="C27" s="2">
        <v>39083</v>
      </c>
      <c r="D27" s="3">
        <v>36.918239999999997</v>
      </c>
      <c r="E27" s="15">
        <v>39.393561361777827</v>
      </c>
      <c r="F27">
        <v>34.917160812081164</v>
      </c>
      <c r="G27" s="8">
        <v>37.470991531666975</v>
      </c>
      <c r="I27" s="15">
        <f t="shared" si="3"/>
        <v>-2.47532136177783</v>
      </c>
      <c r="J27" s="15">
        <f t="shared" si="4"/>
        <v>2.0010791879188332</v>
      </c>
      <c r="K27" s="15">
        <f t="shared" si="5"/>
        <v>-0.55275153166697777</v>
      </c>
      <c r="L27" s="15">
        <f t="shared" si="6"/>
        <v>6.1272158440736506</v>
      </c>
      <c r="M27" s="15">
        <f t="shared" si="7"/>
        <v>4.0043179163218969</v>
      </c>
      <c r="N27" s="15">
        <f t="shared" si="8"/>
        <v>0.30553425576018994</v>
      </c>
    </row>
    <row r="28" spans="3:14" x14ac:dyDescent="0.3">
      <c r="C28" s="2">
        <v>39114</v>
      </c>
      <c r="D28" s="3">
        <v>34.504282000000003</v>
      </c>
      <c r="E28" s="15">
        <v>37.826576575964474</v>
      </c>
      <c r="F28">
        <v>33.302643710863933</v>
      </c>
      <c r="G28" s="8">
        <v>35.931698118896101</v>
      </c>
      <c r="I28" s="15">
        <f t="shared" si="3"/>
        <v>-3.3222945759644702</v>
      </c>
      <c r="J28" s="15">
        <f t="shared" si="4"/>
        <v>1.2016382891360706</v>
      </c>
      <c r="K28" s="15">
        <f t="shared" si="5"/>
        <v>-1.4274161188960974</v>
      </c>
      <c r="L28" s="15">
        <f t="shared" si="6"/>
        <v>11.037641249482938</v>
      </c>
      <c r="M28" s="15">
        <f t="shared" si="7"/>
        <v>1.4439345779178629</v>
      </c>
      <c r="N28" s="15">
        <f t="shared" si="8"/>
        <v>2.0375167764843978</v>
      </c>
    </row>
    <row r="29" spans="3:14" x14ac:dyDescent="0.3">
      <c r="C29" s="2">
        <v>39142</v>
      </c>
      <c r="D29" s="3">
        <v>42.899597</v>
      </c>
      <c r="E29" s="15">
        <v>35.723421351388907</v>
      </c>
      <c r="F29">
        <v>41.188486509939189</v>
      </c>
      <c r="G29" s="8">
        <v>42.971926594808174</v>
      </c>
      <c r="I29" s="15">
        <f t="shared" si="3"/>
        <v>7.1761756486110926</v>
      </c>
      <c r="J29" s="15">
        <f t="shared" si="4"/>
        <v>1.7111104900608112</v>
      </c>
      <c r="K29" s="15">
        <f t="shared" si="5"/>
        <v>-7.2329594808174136E-2</v>
      </c>
      <c r="L29" s="15">
        <f t="shared" si="6"/>
        <v>51.497496939718836</v>
      </c>
      <c r="M29" s="15">
        <f t="shared" si="7"/>
        <v>2.9278991091961495</v>
      </c>
      <c r="N29" s="15">
        <f t="shared" si="8"/>
        <v>5.2315702851146511E-3</v>
      </c>
    </row>
    <row r="30" spans="3:14" x14ac:dyDescent="0.3">
      <c r="C30" s="2">
        <v>39173</v>
      </c>
      <c r="D30" s="3">
        <v>41.367935000000003</v>
      </c>
      <c r="E30" s="15">
        <v>40.266248895050346</v>
      </c>
      <c r="F30">
        <v>39.25501801241694</v>
      </c>
      <c r="G30" s="8">
        <v>40.648774351921737</v>
      </c>
      <c r="I30" s="15">
        <f t="shared" si="3"/>
        <v>1.1016861049496569</v>
      </c>
      <c r="J30" s="15">
        <f t="shared" si="4"/>
        <v>2.1129169875830627</v>
      </c>
      <c r="K30" s="15">
        <f t="shared" si="5"/>
        <v>0.7191606480782653</v>
      </c>
      <c r="L30" s="15">
        <f t="shared" si="6"/>
        <v>1.2137122738391464</v>
      </c>
      <c r="M30" s="15">
        <f t="shared" si="7"/>
        <v>4.4644181964170846</v>
      </c>
      <c r="N30" s="15">
        <f t="shared" si="8"/>
        <v>0.51719203774435052</v>
      </c>
    </row>
    <row r="31" spans="3:14" x14ac:dyDescent="0.3">
      <c r="C31" s="2">
        <v>39203</v>
      </c>
      <c r="D31" s="3">
        <v>42.213470999999998</v>
      </c>
      <c r="E31" s="15">
        <v>40.963663538601196</v>
      </c>
      <c r="F31">
        <v>40.228710555354738</v>
      </c>
      <c r="G31" s="8">
        <v>41.503176403547251</v>
      </c>
      <c r="I31" s="15">
        <f t="shared" si="3"/>
        <v>1.2498074613988024</v>
      </c>
      <c r="J31" s="15">
        <f t="shared" si="4"/>
        <v>1.9847604446452607</v>
      </c>
      <c r="K31" s="15">
        <f t="shared" si="5"/>
        <v>0.71029459645274784</v>
      </c>
      <c r="L31" s="15">
        <f t="shared" si="6"/>
        <v>1.5620186905681188</v>
      </c>
      <c r="M31" s="15">
        <f t="shared" si="7"/>
        <v>3.9392740226284531</v>
      </c>
      <c r="N31" s="15">
        <f t="shared" si="8"/>
        <v>0.50451841374997186</v>
      </c>
    </row>
    <row r="32" spans="3:14" x14ac:dyDescent="0.3">
      <c r="C32" s="2">
        <v>39234</v>
      </c>
      <c r="D32" s="3">
        <v>44.496558999999998</v>
      </c>
      <c r="E32" s="15">
        <v>41.754845365514107</v>
      </c>
      <c r="F32">
        <v>42.986628777676906</v>
      </c>
      <c r="G32" s="8">
        <v>44.898065551505461</v>
      </c>
      <c r="I32" s="15">
        <f t="shared" si="3"/>
        <v>2.7417136344858903</v>
      </c>
      <c r="J32" s="15">
        <f t="shared" si="4"/>
        <v>1.5099302223230922</v>
      </c>
      <c r="K32" s="15">
        <f t="shared" si="5"/>
        <v>-0.40150655150546299</v>
      </c>
      <c r="L32" s="15">
        <f t="shared" si="6"/>
        <v>7.5169936535258302</v>
      </c>
      <c r="M32" s="15">
        <f t="shared" si="7"/>
        <v>2.2798892762846625</v>
      </c>
      <c r="N32" s="15">
        <f t="shared" si="8"/>
        <v>0.16120751090180901</v>
      </c>
    </row>
    <row r="33" spans="3:14" x14ac:dyDescent="0.3">
      <c r="C33" s="2">
        <v>39264</v>
      </c>
      <c r="D33" s="3">
        <v>46.468077000000001</v>
      </c>
      <c r="E33" s="15">
        <v>43.490467906746808</v>
      </c>
      <c r="F33">
        <v>45.513303111143735</v>
      </c>
      <c r="G33" s="8">
        <v>47.51126383877417</v>
      </c>
      <c r="I33" s="15">
        <f t="shared" si="3"/>
        <v>2.9776090932531929</v>
      </c>
      <c r="J33" s="15">
        <f t="shared" si="4"/>
        <v>0.95477388885626624</v>
      </c>
      <c r="K33" s="15">
        <f t="shared" si="5"/>
        <v>-1.0431868387741687</v>
      </c>
      <c r="L33" s="15">
        <f t="shared" si="6"/>
        <v>8.8661559122241016</v>
      </c>
      <c r="M33" s="15">
        <f t="shared" si="7"/>
        <v>0.91159317884171787</v>
      </c>
      <c r="N33" s="15">
        <f t="shared" si="8"/>
        <v>1.0882387805916436</v>
      </c>
    </row>
    <row r="34" spans="3:14" x14ac:dyDescent="0.3">
      <c r="C34" s="2">
        <v>39295</v>
      </c>
      <c r="D34" s="3">
        <v>45.760903999999996</v>
      </c>
      <c r="E34" s="15">
        <v>45.375422409735513</v>
      </c>
      <c r="F34">
        <v>43.867252888488011</v>
      </c>
      <c r="G34" s="8">
        <v>45.236800987373009</v>
      </c>
      <c r="I34" s="15">
        <f t="shared" si="3"/>
        <v>0.38548159026448303</v>
      </c>
      <c r="J34" s="15">
        <f t="shared" si="4"/>
        <v>1.8936511115119856</v>
      </c>
      <c r="K34" s="15">
        <f t="shared" si="5"/>
        <v>0.52410301262698766</v>
      </c>
      <c r="L34" s="15">
        <f t="shared" si="6"/>
        <v>0.14859605643283477</v>
      </c>
      <c r="M34" s="15">
        <f t="shared" si="7"/>
        <v>3.5859145321305785</v>
      </c>
      <c r="N34" s="15">
        <f t="shared" si="8"/>
        <v>0.27468396784468441</v>
      </c>
    </row>
    <row r="35" spans="3:14" x14ac:dyDescent="0.3">
      <c r="C35" s="2">
        <v>39326</v>
      </c>
      <c r="D35" s="3">
        <v>37.075597999999999</v>
      </c>
      <c r="E35" s="15">
        <v>45.619448820399924</v>
      </c>
      <c r="F35">
        <v>35.668825555463606</v>
      </c>
      <c r="G35" s="8">
        <v>37.052504299066193</v>
      </c>
      <c r="I35" s="15">
        <f t="shared" si="3"/>
        <v>-8.5438508203999248</v>
      </c>
      <c r="J35" s="15">
        <f t="shared" si="4"/>
        <v>1.4067724445363936</v>
      </c>
      <c r="K35" s="15">
        <f t="shared" si="5"/>
        <v>2.309370093380636E-2</v>
      </c>
      <c r="L35" s="15">
        <f t="shared" si="6"/>
        <v>72.997386841248471</v>
      </c>
      <c r="M35" s="15">
        <f t="shared" si="7"/>
        <v>1.9790087107069005</v>
      </c>
      <c r="N35" s="15">
        <f t="shared" si="8"/>
        <v>5.3331902282008879E-4</v>
      </c>
    </row>
    <row r="36" spans="3:14" x14ac:dyDescent="0.3">
      <c r="C36" s="2">
        <v>39356</v>
      </c>
      <c r="D36" s="3">
        <v>39.961688000000002</v>
      </c>
      <c r="E36" s="15">
        <v>40.21082412440893</v>
      </c>
      <c r="F36">
        <v>38.655545783722808</v>
      </c>
      <c r="G36" s="8">
        <v>40.02385589326525</v>
      </c>
      <c r="I36" s="15">
        <f t="shared" si="3"/>
        <v>-0.24913612440892763</v>
      </c>
      <c r="J36" s="15">
        <f t="shared" si="4"/>
        <v>1.3061422162771947</v>
      </c>
      <c r="K36" s="15">
        <f t="shared" si="5"/>
        <v>-6.2167893265247187E-2</v>
      </c>
      <c r="L36" s="15">
        <f t="shared" si="6"/>
        <v>6.2068808485500664E-2</v>
      </c>
      <c r="M36" s="15">
        <f t="shared" si="7"/>
        <v>1.7060074891415022</v>
      </c>
      <c r="N36" s="15">
        <f t="shared" si="8"/>
        <v>3.8648469530391666E-3</v>
      </c>
    </row>
    <row r="37" spans="3:14" x14ac:dyDescent="0.3">
      <c r="C37" s="2">
        <v>39387</v>
      </c>
      <c r="D37" s="3">
        <v>38.386761</v>
      </c>
      <c r="E37" s="15">
        <v>40.053110252354394</v>
      </c>
      <c r="F37">
        <v>36.609179440649953</v>
      </c>
      <c r="G37" s="8">
        <v>38.516270811087331</v>
      </c>
      <c r="I37" s="15">
        <f t="shared" si="3"/>
        <v>-1.6663492523543937</v>
      </c>
      <c r="J37" s="15">
        <f t="shared" si="4"/>
        <v>1.7775815593500468</v>
      </c>
      <c r="K37" s="15">
        <f t="shared" si="5"/>
        <v>-0.12950981108733117</v>
      </c>
      <c r="L37" s="15">
        <f t="shared" si="6"/>
        <v>2.7767198308220467</v>
      </c>
      <c r="M37" s="15">
        <f t="shared" si="7"/>
        <v>3.159796200141344</v>
      </c>
      <c r="N37" s="15">
        <f t="shared" si="8"/>
        <v>1.6772791167876208E-2</v>
      </c>
    </row>
    <row r="38" spans="3:14" x14ac:dyDescent="0.3">
      <c r="C38" s="2">
        <v>39417</v>
      </c>
      <c r="D38" s="3">
        <v>38.287010000000002</v>
      </c>
      <c r="E38" s="15">
        <v>38.998239573092199</v>
      </c>
      <c r="F38">
        <v>38.013561556058242</v>
      </c>
      <c r="G38" s="8">
        <v>39.775945722559214</v>
      </c>
      <c r="I38" s="15">
        <f t="shared" si="3"/>
        <v>-0.71122957309219714</v>
      </c>
      <c r="J38" s="15">
        <f t="shared" si="4"/>
        <v>0.27344844394175993</v>
      </c>
      <c r="K38" s="15">
        <f t="shared" si="5"/>
        <v>-1.4889357225592121</v>
      </c>
      <c r="L38" s="15">
        <f t="shared" si="6"/>
        <v>0.50584750564090897</v>
      </c>
      <c r="M38" s="15">
        <f t="shared" si="7"/>
        <v>7.4774051494169824E-2</v>
      </c>
      <c r="N38" s="15">
        <f t="shared" si="8"/>
        <v>2.216929585912923</v>
      </c>
    </row>
    <row r="39" spans="3:14" x14ac:dyDescent="0.3">
      <c r="C39" s="2">
        <v>39448</v>
      </c>
      <c r="D39" s="3">
        <v>37.492254000000003</v>
      </c>
      <c r="E39" s="15">
        <v>38.548000692005843</v>
      </c>
      <c r="F39">
        <v>34.888679188629531</v>
      </c>
      <c r="G39" s="8">
        <v>36.481769891682134</v>
      </c>
      <c r="I39" s="15">
        <f t="shared" si="3"/>
        <v>-1.0557466920058403</v>
      </c>
      <c r="J39" s="15">
        <f t="shared" si="4"/>
        <v>2.6035748113704713</v>
      </c>
      <c r="K39" s="15">
        <f t="shared" si="5"/>
        <v>1.0104841083178684</v>
      </c>
      <c r="L39" s="15">
        <f t="shared" si="6"/>
        <v>1.1146010776812745</v>
      </c>
      <c r="M39" s="15">
        <f t="shared" si="7"/>
        <v>6.7786017984027849</v>
      </c>
      <c r="N39" s="15">
        <f t="shared" si="8"/>
        <v>1.0210781331629575</v>
      </c>
    </row>
    <row r="40" spans="3:14" x14ac:dyDescent="0.3">
      <c r="C40" s="2">
        <v>39479</v>
      </c>
      <c r="D40" s="3">
        <v>36.855338000000003</v>
      </c>
      <c r="E40" s="15">
        <v>37.87966767085107</v>
      </c>
      <c r="F40">
        <v>33.274162087412307</v>
      </c>
      <c r="G40" s="8">
        <v>35.542748309736808</v>
      </c>
      <c r="I40" s="15">
        <f t="shared" si="3"/>
        <v>-1.024329670851067</v>
      </c>
      <c r="J40" s="15">
        <f t="shared" si="4"/>
        <v>3.5811759125876961</v>
      </c>
      <c r="K40" s="15">
        <f t="shared" si="5"/>
        <v>1.3125896902631951</v>
      </c>
      <c r="L40" s="15">
        <f t="shared" si="6"/>
        <v>1.0492512745858551</v>
      </c>
      <c r="M40" s="15">
        <f t="shared" si="7"/>
        <v>12.824820916898318</v>
      </c>
      <c r="N40" s="15">
        <f t="shared" si="8"/>
        <v>1.7228916949852304</v>
      </c>
    </row>
    <row r="41" spans="3:14" x14ac:dyDescent="0.3">
      <c r="C41" s="2">
        <v>39508</v>
      </c>
      <c r="D41" s="3">
        <v>44.201991</v>
      </c>
      <c r="E41" s="15">
        <v>37.231222974067137</v>
      </c>
      <c r="F41">
        <v>41.160004886487563</v>
      </c>
      <c r="G41" s="8">
        <v>44.553491438607274</v>
      </c>
      <c r="I41" s="15">
        <f t="shared" si="3"/>
        <v>6.9707680259328626</v>
      </c>
      <c r="J41" s="15">
        <f t="shared" si="4"/>
        <v>3.0419861135124364</v>
      </c>
      <c r="K41" s="15">
        <f t="shared" si="5"/>
        <v>-0.35150043860727465</v>
      </c>
      <c r="L41" s="15">
        <f t="shared" si="6"/>
        <v>48.591606871367937</v>
      </c>
      <c r="M41" s="15">
        <f t="shared" si="7"/>
        <v>9.2536795148024975</v>
      </c>
      <c r="N41" s="15">
        <f t="shared" si="8"/>
        <v>0.12355255834110646</v>
      </c>
    </row>
    <row r="42" spans="3:14" x14ac:dyDescent="0.3">
      <c r="C42" s="2">
        <v>39539</v>
      </c>
      <c r="D42" s="3">
        <v>40.888962999999997</v>
      </c>
      <c r="E42" s="15">
        <v>41.644018666270028</v>
      </c>
      <c r="F42">
        <v>39.226536388965314</v>
      </c>
      <c r="G42" s="8">
        <v>42.317094754244472</v>
      </c>
      <c r="I42" s="15">
        <f t="shared" si="3"/>
        <v>-0.75505566627003162</v>
      </c>
      <c r="J42" s="15">
        <f t="shared" si="4"/>
        <v>1.6624266110346824</v>
      </c>
      <c r="K42" s="15">
        <f t="shared" si="5"/>
        <v>-1.4281317542444754</v>
      </c>
      <c r="L42" s="15">
        <f t="shared" si="6"/>
        <v>0.57010905916648136</v>
      </c>
      <c r="M42" s="15">
        <f t="shared" si="7"/>
        <v>2.7636622370762591</v>
      </c>
      <c r="N42" s="15">
        <f t="shared" si="8"/>
        <v>2.0395603074814024</v>
      </c>
    </row>
    <row r="43" spans="3:14" x14ac:dyDescent="0.3">
      <c r="C43" s="2">
        <v>39569</v>
      </c>
      <c r="D43" s="3">
        <v>42.591557999999999</v>
      </c>
      <c r="E43" s="15">
        <v>41.166035985008179</v>
      </c>
      <c r="F43">
        <v>40.200228931903112</v>
      </c>
      <c r="G43" s="8">
        <v>41.917346498105189</v>
      </c>
      <c r="I43" s="15">
        <f t="shared" si="3"/>
        <v>1.4255220149918202</v>
      </c>
      <c r="J43" s="15">
        <f t="shared" si="4"/>
        <v>2.3913290680968871</v>
      </c>
      <c r="K43" s="15">
        <f t="shared" si="5"/>
        <v>0.67421150189480983</v>
      </c>
      <c r="L43" s="15">
        <f t="shared" si="6"/>
        <v>2.0321130152263391</v>
      </c>
      <c r="M43" s="15">
        <f t="shared" si="7"/>
        <v>5.7184547119251263</v>
      </c>
      <c r="N43" s="15">
        <f t="shared" si="8"/>
        <v>0.45456114928725516</v>
      </c>
    </row>
    <row r="44" spans="3:14" x14ac:dyDescent="0.3">
      <c r="C44" s="2">
        <v>39600</v>
      </c>
      <c r="D44" s="3">
        <v>44.660111000000001</v>
      </c>
      <c r="E44" s="15">
        <v>42.068452674746531</v>
      </c>
      <c r="F44">
        <v>42.958147154225273</v>
      </c>
      <c r="G44" s="8">
        <v>44.94215901524359</v>
      </c>
      <c r="I44" s="15">
        <f t="shared" si="3"/>
        <v>2.5916583252534693</v>
      </c>
      <c r="J44" s="15">
        <f t="shared" si="4"/>
        <v>1.7019638457747277</v>
      </c>
      <c r="K44" s="15">
        <f t="shared" si="5"/>
        <v>-0.28204801524358913</v>
      </c>
      <c r="L44" s="15">
        <f t="shared" si="6"/>
        <v>6.7166928748556174</v>
      </c>
      <c r="M44" s="15">
        <f t="shared" si="7"/>
        <v>2.8966809323243012</v>
      </c>
      <c r="N44" s="15">
        <f t="shared" si="8"/>
        <v>7.9551082902847889E-2</v>
      </c>
    </row>
    <row r="45" spans="3:14" x14ac:dyDescent="0.3">
      <c r="C45" s="2">
        <v>39630</v>
      </c>
      <c r="D45" s="3">
        <v>46.490098000000003</v>
      </c>
      <c r="E45" s="15">
        <v>43.709083757403995</v>
      </c>
      <c r="F45">
        <v>45.484821487692109</v>
      </c>
      <c r="G45" s="8">
        <v>47.410823892522266</v>
      </c>
      <c r="I45" s="15">
        <f t="shared" si="3"/>
        <v>2.781014242596008</v>
      </c>
      <c r="J45" s="15">
        <f t="shared" si="4"/>
        <v>1.0052765123078942</v>
      </c>
      <c r="K45" s="15">
        <f t="shared" si="5"/>
        <v>-0.92072589252226322</v>
      </c>
      <c r="L45" s="15">
        <f t="shared" si="6"/>
        <v>7.7340402175218479</v>
      </c>
      <c r="M45" s="15">
        <f t="shared" si="7"/>
        <v>1.0105808661979236</v>
      </c>
      <c r="N45" s="15">
        <f t="shared" si="8"/>
        <v>0.84773616916091821</v>
      </c>
    </row>
    <row r="46" spans="3:14" x14ac:dyDescent="0.3">
      <c r="C46" s="2">
        <v>39661</v>
      </c>
      <c r="D46" s="3">
        <v>44.969555</v>
      </c>
      <c r="E46" s="15">
        <v>45.469585272305608</v>
      </c>
      <c r="F46">
        <v>43.838771265036385</v>
      </c>
      <c r="G46" s="8">
        <v>45.627582248913676</v>
      </c>
      <c r="I46" s="15">
        <f t="shared" si="3"/>
        <v>-0.50003027230560804</v>
      </c>
      <c r="J46" s="15">
        <f t="shared" si="4"/>
        <v>1.1307837349636145</v>
      </c>
      <c r="K46" s="15">
        <f t="shared" si="5"/>
        <v>-0.65802724891367603</v>
      </c>
      <c r="L46" s="15">
        <f t="shared" si="6"/>
        <v>0.25003027322202054</v>
      </c>
      <c r="M46" s="15">
        <f t="shared" si="7"/>
        <v>1.2786718552582619</v>
      </c>
      <c r="N46" s="15">
        <f t="shared" si="8"/>
        <v>0.43299986031290094</v>
      </c>
    </row>
    <row r="47" spans="3:14" x14ac:dyDescent="0.3">
      <c r="C47" s="2">
        <v>39692</v>
      </c>
      <c r="D47" s="3">
        <v>34.883001999999998</v>
      </c>
      <c r="E47" s="15">
        <v>45.153044623787054</v>
      </c>
      <c r="F47">
        <v>35.640343932011973</v>
      </c>
      <c r="G47" s="8">
        <v>36.574253425244862</v>
      </c>
      <c r="I47" s="15">
        <f t="shared" si="3"/>
        <v>-10.270042623787056</v>
      </c>
      <c r="J47" s="15">
        <f t="shared" si="4"/>
        <v>-0.75734193201197542</v>
      </c>
      <c r="K47" s="15">
        <f t="shared" si="5"/>
        <v>-1.6912514252448645</v>
      </c>
      <c r="L47" s="15">
        <f t="shared" si="6"/>
        <v>105.47377549440291</v>
      </c>
      <c r="M47" s="15">
        <f t="shared" si="7"/>
        <v>0.57356680198363164</v>
      </c>
      <c r="N47" s="15">
        <f t="shared" si="8"/>
        <v>2.8603313833927855</v>
      </c>
    </row>
    <row r="48" spans="3:14" x14ac:dyDescent="0.3">
      <c r="C48" s="2">
        <v>39722</v>
      </c>
      <c r="D48" s="3">
        <v>38.128010000000003</v>
      </c>
      <c r="E48" s="15">
        <v>38.651666342313874</v>
      </c>
      <c r="F48">
        <v>38.627064160271182</v>
      </c>
      <c r="G48" s="8">
        <v>38.452660259966564</v>
      </c>
      <c r="I48" s="15">
        <f t="shared" si="3"/>
        <v>-0.52365634231387048</v>
      </c>
      <c r="J48" s="15">
        <f t="shared" si="4"/>
        <v>-0.49905416027117866</v>
      </c>
      <c r="K48" s="15">
        <f t="shared" si="5"/>
        <v>-0.32465025996656038</v>
      </c>
      <c r="L48" s="15">
        <f t="shared" si="6"/>
        <v>0.2742159648455415</v>
      </c>
      <c r="M48" s="15">
        <f t="shared" si="7"/>
        <v>0.24905505488397128</v>
      </c>
      <c r="N48" s="15">
        <f t="shared" si="8"/>
        <v>0.10539779129635524</v>
      </c>
    </row>
    <row r="49" spans="3:14" x14ac:dyDescent="0.3">
      <c r="C49" s="2">
        <v>39753</v>
      </c>
      <c r="D49" s="3">
        <v>34.270471000000001</v>
      </c>
      <c r="E49" s="15">
        <v>38.320169376275025</v>
      </c>
      <c r="F49">
        <v>36.580697817198327</v>
      </c>
      <c r="G49" s="8">
        <v>36.676374469956635</v>
      </c>
      <c r="I49" s="15">
        <f t="shared" si="3"/>
        <v>-4.0496983762750247</v>
      </c>
      <c r="J49" s="15">
        <f t="shared" si="4"/>
        <v>-2.3102268171983269</v>
      </c>
      <c r="K49" s="15">
        <f t="shared" si="5"/>
        <v>-2.405903469956634</v>
      </c>
      <c r="L49" s="15">
        <f t="shared" si="6"/>
        <v>16.400056938804571</v>
      </c>
      <c r="M49" s="15">
        <f t="shared" si="7"/>
        <v>5.337147946902312</v>
      </c>
      <c r="N49" s="15">
        <f t="shared" si="8"/>
        <v>5.788371506749372</v>
      </c>
    </row>
    <row r="50" spans="3:14" x14ac:dyDescent="0.3">
      <c r="C50" s="2">
        <v>39783</v>
      </c>
      <c r="D50" s="3">
        <v>37.156359000000002</v>
      </c>
      <c r="E50" s="15">
        <v>35.756536289782247</v>
      </c>
      <c r="F50">
        <v>37.98507993260661</v>
      </c>
      <c r="G50" s="8">
        <v>36.100042998808838</v>
      </c>
      <c r="I50" s="15">
        <f t="shared" si="3"/>
        <v>1.3998227102177552</v>
      </c>
      <c r="J50" s="15">
        <f t="shared" si="4"/>
        <v>-0.82872093260660762</v>
      </c>
      <c r="K50" s="15">
        <f t="shared" si="5"/>
        <v>1.0563160011911634</v>
      </c>
      <c r="L50" s="15">
        <f t="shared" si="6"/>
        <v>1.9595036200413813</v>
      </c>
      <c r="M50" s="15">
        <f t="shared" si="7"/>
        <v>0.68677838414036552</v>
      </c>
      <c r="N50" s="15">
        <f t="shared" si="8"/>
        <v>1.1158034943724899</v>
      </c>
    </row>
    <row r="51" spans="3:14" x14ac:dyDescent="0.3">
      <c r="C51" s="2">
        <v>39814</v>
      </c>
      <c r="D51" s="3">
        <v>33.303545999999997</v>
      </c>
      <c r="E51" s="15">
        <v>36.642684215307284</v>
      </c>
      <c r="F51">
        <v>34.860197565177906</v>
      </c>
      <c r="G51" s="8">
        <v>34.872866801207266</v>
      </c>
      <c r="I51" s="15">
        <f t="shared" si="3"/>
        <v>-3.3391382153072868</v>
      </c>
      <c r="J51" s="15">
        <f t="shared" si="4"/>
        <v>-1.5566515651779085</v>
      </c>
      <c r="K51" s="15">
        <f t="shared" si="5"/>
        <v>-1.5693208012072688</v>
      </c>
      <c r="L51" s="15">
        <f t="shared" si="6"/>
        <v>11.149844020925533</v>
      </c>
      <c r="M51" s="15">
        <f t="shared" si="7"/>
        <v>2.4231640953708324</v>
      </c>
      <c r="N51" s="15">
        <f t="shared" si="8"/>
        <v>2.4627677771018242</v>
      </c>
    </row>
    <row r="52" spans="3:14" x14ac:dyDescent="0.3">
      <c r="C52" s="2">
        <v>39845</v>
      </c>
      <c r="D52" s="3">
        <v>31.687273999999999</v>
      </c>
      <c r="E52" s="15">
        <v>34.528866243261639</v>
      </c>
      <c r="F52">
        <v>33.245680463960682</v>
      </c>
      <c r="G52" s="8">
        <v>32.399318160456488</v>
      </c>
      <c r="I52" s="15">
        <f t="shared" si="3"/>
        <v>-2.8415922432616405</v>
      </c>
      <c r="J52" s="15">
        <f t="shared" si="4"/>
        <v>-1.5584064639606829</v>
      </c>
      <c r="K52" s="15">
        <f t="shared" si="5"/>
        <v>-0.71204416045648955</v>
      </c>
      <c r="L52" s="15">
        <f t="shared" si="6"/>
        <v>8.0746464769647215</v>
      </c>
      <c r="M52" s="15">
        <f t="shared" si="7"/>
        <v>2.4286307069144395</v>
      </c>
      <c r="N52" s="15">
        <f t="shared" si="8"/>
        <v>0.50700688644018699</v>
      </c>
    </row>
    <row r="53" spans="3:14" x14ac:dyDescent="0.3">
      <c r="C53" s="2">
        <v>39873</v>
      </c>
      <c r="D53" s="3">
        <v>39.056403000000003</v>
      </c>
      <c r="E53" s="15">
        <v>32.730016250920364</v>
      </c>
      <c r="F53">
        <v>41.13152326303593</v>
      </c>
      <c r="G53" s="8">
        <v>39.581844910608908</v>
      </c>
      <c r="I53" s="15">
        <f t="shared" si="3"/>
        <v>6.3263867490796386</v>
      </c>
      <c r="J53" s="15">
        <f t="shared" si="4"/>
        <v>-2.0751202630359273</v>
      </c>
      <c r="K53" s="15">
        <f t="shared" si="5"/>
        <v>-0.52544191060890455</v>
      </c>
      <c r="L53" s="15">
        <f t="shared" si="6"/>
        <v>40.023169298930441</v>
      </c>
      <c r="M53" s="15">
        <f t="shared" si="7"/>
        <v>4.3061241060622963</v>
      </c>
      <c r="N53" s="15">
        <f t="shared" si="8"/>
        <v>0.27608920142433602</v>
      </c>
    </row>
    <row r="54" spans="3:14" x14ac:dyDescent="0.3">
      <c r="C54" s="2">
        <v>39904</v>
      </c>
      <c r="D54" s="3">
        <v>38.136054999999999</v>
      </c>
      <c r="E54" s="15">
        <v>36.73489090600718</v>
      </c>
      <c r="F54">
        <v>39.198054765513689</v>
      </c>
      <c r="G54" s="8">
        <v>36.732992752784305</v>
      </c>
      <c r="I54" s="15">
        <f t="shared" si="3"/>
        <v>1.4011640939928185</v>
      </c>
      <c r="J54" s="15">
        <f t="shared" si="4"/>
        <v>-1.0619997655136899</v>
      </c>
      <c r="K54" s="15">
        <f t="shared" si="5"/>
        <v>1.4030622472156935</v>
      </c>
      <c r="L54" s="15">
        <f t="shared" si="6"/>
        <v>1.963260818294716</v>
      </c>
      <c r="M54" s="15">
        <f t="shared" si="7"/>
        <v>1.1278435019511324</v>
      </c>
      <c r="N54" s="15">
        <f t="shared" si="8"/>
        <v>1.9685836695619519</v>
      </c>
    </row>
    <row r="55" spans="3:14" x14ac:dyDescent="0.3">
      <c r="C55" s="2">
        <v>39934</v>
      </c>
      <c r="D55" s="3">
        <v>38.408752999999997</v>
      </c>
      <c r="E55" s="15">
        <v>37.621887985100692</v>
      </c>
      <c r="F55">
        <v>40.171747308451486</v>
      </c>
      <c r="G55" s="8">
        <v>38.403684085361917</v>
      </c>
      <c r="I55" s="15">
        <f t="shared" si="3"/>
        <v>0.78686501489930549</v>
      </c>
      <c r="J55" s="15">
        <f t="shared" si="4"/>
        <v>-1.7629943084514892</v>
      </c>
      <c r="K55" s="15">
        <f t="shared" si="5"/>
        <v>5.0689146380804573E-3</v>
      </c>
      <c r="L55" s="15">
        <f t="shared" si="6"/>
        <v>0.61915655167248429</v>
      </c>
      <c r="M55" s="15">
        <f t="shared" si="7"/>
        <v>3.1081489316323445</v>
      </c>
      <c r="N55" s="15">
        <f t="shared" si="8"/>
        <v>2.5693895608146333E-5</v>
      </c>
    </row>
    <row r="56" spans="3:14" x14ac:dyDescent="0.3">
      <c r="C56" s="2">
        <v>39965</v>
      </c>
      <c r="D56" s="3">
        <v>41.145909000000003</v>
      </c>
      <c r="E56" s="15">
        <v>38.120007350882936</v>
      </c>
      <c r="F56">
        <v>42.929665530773647</v>
      </c>
      <c r="G56" s="8">
        <v>40.619625228585022</v>
      </c>
      <c r="I56" s="15">
        <f t="shared" si="3"/>
        <v>3.0259016491170669</v>
      </c>
      <c r="J56" s="15">
        <f t="shared" si="4"/>
        <v>-1.783756530773644</v>
      </c>
      <c r="K56" s="15">
        <f t="shared" si="5"/>
        <v>0.52628377141498106</v>
      </c>
      <c r="L56" s="15">
        <f t="shared" si="6"/>
        <v>9.1560807901293852</v>
      </c>
      <c r="M56" s="15">
        <f t="shared" si="7"/>
        <v>3.1817873610776259</v>
      </c>
      <c r="N56" s="15">
        <f t="shared" si="8"/>
        <v>0.27697460805477603</v>
      </c>
    </row>
    <row r="57" spans="3:14" x14ac:dyDescent="0.3">
      <c r="C57" s="2">
        <v>39995</v>
      </c>
      <c r="D57" s="3">
        <v>44.215515000000003</v>
      </c>
      <c r="E57" s="15">
        <v>40.035533116849948</v>
      </c>
      <c r="F57">
        <v>45.456339864240483</v>
      </c>
      <c r="G57" s="8">
        <v>43.228942713495471</v>
      </c>
      <c r="I57" s="15">
        <f t="shared" si="3"/>
        <v>4.1799818831500559</v>
      </c>
      <c r="J57" s="15">
        <f t="shared" si="4"/>
        <v>-1.24082486424048</v>
      </c>
      <c r="K57" s="15">
        <f t="shared" si="5"/>
        <v>0.98657228650453277</v>
      </c>
      <c r="L57" s="15">
        <f t="shared" si="6"/>
        <v>17.472248543462687</v>
      </c>
      <c r="M57" s="15">
        <f t="shared" si="7"/>
        <v>1.5396463437174057</v>
      </c>
      <c r="N57" s="15">
        <f t="shared" si="8"/>
        <v>0.97332487649878185</v>
      </c>
    </row>
    <row r="58" spans="3:14" x14ac:dyDescent="0.3">
      <c r="C58" s="2">
        <v>40026</v>
      </c>
      <c r="D58" s="3">
        <v>42.397035000000002</v>
      </c>
      <c r="E58" s="15">
        <v>42.681641261437392</v>
      </c>
      <c r="F58">
        <v>43.81028964158476</v>
      </c>
      <c r="G58" s="8">
        <v>42.513291926470806</v>
      </c>
      <c r="I58" s="15">
        <f t="shared" si="3"/>
        <v>-0.28460626143738921</v>
      </c>
      <c r="J58" s="15">
        <f t="shared" si="4"/>
        <v>-1.4132546415847571</v>
      </c>
      <c r="K58" s="15">
        <f t="shared" si="5"/>
        <v>-0.11625692647080399</v>
      </c>
      <c r="L58" s="15">
        <f t="shared" si="6"/>
        <v>8.1000724049367534E-2</v>
      </c>
      <c r="M58" s="15">
        <f t="shared" si="7"/>
        <v>1.9972886819608602</v>
      </c>
      <c r="N58" s="15">
        <f t="shared" si="8"/>
        <v>1.3515672952437925E-2</v>
      </c>
    </row>
    <row r="59" spans="3:14" x14ac:dyDescent="0.3">
      <c r="C59" s="2">
        <v>40057</v>
      </c>
      <c r="D59" s="3">
        <v>34.675395999999999</v>
      </c>
      <c r="E59" s="15">
        <v>42.501473268502814</v>
      </c>
      <c r="F59">
        <v>35.611862308560347</v>
      </c>
      <c r="G59" s="8">
        <v>33.39376205718635</v>
      </c>
      <c r="I59" s="15">
        <f t="shared" si="3"/>
        <v>-7.8260772685028144</v>
      </c>
      <c r="J59" s="15">
        <f t="shared" si="4"/>
        <v>-0.93646630856034818</v>
      </c>
      <c r="K59" s="15">
        <f t="shared" si="5"/>
        <v>1.2816339428136487</v>
      </c>
      <c r="L59" s="15">
        <f t="shared" si="6"/>
        <v>61.247485412576474</v>
      </c>
      <c r="M59" s="15">
        <f t="shared" si="7"/>
        <v>0.87696914706864526</v>
      </c>
      <c r="N59" s="15">
        <f t="shared" si="8"/>
        <v>1.642585563372059</v>
      </c>
    </row>
    <row r="60" spans="3:14" x14ac:dyDescent="0.3">
      <c r="C60" s="2">
        <v>40087</v>
      </c>
      <c r="D60" s="3">
        <v>37.318050999999997</v>
      </c>
      <c r="E60" s="15">
        <v>37.547230073374465</v>
      </c>
      <c r="F60">
        <v>38.598582536819556</v>
      </c>
      <c r="G60" s="8">
        <v>37.343266653581601</v>
      </c>
      <c r="I60" s="15">
        <f t="shared" si="3"/>
        <v>-0.22917907337446763</v>
      </c>
      <c r="J60" s="15">
        <f t="shared" si="4"/>
        <v>-1.2805315368195593</v>
      </c>
      <c r="K60" s="15">
        <f t="shared" si="5"/>
        <v>-2.5215653581604158E-2</v>
      </c>
      <c r="L60" s="15">
        <f t="shared" si="6"/>
        <v>5.252304767277962E-2</v>
      </c>
      <c r="M60" s="15">
        <f t="shared" si="7"/>
        <v>1.6397610167894625</v>
      </c>
      <c r="N60" s="15">
        <f t="shared" si="8"/>
        <v>6.3582918554746658E-4</v>
      </c>
    </row>
    <row r="61" spans="3:14" x14ac:dyDescent="0.3">
      <c r="C61" s="2">
        <v>40118</v>
      </c>
      <c r="D61" s="3">
        <v>34.576582000000002</v>
      </c>
      <c r="E61" s="15">
        <v>37.402149872173169</v>
      </c>
      <c r="F61">
        <v>36.552216193746695</v>
      </c>
      <c r="G61" s="8">
        <v>35.140270117623736</v>
      </c>
      <c r="I61" s="15">
        <f t="shared" si="3"/>
        <v>-2.825567872173167</v>
      </c>
      <c r="J61" s="15">
        <f t="shared" si="4"/>
        <v>-1.9756341937466928</v>
      </c>
      <c r="K61" s="15">
        <f t="shared" si="5"/>
        <v>-0.56368811762373383</v>
      </c>
      <c r="L61" s="15">
        <f t="shared" si="6"/>
        <v>7.983833800257198</v>
      </c>
      <c r="M61" s="15">
        <f t="shared" si="7"/>
        <v>3.9031304675011449</v>
      </c>
      <c r="N61" s="15">
        <f t="shared" si="8"/>
        <v>0.31774429395018838</v>
      </c>
    </row>
    <row r="62" spans="3:14" x14ac:dyDescent="0.3">
      <c r="C62" s="2">
        <v>40148</v>
      </c>
      <c r="D62" s="3">
        <v>36.459079000000003</v>
      </c>
      <c r="E62" s="15">
        <v>35.613443995293267</v>
      </c>
      <c r="F62">
        <v>37.956598309154984</v>
      </c>
      <c r="G62" s="8">
        <v>36.641320482900035</v>
      </c>
      <c r="I62" s="15">
        <f t="shared" si="3"/>
        <v>0.84563500470673603</v>
      </c>
      <c r="J62" s="15">
        <f t="shared" si="4"/>
        <v>-1.4975193091549812</v>
      </c>
      <c r="K62" s="15">
        <f t="shared" si="5"/>
        <v>-0.18224148290003228</v>
      </c>
      <c r="L62" s="15">
        <f t="shared" si="6"/>
        <v>0.71509856118536141</v>
      </c>
      <c r="M62" s="15">
        <f t="shared" si="7"/>
        <v>2.242564081292012</v>
      </c>
      <c r="N62" s="15">
        <f t="shared" si="8"/>
        <v>3.3211958089602756E-2</v>
      </c>
    </row>
    <row r="63" spans="3:14" x14ac:dyDescent="0.3">
      <c r="C63" s="2">
        <v>40179</v>
      </c>
      <c r="D63" s="3">
        <v>33.487141000000001</v>
      </c>
      <c r="E63" s="15">
        <v>36.148767289952247</v>
      </c>
      <c r="F63">
        <v>34.83171594172628</v>
      </c>
      <c r="G63" s="8">
        <v>33.971799342619022</v>
      </c>
      <c r="I63" s="15">
        <f t="shared" si="3"/>
        <v>-2.6616262899522454</v>
      </c>
      <c r="J63" s="15">
        <f t="shared" si="4"/>
        <v>-1.3445749417262789</v>
      </c>
      <c r="K63" s="15">
        <f t="shared" si="5"/>
        <v>-0.48465834261902074</v>
      </c>
      <c r="L63" s="15">
        <f t="shared" si="6"/>
        <v>7.0842545073649541</v>
      </c>
      <c r="M63" s="15">
        <f t="shared" si="7"/>
        <v>1.8078817739182262</v>
      </c>
      <c r="N63" s="15">
        <f t="shared" si="8"/>
        <v>0.23489370907021609</v>
      </c>
    </row>
    <row r="64" spans="3:14" x14ac:dyDescent="0.3">
      <c r="C64" s="2">
        <v>40210</v>
      </c>
      <c r="D64" s="3">
        <v>30.718097</v>
      </c>
      <c r="E64" s="15">
        <v>34.463843479138241</v>
      </c>
      <c r="F64">
        <v>33.217198840509049</v>
      </c>
      <c r="G64" s="8">
        <v>32.397092535310293</v>
      </c>
      <c r="I64" s="15">
        <f t="shared" si="3"/>
        <v>-3.7457464791382407</v>
      </c>
      <c r="J64" s="15">
        <f t="shared" si="4"/>
        <v>-2.4991018405090486</v>
      </c>
      <c r="K64" s="15">
        <f t="shared" si="5"/>
        <v>-1.6789955353102926</v>
      </c>
      <c r="L64" s="15">
        <f t="shared" si="6"/>
        <v>14.030616685976526</v>
      </c>
      <c r="M64" s="15">
        <f t="shared" si="7"/>
        <v>6.2455100092357139</v>
      </c>
      <c r="N64" s="15">
        <f t="shared" si="8"/>
        <v>2.819026007591896</v>
      </c>
    </row>
    <row r="65" spans="3:14" x14ac:dyDescent="0.3">
      <c r="C65" s="2">
        <v>40238</v>
      </c>
      <c r="D65" s="3">
        <v>39.369601000000003</v>
      </c>
      <c r="E65" s="15">
        <v>32.092625004253854</v>
      </c>
      <c r="F65">
        <v>41.103041639584305</v>
      </c>
      <c r="G65" s="8">
        <v>39.097973236428345</v>
      </c>
      <c r="I65" s="15">
        <f t="shared" si="3"/>
        <v>7.2769759957461488</v>
      </c>
      <c r="J65" s="15">
        <f t="shared" si="4"/>
        <v>-1.7334406395843018</v>
      </c>
      <c r="K65" s="15">
        <f t="shared" si="5"/>
        <v>0.27162776357165797</v>
      </c>
      <c r="L65" s="15">
        <f t="shared" si="6"/>
        <v>52.954379642665657</v>
      </c>
      <c r="M65" s="15">
        <f t="shared" si="7"/>
        <v>3.0048164509624335</v>
      </c>
      <c r="N65" s="15">
        <f t="shared" si="8"/>
        <v>7.3781641942940512E-2</v>
      </c>
    </row>
    <row r="66" spans="3:14" x14ac:dyDescent="0.3">
      <c r="C66" s="2">
        <v>40269</v>
      </c>
      <c r="D66" s="3">
        <v>37.762307</v>
      </c>
      <c r="E66" s="15">
        <v>36.699263499012119</v>
      </c>
      <c r="F66">
        <v>39.169573142062063</v>
      </c>
      <c r="G66" s="8">
        <v>37.286592119464828</v>
      </c>
      <c r="I66" s="15">
        <f t="shared" si="3"/>
        <v>1.0630435009878809</v>
      </c>
      <c r="J66" s="15">
        <f t="shared" si="4"/>
        <v>-1.4072661420620634</v>
      </c>
      <c r="K66" s="15">
        <f t="shared" si="5"/>
        <v>0.47571488053517186</v>
      </c>
      <c r="L66" s="15">
        <f t="shared" si="6"/>
        <v>1.1300614849925708</v>
      </c>
      <c r="M66" s="15">
        <f t="shared" si="7"/>
        <v>1.9803979945942434</v>
      </c>
      <c r="N66" s="15">
        <f t="shared" si="8"/>
        <v>0.22630464756259283</v>
      </c>
    </row>
    <row r="67" spans="3:14" x14ac:dyDescent="0.3">
      <c r="C67" s="2">
        <v>40299</v>
      </c>
      <c r="D67" s="3">
        <v>38.883682999999998</v>
      </c>
      <c r="E67" s="15">
        <v>37.372215713794191</v>
      </c>
      <c r="F67">
        <v>40.143265684999854</v>
      </c>
      <c r="G67" s="8">
        <v>38.042323141459761</v>
      </c>
      <c r="I67" s="15">
        <f t="shared" si="3"/>
        <v>1.5114672862058072</v>
      </c>
      <c r="J67" s="15">
        <f t="shared" si="4"/>
        <v>-1.2595826849998559</v>
      </c>
      <c r="K67" s="15">
        <f t="shared" si="5"/>
        <v>0.84135985854023687</v>
      </c>
      <c r="L67" s="15">
        <f t="shared" si="6"/>
        <v>2.2845333572703472</v>
      </c>
      <c r="M67" s="15">
        <f t="shared" si="7"/>
        <v>1.5865485403514463</v>
      </c>
      <c r="N67" s="15">
        <f t="shared" si="8"/>
        <v>0.70788641156284737</v>
      </c>
    </row>
    <row r="68" spans="3:14" x14ac:dyDescent="0.3">
      <c r="C68" s="2">
        <v>40330</v>
      </c>
      <c r="D68" s="3">
        <v>41.901958999999998</v>
      </c>
      <c r="E68" s="15">
        <v>38.32903945325323</v>
      </c>
      <c r="F68">
        <v>42.901183907322022</v>
      </c>
      <c r="G68" s="8">
        <v>40.913785203717687</v>
      </c>
      <c r="I68" s="15">
        <f t="shared" ref="I68:I90" si="9">$D68-E68</f>
        <v>3.5729195467467676</v>
      </c>
      <c r="J68" s="15">
        <f t="shared" ref="J68:J90" si="10">$D68-F68</f>
        <v>-0.99922490732202363</v>
      </c>
      <c r="K68" s="15">
        <f t="shared" ref="K68:K90" si="11">$D68-G68</f>
        <v>0.98817379628231095</v>
      </c>
      <c r="L68" s="15">
        <f t="shared" ref="L68:L90" si="12">I68^2</f>
        <v>12.765754087525128</v>
      </c>
      <c r="M68" s="15">
        <f t="shared" ref="M68:M90" si="13">J68^2</f>
        <v>0.99845041541270674</v>
      </c>
      <c r="N68" s="15">
        <f t="shared" ref="N68:N90" si="14">K68^2</f>
        <v>0.9764874516589942</v>
      </c>
    </row>
    <row r="69" spans="3:14" x14ac:dyDescent="0.3">
      <c r="C69" s="2">
        <v>40360</v>
      </c>
      <c r="D69" s="3">
        <v>44.021861000000001</v>
      </c>
      <c r="E69" s="15">
        <v>40.590851053612958</v>
      </c>
      <c r="F69">
        <v>45.427858240788858</v>
      </c>
      <c r="G69" s="8">
        <v>43.959221735714308</v>
      </c>
      <c r="I69" s="15">
        <f t="shared" si="9"/>
        <v>3.4310099463870429</v>
      </c>
      <c r="J69" s="15">
        <f t="shared" si="10"/>
        <v>-1.4059972407888566</v>
      </c>
      <c r="K69" s="15">
        <f t="shared" si="11"/>
        <v>6.2639264285692775E-2</v>
      </c>
      <c r="L69" s="15">
        <f t="shared" si="12"/>
        <v>11.771829252206819</v>
      </c>
      <c r="M69" s="15">
        <f t="shared" si="13"/>
        <v>1.976828241105878</v>
      </c>
      <c r="N69" s="15">
        <f t="shared" si="14"/>
        <v>3.9236774302528667E-3</v>
      </c>
    </row>
    <row r="70" spans="3:14" x14ac:dyDescent="0.3">
      <c r="C70" s="2">
        <v>40391</v>
      </c>
      <c r="D70" s="3">
        <v>42.813205000000004</v>
      </c>
      <c r="E70" s="15">
        <v>42.762827779132508</v>
      </c>
      <c r="F70">
        <v>43.781808018133127</v>
      </c>
      <c r="G70" s="8">
        <v>42.423661569214332</v>
      </c>
      <c r="I70" s="15">
        <f t="shared" si="9"/>
        <v>5.0377220867495964E-2</v>
      </c>
      <c r="J70" s="15">
        <f t="shared" si="10"/>
        <v>-0.96860301813312333</v>
      </c>
      <c r="K70" s="15">
        <f t="shared" si="11"/>
        <v>0.38954343078567177</v>
      </c>
      <c r="L70" s="15">
        <f t="shared" si="12"/>
        <v>2.5378643823324707E-3</v>
      </c>
      <c r="M70" s="15">
        <f t="shared" si="13"/>
        <v>0.93819180673659563</v>
      </c>
      <c r="N70" s="15">
        <f t="shared" si="14"/>
        <v>0.15174408446827145</v>
      </c>
    </row>
    <row r="71" spans="3:14" x14ac:dyDescent="0.3">
      <c r="C71" s="2">
        <v>40422</v>
      </c>
      <c r="D71" s="3">
        <v>36.131604000000003</v>
      </c>
      <c r="E71" s="15">
        <v>42.79471872463553</v>
      </c>
      <c r="F71">
        <v>35.583380685108722</v>
      </c>
      <c r="G71" s="8">
        <v>34.023314987177713</v>
      </c>
      <c r="I71" s="15">
        <f t="shared" si="9"/>
        <v>-6.6631147246355269</v>
      </c>
      <c r="J71" s="15">
        <f t="shared" si="10"/>
        <v>0.54822331489128118</v>
      </c>
      <c r="K71" s="15">
        <f t="shared" si="11"/>
        <v>2.10828901282229</v>
      </c>
      <c r="L71" s="15">
        <f t="shared" si="12"/>
        <v>44.397097833654776</v>
      </c>
      <c r="M71" s="15">
        <f t="shared" si="13"/>
        <v>0.30054880299038483</v>
      </c>
      <c r="N71" s="15">
        <f t="shared" si="14"/>
        <v>4.4448825615871863</v>
      </c>
    </row>
    <row r="72" spans="3:14" x14ac:dyDescent="0.3">
      <c r="C72" s="2">
        <v>40452</v>
      </c>
      <c r="D72" s="3">
        <v>39.183461000000001</v>
      </c>
      <c r="E72" s="15">
        <v>38.576680791922882</v>
      </c>
      <c r="F72">
        <v>38.570100913367931</v>
      </c>
      <c r="G72" s="8">
        <v>38.120924176562376</v>
      </c>
      <c r="I72" s="15">
        <f t="shared" si="9"/>
        <v>0.60678020807711874</v>
      </c>
      <c r="J72" s="15">
        <f t="shared" si="10"/>
        <v>0.61336008663207053</v>
      </c>
      <c r="K72" s="15">
        <f t="shared" si="11"/>
        <v>1.0625368234376253</v>
      </c>
      <c r="L72" s="15">
        <f t="shared" si="12"/>
        <v>0.36818222091411151</v>
      </c>
      <c r="M72" s="15">
        <f t="shared" si="13"/>
        <v>0.37621059587330108</v>
      </c>
      <c r="N72" s="15">
        <f t="shared" si="14"/>
        <v>1.1289845011609194</v>
      </c>
    </row>
    <row r="73" spans="3:14" x14ac:dyDescent="0.3">
      <c r="C73" s="2">
        <v>40483</v>
      </c>
      <c r="D73" s="3">
        <v>36.671543999999997</v>
      </c>
      <c r="E73" s="15">
        <v>38.960798736797159</v>
      </c>
      <c r="F73">
        <v>36.523734570295069</v>
      </c>
      <c r="G73" s="8">
        <v>36.459493139047666</v>
      </c>
      <c r="I73" s="15">
        <f t="shared" si="9"/>
        <v>-2.2892547367971616</v>
      </c>
      <c r="J73" s="15">
        <f t="shared" si="10"/>
        <v>0.14780942970492816</v>
      </c>
      <c r="K73" s="15">
        <f t="shared" si="11"/>
        <v>0.21205086095233128</v>
      </c>
      <c r="L73" s="15">
        <f t="shared" si="12"/>
        <v>5.240687249948242</v>
      </c>
      <c r="M73" s="15">
        <f t="shared" si="13"/>
        <v>2.1847627509696099E-2</v>
      </c>
      <c r="N73" s="15">
        <f t="shared" si="14"/>
        <v>4.4965567630624932E-2</v>
      </c>
    </row>
    <row r="74" spans="3:14" x14ac:dyDescent="0.3">
      <c r="C74" s="2">
        <v>40513</v>
      </c>
      <c r="D74" s="3">
        <v>37.426385000000003</v>
      </c>
      <c r="E74" s="15">
        <v>37.511602119822996</v>
      </c>
      <c r="F74">
        <v>37.928116685703358</v>
      </c>
      <c r="G74" s="8">
        <v>38.605786629745637</v>
      </c>
      <c r="I74" s="15">
        <f t="shared" si="9"/>
        <v>-8.5217119822992515E-2</v>
      </c>
      <c r="J74" s="15">
        <f t="shared" si="10"/>
        <v>-0.50173168570335491</v>
      </c>
      <c r="K74" s="15">
        <f t="shared" si="11"/>
        <v>-1.1794016297456338</v>
      </c>
      <c r="L74" s="15">
        <f t="shared" si="12"/>
        <v>7.2619575109262643E-3</v>
      </c>
      <c r="M74" s="15">
        <f t="shared" si="13"/>
        <v>0.25173468443873009</v>
      </c>
      <c r="N74" s="15">
        <f t="shared" si="14"/>
        <v>1.390988204246657</v>
      </c>
    </row>
    <row r="75" spans="3:14" x14ac:dyDescent="0.3">
      <c r="C75" s="2">
        <v>40544</v>
      </c>
      <c r="D75" s="3">
        <v>34.327419999999996</v>
      </c>
      <c r="E75" s="15">
        <v>37.457656021221254</v>
      </c>
      <c r="F75">
        <v>34.803234318274647</v>
      </c>
      <c r="G75" s="8">
        <v>35.354972685426858</v>
      </c>
      <c r="I75" s="15">
        <f t="shared" si="9"/>
        <v>-3.1302360212212577</v>
      </c>
      <c r="J75" s="15">
        <f t="shared" si="10"/>
        <v>-0.47581431827465082</v>
      </c>
      <c r="K75" s="15">
        <f t="shared" si="11"/>
        <v>-1.027552685426862</v>
      </c>
      <c r="L75" s="15">
        <f t="shared" si="12"/>
        <v>9.7983775485510893</v>
      </c>
      <c r="M75" s="15">
        <f t="shared" si="13"/>
        <v>0.2263992654751707</v>
      </c>
      <c r="N75" s="15">
        <f t="shared" si="14"/>
        <v>1.0558645213279556</v>
      </c>
    </row>
    <row r="76" spans="3:14" x14ac:dyDescent="0.3">
      <c r="C76" s="2">
        <v>40575</v>
      </c>
      <c r="D76" s="3">
        <v>31.825085999999999</v>
      </c>
      <c r="E76" s="15">
        <v>35.476082114495973</v>
      </c>
      <c r="F76">
        <v>33.188717217057423</v>
      </c>
      <c r="G76" s="8">
        <v>33.189612971828545</v>
      </c>
      <c r="I76" s="15">
        <f t="shared" si="9"/>
        <v>-3.6509961144959746</v>
      </c>
      <c r="J76" s="15">
        <f t="shared" si="10"/>
        <v>-1.3636312170574243</v>
      </c>
      <c r="K76" s="15">
        <f t="shared" si="11"/>
        <v>-1.3645269718285462</v>
      </c>
      <c r="L76" s="15">
        <f t="shared" si="12"/>
        <v>13.329772628064704</v>
      </c>
      <c r="M76" s="15">
        <f t="shared" si="13"/>
        <v>1.8594900961335121</v>
      </c>
      <c r="N76" s="15">
        <f t="shared" si="14"/>
        <v>1.8619338568475821</v>
      </c>
    </row>
    <row r="77" spans="3:14" x14ac:dyDescent="0.3">
      <c r="C77" s="2">
        <v>40603</v>
      </c>
      <c r="D77" s="3">
        <v>40.506780999999997</v>
      </c>
      <c r="E77" s="15">
        <v>33.16484469182457</v>
      </c>
      <c r="F77">
        <v>41.074560016132679</v>
      </c>
      <c r="G77" s="8">
        <v>40.693180264992399</v>
      </c>
      <c r="I77" s="15">
        <f t="shared" si="9"/>
        <v>7.341936308175427</v>
      </c>
      <c r="J77" s="15">
        <f t="shared" si="10"/>
        <v>-0.56777901613268256</v>
      </c>
      <c r="K77" s="15">
        <f t="shared" si="11"/>
        <v>-0.18639926499240289</v>
      </c>
      <c r="L77" s="15">
        <f t="shared" si="12"/>
        <v>53.904028753304615</v>
      </c>
      <c r="M77" s="15">
        <f t="shared" si="13"/>
        <v>0.32237301116059702</v>
      </c>
      <c r="N77" s="15">
        <f t="shared" si="14"/>
        <v>3.4744685989708035E-2</v>
      </c>
    </row>
    <row r="78" spans="3:14" x14ac:dyDescent="0.3">
      <c r="C78" s="2">
        <v>40634</v>
      </c>
      <c r="D78" s="3">
        <v>38.505752000000001</v>
      </c>
      <c r="E78" s="15">
        <v>37.812605855675486</v>
      </c>
      <c r="F78">
        <v>39.14109151861043</v>
      </c>
      <c r="G78" s="8">
        <v>38.735599489652969</v>
      </c>
      <c r="I78" s="15">
        <f t="shared" si="9"/>
        <v>0.69314614432451549</v>
      </c>
      <c r="J78" s="15">
        <f t="shared" si="10"/>
        <v>-0.63533951861042937</v>
      </c>
      <c r="K78" s="15">
        <f t="shared" si="11"/>
        <v>-0.22984748965296831</v>
      </c>
      <c r="L78" s="15">
        <f t="shared" si="12"/>
        <v>0.48045157739194205</v>
      </c>
      <c r="M78" s="15">
        <f t="shared" si="13"/>
        <v>0.40365630390813212</v>
      </c>
      <c r="N78" s="15">
        <f t="shared" si="14"/>
        <v>5.2829868499771372E-2</v>
      </c>
    </row>
    <row r="79" spans="3:14" x14ac:dyDescent="0.3">
      <c r="C79" s="2">
        <v>40664</v>
      </c>
      <c r="D79" s="3">
        <v>40.429592999999997</v>
      </c>
      <c r="E79" s="15">
        <v>38.251397149312453</v>
      </c>
      <c r="F79">
        <v>40.114784061548228</v>
      </c>
      <c r="G79" s="8">
        <v>39.234050823701914</v>
      </c>
      <c r="I79" s="15">
        <f t="shared" si="9"/>
        <v>2.1781958506875441</v>
      </c>
      <c r="J79" s="15">
        <f t="shared" si="10"/>
        <v>0.31480893845176894</v>
      </c>
      <c r="K79" s="15">
        <f t="shared" si="11"/>
        <v>1.1955421762980833</v>
      </c>
      <c r="L79" s="15">
        <f t="shared" si="12"/>
        <v>4.7445371639524341</v>
      </c>
      <c r="M79" s="15">
        <f t="shared" si="13"/>
        <v>9.9104667729129639E-2</v>
      </c>
      <c r="N79" s="15">
        <f t="shared" si="14"/>
        <v>1.4293210953075575</v>
      </c>
    </row>
    <row r="80" spans="3:14" x14ac:dyDescent="0.3">
      <c r="C80" s="2">
        <v>40695</v>
      </c>
      <c r="D80" s="3">
        <v>42.570238000000003</v>
      </c>
      <c r="E80" s="15">
        <v>39.630288719212587</v>
      </c>
      <c r="F80">
        <v>42.872702283870396</v>
      </c>
      <c r="G80" s="8">
        <v>42.396393159528067</v>
      </c>
      <c r="I80" s="15">
        <f t="shared" si="9"/>
        <v>2.9399492807874168</v>
      </c>
      <c r="J80" s="15">
        <f t="shared" si="10"/>
        <v>-0.30246428387039259</v>
      </c>
      <c r="K80" s="15">
        <f t="shared" si="11"/>
        <v>0.17384484047193638</v>
      </c>
      <c r="L80" s="15">
        <f t="shared" si="12"/>
        <v>8.6433017736024489</v>
      </c>
      <c r="M80" s="15">
        <f t="shared" si="13"/>
        <v>9.1484643017229431E-2</v>
      </c>
      <c r="N80" s="15">
        <f t="shared" si="14"/>
        <v>3.0222028558713008E-2</v>
      </c>
    </row>
    <row r="81" spans="3:14" x14ac:dyDescent="0.3">
      <c r="C81" s="2">
        <v>40725</v>
      </c>
      <c r="D81" s="3">
        <v>45.074086000000001</v>
      </c>
      <c r="E81" s="15">
        <v>41.491402942679741</v>
      </c>
      <c r="F81">
        <v>45.399376617337225</v>
      </c>
      <c r="G81" s="8">
        <v>44.743005464173642</v>
      </c>
      <c r="I81" s="15">
        <f t="shared" si="9"/>
        <v>3.5826830573202599</v>
      </c>
      <c r="J81" s="15">
        <f t="shared" si="10"/>
        <v>-0.32529061733722386</v>
      </c>
      <c r="K81" s="15">
        <f t="shared" si="11"/>
        <v>0.33108053582635932</v>
      </c>
      <c r="L81" s="15">
        <f t="shared" si="12"/>
        <v>12.835617889209646</v>
      </c>
      <c r="M81" s="15">
        <f t="shared" si="13"/>
        <v>0.1058139857276322</v>
      </c>
      <c r="N81" s="15">
        <f t="shared" si="14"/>
        <v>0.1096143212030692</v>
      </c>
    </row>
    <row r="82" spans="3:14" x14ac:dyDescent="0.3">
      <c r="C82" s="2">
        <v>40756</v>
      </c>
      <c r="D82" s="3">
        <v>42.782321000000003</v>
      </c>
      <c r="E82" s="15">
        <v>43.759395264767576</v>
      </c>
      <c r="F82">
        <v>43.753326394681501</v>
      </c>
      <c r="G82" s="8">
        <v>43.488251384198264</v>
      </c>
      <c r="I82" s="15">
        <f t="shared" si="9"/>
        <v>-0.9770742647675732</v>
      </c>
      <c r="J82" s="15">
        <f t="shared" si="10"/>
        <v>-0.97100539468149805</v>
      </c>
      <c r="K82" s="15">
        <f t="shared" si="11"/>
        <v>-0.70593038419826115</v>
      </c>
      <c r="L82" s="15">
        <f t="shared" si="12"/>
        <v>0.95467411887109377</v>
      </c>
      <c r="M82" s="15">
        <f t="shared" si="13"/>
        <v>0.94285147650057177</v>
      </c>
      <c r="N82" s="15">
        <f t="shared" si="14"/>
        <v>0.4983377073343046</v>
      </c>
    </row>
    <row r="83" spans="3:14" x14ac:dyDescent="0.3">
      <c r="C83" s="2">
        <v>40787</v>
      </c>
      <c r="D83" s="3">
        <v>36.698979000000001</v>
      </c>
      <c r="E83" s="15">
        <v>43.140865270584953</v>
      </c>
      <c r="F83">
        <v>35.554899061657096</v>
      </c>
      <c r="G83" s="8">
        <v>34.965446944939075</v>
      </c>
      <c r="I83" s="15">
        <f t="shared" si="9"/>
        <v>-6.441886270584952</v>
      </c>
      <c r="J83" s="15">
        <f t="shared" si="10"/>
        <v>1.1440799383429052</v>
      </c>
      <c r="K83" s="15">
        <f t="shared" si="11"/>
        <v>1.7335320550609268</v>
      </c>
      <c r="L83" s="15">
        <f t="shared" si="12"/>
        <v>41.497898723150904</v>
      </c>
      <c r="M83" s="15">
        <f t="shared" si="13"/>
        <v>1.3089189053187058</v>
      </c>
      <c r="N83" s="15">
        <f t="shared" si="14"/>
        <v>3.0051333859237599</v>
      </c>
    </row>
    <row r="84" spans="3:14" x14ac:dyDescent="0.3">
      <c r="C84" s="2">
        <v>40817</v>
      </c>
      <c r="D84" s="3">
        <v>38.703718000000002</v>
      </c>
      <c r="E84" s="15">
        <v>39.062874455405876</v>
      </c>
      <c r="F84">
        <v>38.541619289916298</v>
      </c>
      <c r="G84" s="8">
        <v>38.551577728587091</v>
      </c>
      <c r="I84" s="15">
        <f t="shared" si="9"/>
        <v>-0.35915645540587349</v>
      </c>
      <c r="J84" s="15">
        <f t="shared" si="10"/>
        <v>0.16209871008370413</v>
      </c>
      <c r="K84" s="15">
        <f t="shared" si="11"/>
        <v>0.15214027141291098</v>
      </c>
      <c r="L84" s="15">
        <f t="shared" si="12"/>
        <v>0.12899335945971119</v>
      </c>
      <c r="M84" s="15">
        <f t="shared" si="13"/>
        <v>2.6275991810800765E-2</v>
      </c>
      <c r="N84" s="15">
        <f t="shared" si="14"/>
        <v>2.3146662185594215E-2</v>
      </c>
    </row>
    <row r="85" spans="3:14" x14ac:dyDescent="0.3">
      <c r="C85" s="2">
        <v>40848</v>
      </c>
      <c r="D85" s="3">
        <v>36.827824</v>
      </c>
      <c r="E85" s="15">
        <v>38.835512986290027</v>
      </c>
      <c r="F85">
        <v>36.495252946843443</v>
      </c>
      <c r="G85" s="8">
        <v>36.108653091297242</v>
      </c>
      <c r="I85" s="15">
        <f t="shared" si="9"/>
        <v>-2.0076889862900273</v>
      </c>
      <c r="J85" s="15">
        <f t="shared" si="10"/>
        <v>0.33257105315655622</v>
      </c>
      <c r="K85" s="15">
        <f t="shared" si="11"/>
        <v>0.71917090870275757</v>
      </c>
      <c r="L85" s="15">
        <f t="shared" si="12"/>
        <v>4.0308150656702777</v>
      </c>
      <c r="M85" s="15">
        <f t="shared" si="13"/>
        <v>0.11060350539766094</v>
      </c>
      <c r="N85" s="15">
        <f t="shared" si="14"/>
        <v>0.51720679592435004</v>
      </c>
    </row>
    <row r="86" spans="3:14" x14ac:dyDescent="0.3">
      <c r="C86" s="2">
        <v>40878</v>
      </c>
      <c r="D86" s="3">
        <v>37.493287000000002</v>
      </c>
      <c r="E86" s="15">
        <v>37.564559588181766</v>
      </c>
      <c r="F86">
        <v>37.899635062251733</v>
      </c>
      <c r="G86" s="8">
        <v>38.13651921168816</v>
      </c>
      <c r="I86" s="15">
        <f t="shared" si="9"/>
        <v>-7.1272588181763297E-2</v>
      </c>
      <c r="J86" s="15">
        <f t="shared" si="10"/>
        <v>-0.40634806225173037</v>
      </c>
      <c r="K86" s="15">
        <f t="shared" si="11"/>
        <v>-0.64323221168815792</v>
      </c>
      <c r="L86" s="15">
        <f t="shared" si="12"/>
        <v>5.079781826127225E-3</v>
      </c>
      <c r="M86" s="15">
        <f t="shared" si="13"/>
        <v>0.16511874769573615</v>
      </c>
      <c r="N86" s="15">
        <f t="shared" si="14"/>
        <v>0.41374767815323921</v>
      </c>
    </row>
    <row r="87" spans="3:14" x14ac:dyDescent="0.3">
      <c r="C87" s="2">
        <v>40909</v>
      </c>
      <c r="D87" s="3">
        <v>34.313549999999999</v>
      </c>
      <c r="E87" s="15">
        <v>37.519440977301215</v>
      </c>
      <c r="F87">
        <v>34.774752694823022</v>
      </c>
      <c r="G87" s="8">
        <v>35.237330761674926</v>
      </c>
      <c r="I87" s="15">
        <f t="shared" si="9"/>
        <v>-3.2058909773012161</v>
      </c>
      <c r="J87" s="15">
        <f t="shared" si="10"/>
        <v>-0.46120269482302234</v>
      </c>
      <c r="K87" s="15">
        <f t="shared" si="11"/>
        <v>-0.92378076167492651</v>
      </c>
      <c r="L87" s="15">
        <f t="shared" si="12"/>
        <v>10.277736958341347</v>
      </c>
      <c r="M87" s="15">
        <f t="shared" si="13"/>
        <v>0.21270792571201788</v>
      </c>
      <c r="N87" s="15">
        <f t="shared" si="14"/>
        <v>0.85337089564070734</v>
      </c>
    </row>
    <row r="88" spans="3:14" x14ac:dyDescent="0.3">
      <c r="C88" s="2">
        <v>40940</v>
      </c>
      <c r="D88" s="3">
        <v>33.264167999999998</v>
      </c>
      <c r="E88" s="15">
        <v>35.48997423250681</v>
      </c>
      <c r="F88">
        <v>33.160235593605798</v>
      </c>
      <c r="G88" s="8">
        <v>33.040569604598488</v>
      </c>
      <c r="I88" s="15">
        <f t="shared" si="9"/>
        <v>-2.2258062325068124</v>
      </c>
      <c r="J88" s="15">
        <f t="shared" si="10"/>
        <v>0.10393240639420043</v>
      </c>
      <c r="K88" s="15">
        <f t="shared" si="11"/>
        <v>0.22359839540150972</v>
      </c>
      <c r="L88" s="15">
        <f t="shared" si="12"/>
        <v>4.9542133846661702</v>
      </c>
      <c r="M88" s="15">
        <f t="shared" si="13"/>
        <v>1.0801945098889234E-2</v>
      </c>
      <c r="N88" s="15">
        <f t="shared" si="14"/>
        <v>4.9996242426129885E-2</v>
      </c>
    </row>
    <row r="89" spans="3:14" x14ac:dyDescent="0.3">
      <c r="C89" s="2">
        <v>40969</v>
      </c>
      <c r="D89" s="3">
        <v>40.781256999999997</v>
      </c>
      <c r="E89" s="15">
        <v>34.08094324511142</v>
      </c>
      <c r="F89">
        <v>41.046078392681046</v>
      </c>
      <c r="G89" s="8">
        <v>41.826618882706924</v>
      </c>
      <c r="I89" s="15">
        <f t="shared" si="9"/>
        <v>6.7003137548885761</v>
      </c>
      <c r="J89" s="15">
        <f t="shared" si="10"/>
        <v>-0.26482139268104987</v>
      </c>
      <c r="K89" s="15">
        <f t="shared" si="11"/>
        <v>-1.0453618827069278</v>
      </c>
      <c r="L89" s="15">
        <f t="shared" si="12"/>
        <v>44.894204413949048</v>
      </c>
      <c r="M89" s="15">
        <f t="shared" si="13"/>
        <v>7.0130370021530816E-2</v>
      </c>
      <c r="N89" s="15">
        <f t="shared" si="14"/>
        <v>1.0927814658165727</v>
      </c>
    </row>
    <row r="90" spans="3:14" x14ac:dyDescent="0.3">
      <c r="C90" s="2">
        <v>41000</v>
      </c>
      <c r="D90" s="3">
        <v>38.806524000000003</v>
      </c>
      <c r="E90" s="15">
        <v>38.322529762405296</v>
      </c>
      <c r="F90">
        <v>39.112609895158805</v>
      </c>
      <c r="G90" s="8">
        <v>39.391354401042776</v>
      </c>
      <c r="I90" s="15">
        <f t="shared" si="9"/>
        <v>0.4839942375947075</v>
      </c>
      <c r="J90" s="15">
        <f t="shared" si="10"/>
        <v>-0.30608589515880169</v>
      </c>
      <c r="K90" s="15">
        <f t="shared" si="11"/>
        <v>-0.58483040104277251</v>
      </c>
      <c r="L90" s="15">
        <f t="shared" si="12"/>
        <v>0.23425042202488217</v>
      </c>
      <c r="M90" s="15">
        <f t="shared" si="13"/>
        <v>9.3688575215164938E-2</v>
      </c>
      <c r="N90" s="15">
        <f t="shared" si="14"/>
        <v>0.3420265979838501</v>
      </c>
    </row>
  </sheetData>
  <mergeCells count="4">
    <mergeCell ref="I1:K1"/>
    <mergeCell ref="L1:N1"/>
    <mergeCell ref="E1:G1"/>
    <mergeCell ref="O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Solver vs Regression</vt:lpstr>
      <vt:lpstr>Additive Model</vt:lpstr>
      <vt:lpstr>Checkstate</vt:lpstr>
      <vt:lpstr>Holt Winter's Model Initial</vt:lpstr>
      <vt:lpstr>Holt Winter's Model</vt:lpstr>
      <vt:lpstr>Model Comparison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Rochan Nehete</cp:lastModifiedBy>
  <dcterms:created xsi:type="dcterms:W3CDTF">2018-02-06T16:42:56Z</dcterms:created>
  <dcterms:modified xsi:type="dcterms:W3CDTF">2022-10-20T21:42:59Z</dcterms:modified>
</cp:coreProperties>
</file>