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ps329\Garrett Sonnier\Notebook\mkt_analytics\Fall 2021\Notes\Session 5\"/>
    </mc:Choice>
  </mc:AlternateContent>
  <bookViews>
    <workbookView xWindow="0" yWindow="0" windowWidth="15336" windowHeight="5844" firstSheet="2" activeTab="3"/>
  </bookViews>
  <sheets>
    <sheet name="Raw Data" sheetId="23" r:id="rId1"/>
    <sheet name="Log_HID1" sheetId="38" state="hidden" r:id="rId2"/>
    <sheet name="Model with GMAT" sheetId="17" r:id="rId3"/>
    <sheet name="Intercept on D" sheetId="32" r:id="rId4"/>
    <sheet name="Intercept Only Model" sheetId="30" r:id="rId5"/>
    <sheet name="Log_HID" sheetId="20" state="hidden" r:id="rId6"/>
    <sheet name="Log1_HID" sheetId="22" state="hidden" r:id="rId7"/>
    <sheet name="Log1_HID1" sheetId="34" state="hidden" r:id="rId8"/>
    <sheet name="Log2_HID" sheetId="36" state="hidden" r:id="rId9"/>
    <sheet name="XLSTAT Logit" sheetId="37" r:id="rId10"/>
  </sheets>
  <definedNames>
    <definedName name="PalisadeReportWorkbookCreatedBy" hidden="1">"StatTools"</definedName>
    <definedName name="solver_adj" localSheetId="3" hidden="1">'Intercept on D'!$G$1,'Intercept on D'!$I$1</definedName>
    <definedName name="solver_adj" localSheetId="4" hidden="1">'Intercept Only Model'!$G$1</definedName>
    <definedName name="solver_adj" localSheetId="2" hidden="1">'Model with GMAT'!$G$1,'Model with GMAT'!$I$1</definedName>
    <definedName name="solver_adj_ob" localSheetId="2" hidden="1">1</definedName>
    <definedName name="solver_adj_ob1" localSheetId="2" hidden="1">1</definedName>
    <definedName name="solver_adj1" localSheetId="2" hidden="1">'Model with GMAT'!$G$1</definedName>
    <definedName name="solver_cha" localSheetId="2" hidden="1">0</definedName>
    <definedName name="solver_chc1" localSheetId="2" hidden="1">0</definedName>
    <definedName name="solver_chc2" localSheetId="2" hidden="1">0</definedName>
    <definedName name="solver_chc3" localSheetId="2" hidden="1">0</definedName>
    <definedName name="solver_chc4" localSheetId="2" hidden="1">0</definedName>
    <definedName name="solver_chn" localSheetId="2" hidden="1">4</definedName>
    <definedName name="solver_chp1" localSheetId="2" hidden="1">0</definedName>
    <definedName name="solver_chp2" localSheetId="2" hidden="1">0</definedName>
    <definedName name="solver_chp3" localSheetId="2" hidden="1">0</definedName>
    <definedName name="solver_chp4" localSheetId="2" hidden="1">0</definedName>
    <definedName name="solver_cht" localSheetId="2" hidden="1">0</definedName>
    <definedName name="solver_cir1" localSheetId="2" hidden="1">1</definedName>
    <definedName name="solver_cir2" localSheetId="2" hidden="1">1</definedName>
    <definedName name="solver_cir3" localSheetId="2" hidden="1">1</definedName>
    <definedName name="solver_cir4" localSheetId="2" hidden="1">1</definedName>
    <definedName name="solver_con" localSheetId="2" hidden="1">" "</definedName>
    <definedName name="solver_con1" localSheetId="2" hidden="1">" "</definedName>
    <definedName name="solver_con2" localSheetId="2" hidden="1">" "</definedName>
    <definedName name="solver_con3" localSheetId="2" hidden="1">" "</definedName>
    <definedName name="solver_con4" localSheetId="2" hidden="1">" "</definedName>
    <definedName name="solver_cvg" localSheetId="3" hidden="1">0.0001</definedName>
    <definedName name="solver_cvg" localSheetId="4" hidden="1">0.0001</definedName>
    <definedName name="solver_cvg" localSheetId="2" hidden="1">0.0001</definedName>
    <definedName name="solver_dia" localSheetId="2" hidden="1">5</definedName>
    <definedName name="solver_drv" localSheetId="3" hidden="1">1</definedName>
    <definedName name="solver_drv" localSheetId="4" hidden="1">1</definedName>
    <definedName name="solver_drv" localSheetId="2" hidden="1">1</definedName>
    <definedName name="solver_eng" localSheetId="3" hidden="1">1</definedName>
    <definedName name="solver_eng" localSheetId="4" hidden="1">1</definedName>
    <definedName name="solver_eng" localSheetId="2" hidden="1">1</definedName>
    <definedName name="solver_est" localSheetId="3" hidden="1">1</definedName>
    <definedName name="solver_est" localSheetId="4" hidden="1">1</definedName>
    <definedName name="solver_est" localSheetId="2" hidden="1">1</definedName>
    <definedName name="solver_iao" localSheetId="2" hidden="1">0</definedName>
    <definedName name="solver_int" localSheetId="2" hidden="1">0</definedName>
    <definedName name="solver_irs" localSheetId="2" hidden="1">0</definedName>
    <definedName name="solver_ism" localSheetId="2" hidden="1">0</definedName>
    <definedName name="solver_itr" localSheetId="3" hidden="1">2147483647</definedName>
    <definedName name="solver_itr" localSheetId="4" hidden="1">2147483647</definedName>
    <definedName name="solver_itr" localSheetId="2" hidden="1">2147483647</definedName>
    <definedName name="solver_lhs_ob1" localSheetId="2" hidden="1">0</definedName>
    <definedName name="solver_lhs_ob2" localSheetId="2" hidden="1">0</definedName>
    <definedName name="solver_lhs_ob3" localSheetId="2" hidden="1">0</definedName>
    <definedName name="solver_lhs_ob4" localSheetId="2" hidden="1">0</definedName>
    <definedName name="solver_lhs1" localSheetId="2" hidden="1">'Model with GMAT'!$I$1</definedName>
    <definedName name="solver_lhs2" localSheetId="2" hidden="1">'Model with GMAT'!$I$1</definedName>
    <definedName name="solver_lhs3" localSheetId="2" hidden="1">'Model with GMAT'!$G$1</definedName>
    <definedName name="solver_lhs4" localSheetId="2" hidden="1">'Model with GMAT'!$G$1</definedName>
    <definedName name="solver_lin" localSheetId="2" hidden="1">2</definedName>
    <definedName name="solver_mda" localSheetId="2" hidden="1">4</definedName>
    <definedName name="solver_mip" localSheetId="3" hidden="1">2147483647</definedName>
    <definedName name="solver_mip" localSheetId="4" hidden="1">2147483647</definedName>
    <definedName name="solver_mip" localSheetId="2" hidden="1">2147483647</definedName>
    <definedName name="solver_mni" localSheetId="3" hidden="1">30</definedName>
    <definedName name="solver_mni" localSheetId="4" hidden="1">30</definedName>
    <definedName name="solver_mni" localSheetId="2" hidden="1">30</definedName>
    <definedName name="solver_mod" localSheetId="2" hidden="1">3</definedName>
    <definedName name="solver_mrt" localSheetId="3" hidden="1">0.075</definedName>
    <definedName name="solver_mrt" localSheetId="4" hidden="1">0.075</definedName>
    <definedName name="solver_mrt" localSheetId="2" hidden="1">0.075</definedName>
    <definedName name="solver_msl" localSheetId="3" hidden="1">2</definedName>
    <definedName name="solver_msl" localSheetId="4" hidden="1">2</definedName>
    <definedName name="solver_msl" localSheetId="2" hidden="1">2</definedName>
    <definedName name="solver_neg" localSheetId="3" hidden="1">2</definedName>
    <definedName name="solver_neg" localSheetId="4" hidden="1">2</definedName>
    <definedName name="solver_neg" localSheetId="2" hidden="1">2</definedName>
    <definedName name="solver_nod" localSheetId="3" hidden="1">2147483647</definedName>
    <definedName name="solver_nod" localSheetId="4" hidden="1">2147483647</definedName>
    <definedName name="solver_nod" localSheetId="2" hidden="1">2147483647</definedName>
    <definedName name="solver_ntr" localSheetId="2" hidden="1">0</definedName>
    <definedName name="solver_ntri" hidden="1">1000</definedName>
    <definedName name="solver_num" localSheetId="3" hidden="1">0</definedName>
    <definedName name="solver_num" localSheetId="4" hidden="1">0</definedName>
    <definedName name="solver_num" localSheetId="2" hidden="1">0</definedName>
    <definedName name="solver_nwt" localSheetId="3" hidden="1">1</definedName>
    <definedName name="solver_nwt" localSheetId="4" hidden="1">1</definedName>
    <definedName name="solver_nwt" localSheetId="2" hidden="1">1</definedName>
    <definedName name="solver_obc" localSheetId="2" hidden="1">0</definedName>
    <definedName name="solver_obp" localSheetId="2" hidden="1">0</definedName>
    <definedName name="solver_opt" localSheetId="3" hidden="1">'Intercept on D'!$L$1</definedName>
    <definedName name="solver_opt" localSheetId="4" hidden="1">'Intercept Only Model'!$L$1</definedName>
    <definedName name="solver_opt" localSheetId="2" hidden="1">'Model with GMAT'!$L$1</definedName>
    <definedName name="solver_opt_ob" localSheetId="2" hidden="1">1</definedName>
    <definedName name="solver_pre" localSheetId="3" hidden="1">0.000001</definedName>
    <definedName name="solver_pre" localSheetId="4" hidden="1">0.000001</definedName>
    <definedName name="solver_pre" localSheetId="2" hidden="1">0.000001</definedName>
    <definedName name="solver_psi" localSheetId="2" hidden="1">0</definedName>
    <definedName name="solver_rbv" localSheetId="3" hidden="1">1</definedName>
    <definedName name="solver_rbv" localSheetId="4" hidden="1">1</definedName>
    <definedName name="solver_rbv" localSheetId="2" hidden="1">1</definedName>
    <definedName name="solver_rdp" localSheetId="2" hidden="1">0</definedName>
    <definedName name="solver_rel1" localSheetId="2" hidden="1">3</definedName>
    <definedName name="solver_rel2" localSheetId="2" hidden="1">3</definedName>
    <definedName name="solver_rel3" localSheetId="2" hidden="1">3</definedName>
    <definedName name="solver_rel4" localSheetId="2" hidden="1">3</definedName>
    <definedName name="solver_rhs1" localSheetId="2" hidden="1">-0.01</definedName>
    <definedName name="solver_rhs2" localSheetId="2" hidden="1">-0.01</definedName>
    <definedName name="solver_rhs3" localSheetId="2" hidden="1">-1</definedName>
    <definedName name="solver_rhs4" localSheetId="2" hidden="1">-1</definedName>
    <definedName name="solver_rlx" localSheetId="3" hidden="1">2</definedName>
    <definedName name="solver_rlx" localSheetId="4" hidden="1">2</definedName>
    <definedName name="solver_rlx" localSheetId="2" hidden="1">2</definedName>
    <definedName name="solver_rsd" localSheetId="3" hidden="1">0</definedName>
    <definedName name="solver_rsd" localSheetId="4" hidden="1">0</definedName>
    <definedName name="solver_rsd" localSheetId="2" hidden="1">0</definedName>
    <definedName name="solver_rsmp" hidden="1">2</definedName>
    <definedName name="solver_rtr" localSheetId="2" hidden="1">0</definedName>
    <definedName name="solver_rxc1" localSheetId="2" hidden="1">0</definedName>
    <definedName name="solver_rxc2" localSheetId="2" hidden="1">0</definedName>
    <definedName name="solver_rxc3" localSheetId="2" hidden="1">0</definedName>
    <definedName name="solver_rxc4" localSheetId="2" hidden="1">0</definedName>
    <definedName name="solver_rxv" localSheetId="2" hidden="1">1</definedName>
    <definedName name="solver_rxv1" localSheetId="2" hidden="1">1</definedName>
    <definedName name="solver_scl" localSheetId="3" hidden="1">1</definedName>
    <definedName name="solver_scl" localSheetId="4" hidden="1">1</definedName>
    <definedName name="solver_scl" localSheetId="2" hidden="1">1</definedName>
    <definedName name="solver_seed" hidden="1">0</definedName>
    <definedName name="solver_sel" localSheetId="2" hidden="1">1</definedName>
    <definedName name="solver_sho" localSheetId="3" hidden="1">2</definedName>
    <definedName name="solver_sho" localSheetId="4" hidden="1">2</definedName>
    <definedName name="solver_sho" localSheetId="2" hidden="1">2</definedName>
    <definedName name="solver_slv" localSheetId="2" hidden="1">0</definedName>
    <definedName name="solver_slvu" localSheetId="2" hidden="1">0</definedName>
    <definedName name="solver_ssz" localSheetId="3" hidden="1">100</definedName>
    <definedName name="solver_ssz" localSheetId="4" hidden="1">100</definedName>
    <definedName name="solver_ssz" localSheetId="2" hidden="1">100</definedName>
    <definedName name="solver_tim" localSheetId="3" hidden="1">2147483647</definedName>
    <definedName name="solver_tim" localSheetId="4" hidden="1">2147483647</definedName>
    <definedName name="solver_tim" localSheetId="2" hidden="1">2147483647</definedName>
    <definedName name="solver_tol" localSheetId="3" hidden="1">0.01</definedName>
    <definedName name="solver_tol" localSheetId="4" hidden="1">0.01</definedName>
    <definedName name="solver_tol" localSheetId="2" hidden="1">0.01</definedName>
    <definedName name="solver_typ" localSheetId="3" hidden="1">1</definedName>
    <definedName name="solver_typ" localSheetId="4" hidden="1">1</definedName>
    <definedName name="solver_typ" localSheetId="2" hidden="1">1</definedName>
    <definedName name="solver_umod" localSheetId="2" hidden="1">1</definedName>
    <definedName name="solver_urs" localSheetId="2" hidden="1">0</definedName>
    <definedName name="solver_val" localSheetId="3" hidden="1">0</definedName>
    <definedName name="solver_val" localSheetId="4" hidden="1">0</definedName>
    <definedName name="solver_val" localSheetId="2" hidden="1">0</definedName>
    <definedName name="solver_var" localSheetId="2" hidden="1">" "</definedName>
    <definedName name="solver_var1" localSheetId="2" hidden="1">" "</definedName>
    <definedName name="solver_ver" localSheetId="3" hidden="1">3</definedName>
    <definedName name="solver_ver" localSheetId="4" hidden="1">3</definedName>
    <definedName name="solver_ver" localSheetId="2" hidden="1">3</definedName>
    <definedName name="solver_vir" localSheetId="2" hidden="1">1</definedName>
    <definedName name="solver_vir1" localSheetId="2" hidden="1">1</definedName>
    <definedName name="solver_vol" localSheetId="2" hidden="1">0</definedName>
    <definedName name="solver_vst" localSheetId="2" hidden="1">0</definedName>
    <definedName name="solver_vst1" localSheetId="2" hidden="1">0</definedName>
    <definedName name="STWBD_StatToolsLogistic_HasDefaultInfo" hidden="1">"TRUE"</definedName>
    <definedName name="STWBD_StatToolsLogistic_IncludeClassificationResults" hidden="1">"FALSE"</definedName>
    <definedName name="STWBD_StatToolsLogistic_IncludeClassificationSummary" hidden="1">"TRUE"</definedName>
    <definedName name="STWBD_StatToolsLogistic_IncludePrediction" hidden="1">"FALSE"</definedName>
    <definedName name="STWBD_StatToolsLogistic_LogisticRegressionType" hidden="1">" 0"</definedName>
    <definedName name="STWBD_StatToolsLogistic_VariableDependent" hidden="1">"U_x0001_VGD126C851FBCF499_x0001_"</definedName>
    <definedName name="STWBD_StatToolsLogistic_VariableListIndependent" hidden="1">1</definedName>
    <definedName name="STWBD_StatToolsLogistic_VariableListIndependent_1" hidden="1">"U_x0001_VG10378C733883BD20_x0001_"</definedName>
    <definedName name="STWBD_StatToolsLogistic_VarSelectorDefaultDataSet" hidden="1">"DG2692FD99"</definedName>
    <definedName name="xdata1" localSheetId="9" hidden="1">650+(ROW(OFFSET('XLSTAT Logit'!#REF!,0,0,100,1))-1)*1.01010101010101</definedName>
    <definedName name="xdata1" hidden="1">650+(ROW(OFFSET(#REF!,0,0,100,1))-1)*1.01010101010101</definedName>
    <definedName name="ydata2" localSheetId="9" hidden="1">0+(1)*1/(1+EXP(-(-48.4710819787482+0.0683261975673875*'XLSTAT Logit'!xdata1)))</definedName>
    <definedName name="ydata2" hidden="1">0+(1)*1/(1+EXP(-(-48.4710819787482+0.0683261975673875*[0]!xdata1)))</definedName>
  </definedNames>
  <calcPr calcId="162913"/>
</workbook>
</file>

<file path=xl/calcChain.xml><?xml version="1.0" encoding="utf-8"?>
<calcChain xmlns="http://schemas.openxmlformats.org/spreadsheetml/2006/main">
  <c r="E4" i="17" l="1"/>
  <c r="G4" i="17" s="1"/>
  <c r="F4" i="17"/>
  <c r="H4" i="17" s="1"/>
  <c r="E5" i="30"/>
  <c r="G5" i="30" s="1"/>
  <c r="I5" i="30" s="1"/>
  <c r="N5" i="30" s="1"/>
  <c r="E6" i="30"/>
  <c r="G6" i="30" s="1"/>
  <c r="I6" i="30" s="1"/>
  <c r="E7" i="30"/>
  <c r="G7" i="30" s="1"/>
  <c r="I7" i="30" s="1"/>
  <c r="E8" i="30"/>
  <c r="G8" i="30" s="1"/>
  <c r="E9" i="30"/>
  <c r="G9" i="30" s="1"/>
  <c r="J9" i="30" s="1"/>
  <c r="E10" i="30"/>
  <c r="G10" i="30" s="1"/>
  <c r="I10" i="30" s="1"/>
  <c r="E11" i="30"/>
  <c r="G11" i="30" s="1"/>
  <c r="E12" i="30"/>
  <c r="G12" i="30" s="1"/>
  <c r="E13" i="30"/>
  <c r="G13" i="30" s="1"/>
  <c r="E14" i="30"/>
  <c r="G14" i="30" s="1"/>
  <c r="I14" i="30" s="1"/>
  <c r="N14" i="30" s="1"/>
  <c r="R14" i="30" s="1"/>
  <c r="E15" i="30"/>
  <c r="G15" i="30" s="1"/>
  <c r="I15" i="30" s="1"/>
  <c r="E16" i="30"/>
  <c r="G16" i="30" s="1"/>
  <c r="E17" i="30"/>
  <c r="G17" i="30" s="1"/>
  <c r="J17" i="30" s="1"/>
  <c r="E18" i="30"/>
  <c r="G18" i="30" s="1"/>
  <c r="E19" i="30"/>
  <c r="G19" i="30" s="1"/>
  <c r="E20" i="30"/>
  <c r="G20" i="30" s="1"/>
  <c r="I20" i="30" s="1"/>
  <c r="E21" i="30"/>
  <c r="G21" i="30" s="1"/>
  <c r="E22" i="30"/>
  <c r="G22" i="30" s="1"/>
  <c r="I22" i="30" s="1"/>
  <c r="E23" i="30"/>
  <c r="G23" i="30" s="1"/>
  <c r="I23" i="30" s="1"/>
  <c r="N23" i="30" s="1"/>
  <c r="Q23" i="30" s="1"/>
  <c r="E24" i="30"/>
  <c r="G24" i="30" s="1"/>
  <c r="E25" i="30"/>
  <c r="G25" i="30" s="1"/>
  <c r="I25" i="30" s="1"/>
  <c r="E26" i="30"/>
  <c r="G26" i="30" s="1"/>
  <c r="E27" i="30"/>
  <c r="G27" i="30" s="1"/>
  <c r="E28" i="30"/>
  <c r="G28" i="30" s="1"/>
  <c r="E29" i="30"/>
  <c r="G29" i="30" s="1"/>
  <c r="E30" i="30"/>
  <c r="G30" i="30" s="1"/>
  <c r="I30" i="30" s="1"/>
  <c r="N30" i="30" s="1"/>
  <c r="P30" i="30" s="1"/>
  <c r="E31" i="30"/>
  <c r="G31" i="30" s="1"/>
  <c r="I31" i="30" s="1"/>
  <c r="E32" i="30"/>
  <c r="G32" i="30" s="1"/>
  <c r="J32" i="30" s="1"/>
  <c r="E33" i="30"/>
  <c r="G33" i="30" s="1"/>
  <c r="I33" i="30" s="1"/>
  <c r="N33" i="30" s="1"/>
  <c r="Q33" i="30" s="1"/>
  <c r="E34" i="30"/>
  <c r="G34" i="30" s="1"/>
  <c r="J34" i="30" s="1"/>
  <c r="E35" i="30"/>
  <c r="G35" i="30" s="1"/>
  <c r="E36" i="30"/>
  <c r="G36" i="30" s="1"/>
  <c r="I36" i="30" s="1"/>
  <c r="N36" i="30" s="1"/>
  <c r="P36" i="30" s="1"/>
  <c r="E37" i="30"/>
  <c r="G37" i="30" s="1"/>
  <c r="I37" i="30" s="1"/>
  <c r="E38" i="30"/>
  <c r="G38" i="30" s="1"/>
  <c r="I38" i="30" s="1"/>
  <c r="N38" i="30" s="1"/>
  <c r="E4" i="30"/>
  <c r="G4" i="30" s="1"/>
  <c r="I4" i="30" s="1"/>
  <c r="F4" i="30"/>
  <c r="H4" i="30" s="1"/>
  <c r="D4" i="30"/>
  <c r="F5" i="30"/>
  <c r="H5" i="30" s="1"/>
  <c r="D5" i="30"/>
  <c r="F6" i="30"/>
  <c r="H6" i="30" s="1"/>
  <c r="D6" i="30"/>
  <c r="J6" i="30"/>
  <c r="F7" i="30"/>
  <c r="H7" i="30" s="1"/>
  <c r="D7" i="30"/>
  <c r="F8" i="30"/>
  <c r="H8" i="30" s="1"/>
  <c r="D8" i="30"/>
  <c r="F9" i="30"/>
  <c r="H9" i="30" s="1"/>
  <c r="D9" i="30"/>
  <c r="F10" i="30"/>
  <c r="H10" i="30" s="1"/>
  <c r="D10" i="30"/>
  <c r="F11" i="30"/>
  <c r="H11" i="30" s="1"/>
  <c r="D11" i="30"/>
  <c r="J11" i="30"/>
  <c r="F12" i="30"/>
  <c r="H12" i="30" s="1"/>
  <c r="J12" i="30" s="1"/>
  <c r="D12" i="30"/>
  <c r="F13" i="30"/>
  <c r="H13" i="30" s="1"/>
  <c r="D13" i="30"/>
  <c r="F14" i="30"/>
  <c r="H14" i="30" s="1"/>
  <c r="D14" i="30"/>
  <c r="F15" i="30"/>
  <c r="H15" i="30" s="1"/>
  <c r="D15" i="30"/>
  <c r="F16" i="30"/>
  <c r="H16" i="30" s="1"/>
  <c r="D16" i="30"/>
  <c r="F17" i="30"/>
  <c r="H17" i="30" s="1"/>
  <c r="D17" i="30"/>
  <c r="F18" i="30"/>
  <c r="H18" i="30" s="1"/>
  <c r="D18" i="30"/>
  <c r="F19" i="30"/>
  <c r="H19" i="30" s="1"/>
  <c r="I19" i="30"/>
  <c r="N19" i="30" s="1"/>
  <c r="Q19" i="30" s="1"/>
  <c r="D19" i="30"/>
  <c r="F20" i="30"/>
  <c r="H20" i="30" s="1"/>
  <c r="D20" i="30"/>
  <c r="J20" i="30"/>
  <c r="F21" i="30"/>
  <c r="H21" i="30" s="1"/>
  <c r="D21" i="30"/>
  <c r="F22" i="30"/>
  <c r="H22" i="30" s="1"/>
  <c r="D22" i="30"/>
  <c r="F23" i="30"/>
  <c r="H23" i="30" s="1"/>
  <c r="D23" i="30"/>
  <c r="F24" i="30"/>
  <c r="H24" i="30" s="1"/>
  <c r="D24" i="30"/>
  <c r="F25" i="30"/>
  <c r="H25" i="30" s="1"/>
  <c r="D25" i="30"/>
  <c r="F26" i="30"/>
  <c r="H26" i="30" s="1"/>
  <c r="D26" i="30"/>
  <c r="F27" i="30"/>
  <c r="H27" i="30" s="1"/>
  <c r="D27" i="30"/>
  <c r="F28" i="30"/>
  <c r="H28" i="30" s="1"/>
  <c r="I28" i="30"/>
  <c r="N28" i="30" s="1"/>
  <c r="P28" i="30" s="1"/>
  <c r="D28" i="30"/>
  <c r="F29" i="30"/>
  <c r="H29" i="30" s="1"/>
  <c r="D29" i="30"/>
  <c r="J29" i="30"/>
  <c r="F30" i="30"/>
  <c r="H30" i="30" s="1"/>
  <c r="D30" i="30"/>
  <c r="F31" i="30"/>
  <c r="H31" i="30" s="1"/>
  <c r="D31" i="30"/>
  <c r="F32" i="30"/>
  <c r="H32" i="30" s="1"/>
  <c r="D32" i="30"/>
  <c r="F33" i="30"/>
  <c r="H33" i="30" s="1"/>
  <c r="D33" i="30"/>
  <c r="F34" i="30"/>
  <c r="H34" i="30" s="1"/>
  <c r="D34" i="30"/>
  <c r="F35" i="30"/>
  <c r="H35" i="30" s="1"/>
  <c r="D35" i="30"/>
  <c r="F36" i="30"/>
  <c r="H36" i="30" s="1"/>
  <c r="D36" i="30"/>
  <c r="F37" i="30"/>
  <c r="H37" i="30" s="1"/>
  <c r="D37" i="30"/>
  <c r="F38" i="30"/>
  <c r="H38" i="30" s="1"/>
  <c r="D38" i="30"/>
  <c r="E5" i="32"/>
  <c r="G5" i="32" s="1"/>
  <c r="F5" i="32"/>
  <c r="H5" i="32" s="1"/>
  <c r="E6" i="32"/>
  <c r="G6" i="32" s="1"/>
  <c r="F6" i="32"/>
  <c r="H6" i="32" s="1"/>
  <c r="E7" i="32"/>
  <c r="G7" i="32" s="1"/>
  <c r="F7" i="32"/>
  <c r="H7" i="32" s="1"/>
  <c r="E8" i="32"/>
  <c r="F8" i="32"/>
  <c r="H8" i="32" s="1"/>
  <c r="E9" i="32"/>
  <c r="G9" i="32" s="1"/>
  <c r="F9" i="32"/>
  <c r="H9" i="32" s="1"/>
  <c r="E10" i="32"/>
  <c r="G10" i="32" s="1"/>
  <c r="F10" i="32"/>
  <c r="H10" i="32" s="1"/>
  <c r="E11" i="32"/>
  <c r="G11" i="32" s="1"/>
  <c r="F11" i="32"/>
  <c r="H11" i="32" s="1"/>
  <c r="E12" i="32"/>
  <c r="F12" i="32"/>
  <c r="H12" i="32" s="1"/>
  <c r="E13" i="32"/>
  <c r="G13" i="32" s="1"/>
  <c r="F13" i="32"/>
  <c r="H13" i="32" s="1"/>
  <c r="E14" i="32"/>
  <c r="G14" i="32" s="1"/>
  <c r="F14" i="32"/>
  <c r="H14" i="32" s="1"/>
  <c r="E15" i="32"/>
  <c r="G15" i="32" s="1"/>
  <c r="F15" i="32"/>
  <c r="H15" i="32" s="1"/>
  <c r="E16" i="32"/>
  <c r="G16" i="32" s="1"/>
  <c r="F16" i="32"/>
  <c r="H16" i="32" s="1"/>
  <c r="E17" i="32"/>
  <c r="G17" i="32" s="1"/>
  <c r="F17" i="32"/>
  <c r="H17" i="32" s="1"/>
  <c r="E18" i="32"/>
  <c r="G18" i="32" s="1"/>
  <c r="F18" i="32"/>
  <c r="H18" i="32" s="1"/>
  <c r="E19" i="32"/>
  <c r="G19" i="32" s="1"/>
  <c r="F19" i="32"/>
  <c r="H19" i="32" s="1"/>
  <c r="E20" i="32"/>
  <c r="F20" i="32"/>
  <c r="E21" i="32"/>
  <c r="G21" i="32" s="1"/>
  <c r="F21" i="32"/>
  <c r="H21" i="32" s="1"/>
  <c r="E22" i="32"/>
  <c r="G22" i="32" s="1"/>
  <c r="F22" i="32"/>
  <c r="H22" i="32" s="1"/>
  <c r="E23" i="32"/>
  <c r="G23" i="32" s="1"/>
  <c r="F23" i="32"/>
  <c r="H23" i="32" s="1"/>
  <c r="E24" i="32"/>
  <c r="F24" i="32"/>
  <c r="H24" i="32" s="1"/>
  <c r="E25" i="32"/>
  <c r="G25" i="32" s="1"/>
  <c r="F25" i="32"/>
  <c r="H25" i="32" s="1"/>
  <c r="E26" i="32"/>
  <c r="G26" i="32" s="1"/>
  <c r="F26" i="32"/>
  <c r="H26" i="32" s="1"/>
  <c r="E27" i="32"/>
  <c r="G27" i="32" s="1"/>
  <c r="F27" i="32"/>
  <c r="H27" i="32" s="1"/>
  <c r="E28" i="32"/>
  <c r="G28" i="32" s="1"/>
  <c r="F28" i="32"/>
  <c r="H28" i="32" s="1"/>
  <c r="E29" i="32"/>
  <c r="G29" i="32" s="1"/>
  <c r="F29" i="32"/>
  <c r="H29" i="32" s="1"/>
  <c r="E30" i="32"/>
  <c r="G30" i="32" s="1"/>
  <c r="F30" i="32"/>
  <c r="H30" i="32" s="1"/>
  <c r="E31" i="32"/>
  <c r="G31" i="32" s="1"/>
  <c r="F31" i="32"/>
  <c r="H31" i="32" s="1"/>
  <c r="E32" i="32"/>
  <c r="G32" i="32" s="1"/>
  <c r="F32" i="32"/>
  <c r="H32" i="32" s="1"/>
  <c r="E33" i="32"/>
  <c r="G33" i="32" s="1"/>
  <c r="F33" i="32"/>
  <c r="H33" i="32" s="1"/>
  <c r="E34" i="32"/>
  <c r="G34" i="32" s="1"/>
  <c r="F34" i="32"/>
  <c r="H34" i="32" s="1"/>
  <c r="E35" i="32"/>
  <c r="G35" i="32" s="1"/>
  <c r="F35" i="32"/>
  <c r="H35" i="32" s="1"/>
  <c r="E36" i="32"/>
  <c r="G36" i="32" s="1"/>
  <c r="F36" i="32"/>
  <c r="H36" i="32" s="1"/>
  <c r="E37" i="32"/>
  <c r="G37" i="32" s="1"/>
  <c r="F37" i="32"/>
  <c r="H37" i="32" s="1"/>
  <c r="E38" i="32"/>
  <c r="G38" i="32" s="1"/>
  <c r="F38" i="32"/>
  <c r="H38" i="32" s="1"/>
  <c r="F4" i="32"/>
  <c r="H4" i="32" s="1"/>
  <c r="E4" i="32"/>
  <c r="G4" i="32" s="1"/>
  <c r="D4" i="32"/>
  <c r="D5" i="32"/>
  <c r="D6" i="32"/>
  <c r="D7" i="32"/>
  <c r="G8" i="32"/>
  <c r="I8" i="32" s="1"/>
  <c r="N8" i="32" s="1"/>
  <c r="D8" i="32"/>
  <c r="D9" i="32"/>
  <c r="D10" i="32"/>
  <c r="D11" i="32"/>
  <c r="G12" i="32"/>
  <c r="D12" i="32"/>
  <c r="D13" i="32"/>
  <c r="D14" i="32"/>
  <c r="D15" i="32"/>
  <c r="D16" i="32"/>
  <c r="D17" i="32"/>
  <c r="D18" i="32"/>
  <c r="D19" i="32"/>
  <c r="G20" i="32"/>
  <c r="H20" i="32"/>
  <c r="D20" i="32"/>
  <c r="D21" i="32"/>
  <c r="D22" i="32"/>
  <c r="D23" i="32"/>
  <c r="G24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4" i="17"/>
  <c r="E5" i="17"/>
  <c r="G5" i="17" s="1"/>
  <c r="I5" i="17" s="1"/>
  <c r="F5" i="17"/>
  <c r="H5" i="17" s="1"/>
  <c r="D5" i="17"/>
  <c r="E6" i="17"/>
  <c r="G6" i="17" s="1"/>
  <c r="J6" i="17" s="1"/>
  <c r="F6" i="17"/>
  <c r="H6" i="17"/>
  <c r="D6" i="17"/>
  <c r="E7" i="17"/>
  <c r="G7" i="17" s="1"/>
  <c r="F7" i="17"/>
  <c r="H7" i="17" s="1"/>
  <c r="D7" i="17"/>
  <c r="E8" i="17"/>
  <c r="G8" i="17" s="1"/>
  <c r="F8" i="17"/>
  <c r="H8" i="17" s="1"/>
  <c r="D8" i="17"/>
  <c r="E9" i="17"/>
  <c r="G9" i="17" s="1"/>
  <c r="I9" i="17" s="1"/>
  <c r="F9" i="17"/>
  <c r="H9" i="17" s="1"/>
  <c r="D9" i="17"/>
  <c r="E10" i="17"/>
  <c r="G10" i="17" s="1"/>
  <c r="F10" i="17"/>
  <c r="H10" i="17"/>
  <c r="D10" i="17"/>
  <c r="E11" i="17"/>
  <c r="G11" i="17" s="1"/>
  <c r="I11" i="17" s="1"/>
  <c r="N11" i="17" s="1"/>
  <c r="F11" i="17"/>
  <c r="H11" i="17" s="1"/>
  <c r="D11" i="17"/>
  <c r="E12" i="17"/>
  <c r="G12" i="17" s="1"/>
  <c r="F12" i="17"/>
  <c r="H12" i="17"/>
  <c r="D12" i="17"/>
  <c r="E13" i="17"/>
  <c r="G13" i="17" s="1"/>
  <c r="I13" i="17" s="1"/>
  <c r="F13" i="17"/>
  <c r="H13" i="17" s="1"/>
  <c r="D13" i="17"/>
  <c r="E14" i="17"/>
  <c r="G14" i="17" s="1"/>
  <c r="I14" i="17" s="1"/>
  <c r="F14" i="17"/>
  <c r="H14" i="17"/>
  <c r="D14" i="17"/>
  <c r="E15" i="17"/>
  <c r="G15" i="17" s="1"/>
  <c r="F15" i="17"/>
  <c r="H15" i="17" s="1"/>
  <c r="D15" i="17"/>
  <c r="E16" i="17"/>
  <c r="G16" i="17" s="1"/>
  <c r="I16" i="17" s="1"/>
  <c r="F16" i="17"/>
  <c r="H16" i="17" s="1"/>
  <c r="D16" i="17"/>
  <c r="E17" i="17"/>
  <c r="G17" i="17" s="1"/>
  <c r="I17" i="17" s="1"/>
  <c r="F17" i="17"/>
  <c r="H17" i="17" s="1"/>
  <c r="D17" i="17"/>
  <c r="E18" i="17"/>
  <c r="G18" i="17" s="1"/>
  <c r="F18" i="17"/>
  <c r="H18" i="17"/>
  <c r="D18" i="17"/>
  <c r="E19" i="17"/>
  <c r="G19" i="17" s="1"/>
  <c r="I19" i="17" s="1"/>
  <c r="N19" i="17" s="1"/>
  <c r="F19" i="17"/>
  <c r="H19" i="17" s="1"/>
  <c r="D19" i="17"/>
  <c r="E20" i="17"/>
  <c r="G20" i="17" s="1"/>
  <c r="F20" i="17"/>
  <c r="H20" i="17"/>
  <c r="D20" i="17"/>
  <c r="E21" i="17"/>
  <c r="G21" i="17" s="1"/>
  <c r="J21" i="17" s="1"/>
  <c r="F21" i="17"/>
  <c r="H21" i="17" s="1"/>
  <c r="D21" i="17"/>
  <c r="E22" i="17"/>
  <c r="G22" i="17" s="1"/>
  <c r="J22" i="17" s="1"/>
  <c r="F22" i="17"/>
  <c r="H22" i="17"/>
  <c r="D22" i="17"/>
  <c r="E23" i="17"/>
  <c r="G23" i="17" s="1"/>
  <c r="F23" i="17"/>
  <c r="H23" i="17" s="1"/>
  <c r="D23" i="17"/>
  <c r="E24" i="17"/>
  <c r="G24" i="17" s="1"/>
  <c r="F24" i="17"/>
  <c r="H24" i="17" s="1"/>
  <c r="D24" i="17"/>
  <c r="E25" i="17"/>
  <c r="G25" i="17" s="1"/>
  <c r="I25" i="17" s="1"/>
  <c r="F25" i="17"/>
  <c r="H25" i="17" s="1"/>
  <c r="D25" i="17"/>
  <c r="E26" i="17"/>
  <c r="G26" i="17" s="1"/>
  <c r="F26" i="17"/>
  <c r="H26" i="17"/>
  <c r="D26" i="17"/>
  <c r="E27" i="17"/>
  <c r="G27" i="17" s="1"/>
  <c r="I27" i="17" s="1"/>
  <c r="F27" i="17"/>
  <c r="H27" i="17" s="1"/>
  <c r="D27" i="17"/>
  <c r="E28" i="17"/>
  <c r="G28" i="17" s="1"/>
  <c r="F28" i="17"/>
  <c r="H28" i="17"/>
  <c r="D28" i="17"/>
  <c r="E29" i="17"/>
  <c r="G29" i="17" s="1"/>
  <c r="I29" i="17" s="1"/>
  <c r="F29" i="17"/>
  <c r="H29" i="17" s="1"/>
  <c r="D29" i="17"/>
  <c r="E30" i="17"/>
  <c r="G30" i="17" s="1"/>
  <c r="I30" i="17" s="1"/>
  <c r="F30" i="17"/>
  <c r="H30" i="17"/>
  <c r="D30" i="17"/>
  <c r="E31" i="17"/>
  <c r="G31" i="17" s="1"/>
  <c r="F31" i="17"/>
  <c r="H31" i="17" s="1"/>
  <c r="D31" i="17"/>
  <c r="E32" i="17"/>
  <c r="G32" i="17" s="1"/>
  <c r="I32" i="17" s="1"/>
  <c r="F32" i="17"/>
  <c r="H32" i="17" s="1"/>
  <c r="D32" i="17"/>
  <c r="E33" i="17"/>
  <c r="G33" i="17" s="1"/>
  <c r="I33" i="17" s="1"/>
  <c r="F33" i="17"/>
  <c r="H33" i="17"/>
  <c r="D33" i="17"/>
  <c r="E34" i="17"/>
  <c r="G34" i="17" s="1"/>
  <c r="I34" i="17" s="1"/>
  <c r="F34" i="17"/>
  <c r="H34" i="17" s="1"/>
  <c r="D34" i="17"/>
  <c r="E35" i="17"/>
  <c r="G35" i="17" s="1"/>
  <c r="F35" i="17"/>
  <c r="H35" i="17"/>
  <c r="D35" i="17"/>
  <c r="E36" i="17"/>
  <c r="G36" i="17" s="1"/>
  <c r="F36" i="17"/>
  <c r="H36" i="17" s="1"/>
  <c r="D36" i="17"/>
  <c r="E37" i="17"/>
  <c r="G37" i="17" s="1"/>
  <c r="J37" i="17" s="1"/>
  <c r="F37" i="17"/>
  <c r="H37" i="17"/>
  <c r="D37" i="17"/>
  <c r="E38" i="17"/>
  <c r="G38" i="17" s="1"/>
  <c r="I38" i="17" s="1"/>
  <c r="F38" i="17"/>
  <c r="H38" i="17" s="1"/>
  <c r="D38" i="17"/>
  <c r="C4" i="23"/>
  <c r="C40" i="23" s="1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J22" i="30" l="1"/>
  <c r="J28" i="30"/>
  <c r="J33" i="30"/>
  <c r="K33" i="30" s="1"/>
  <c r="L33" i="30" s="1"/>
  <c r="I17" i="30"/>
  <c r="N17" i="30" s="1"/>
  <c r="R17" i="30" s="1"/>
  <c r="I29" i="30"/>
  <c r="N29" i="30" s="1"/>
  <c r="R29" i="30" s="1"/>
  <c r="N25" i="30"/>
  <c r="R25" i="30" s="1"/>
  <c r="J5" i="30"/>
  <c r="K5" i="30" s="1"/>
  <c r="L5" i="30" s="1"/>
  <c r="I11" i="30"/>
  <c r="N11" i="30" s="1"/>
  <c r="R11" i="30" s="1"/>
  <c r="J25" i="30"/>
  <c r="K25" i="30" s="1"/>
  <c r="L25" i="30" s="1"/>
  <c r="J23" i="30"/>
  <c r="K23" i="30" s="1"/>
  <c r="L23" i="30" s="1"/>
  <c r="J7" i="30"/>
  <c r="K7" i="30" s="1"/>
  <c r="L7" i="30" s="1"/>
  <c r="J4" i="30"/>
  <c r="K4" i="30" s="1"/>
  <c r="L4" i="30" s="1"/>
  <c r="P14" i="30"/>
  <c r="J31" i="30"/>
  <c r="J19" i="30"/>
  <c r="K19" i="30" s="1"/>
  <c r="L19" i="30" s="1"/>
  <c r="J13" i="30"/>
  <c r="J15" i="30"/>
  <c r="K15" i="30" s="1"/>
  <c r="L15" i="30" s="1"/>
  <c r="I9" i="30"/>
  <c r="N9" i="30" s="1"/>
  <c r="O9" i="30" s="1"/>
  <c r="J30" i="32"/>
  <c r="J6" i="32"/>
  <c r="I24" i="32"/>
  <c r="N24" i="32" s="1"/>
  <c r="O24" i="32" s="1"/>
  <c r="I32" i="32"/>
  <c r="I16" i="32"/>
  <c r="N16" i="32" s="1"/>
  <c r="I22" i="32"/>
  <c r="N22" i="32" s="1"/>
  <c r="R22" i="32" s="1"/>
  <c r="I14" i="32"/>
  <c r="I10" i="32"/>
  <c r="N10" i="32" s="1"/>
  <c r="J29" i="32"/>
  <c r="J35" i="32"/>
  <c r="I38" i="32"/>
  <c r="N38" i="32" s="1"/>
  <c r="J9" i="32"/>
  <c r="J25" i="32"/>
  <c r="J36" i="17"/>
  <c r="J5" i="17"/>
  <c r="K5" i="17" s="1"/>
  <c r="L5" i="17" s="1"/>
  <c r="N10" i="30"/>
  <c r="R10" i="30" s="1"/>
  <c r="J24" i="30"/>
  <c r="I24" i="30"/>
  <c r="N24" i="30" s="1"/>
  <c r="O24" i="30" s="1"/>
  <c r="I16" i="30"/>
  <c r="J16" i="30"/>
  <c r="I8" i="30"/>
  <c r="N8" i="30" s="1"/>
  <c r="J8" i="30"/>
  <c r="I35" i="30"/>
  <c r="N35" i="30" s="1"/>
  <c r="Q35" i="30" s="1"/>
  <c r="J35" i="30"/>
  <c r="I34" i="30"/>
  <c r="N34" i="30" s="1"/>
  <c r="Q34" i="30" s="1"/>
  <c r="J18" i="30"/>
  <c r="J37" i="30"/>
  <c r="K37" i="30" s="1"/>
  <c r="L37" i="30" s="1"/>
  <c r="P33" i="30"/>
  <c r="J14" i="30"/>
  <c r="K14" i="30" s="1"/>
  <c r="L14" i="30" s="1"/>
  <c r="O19" i="30"/>
  <c r="O30" i="30"/>
  <c r="I32" i="30"/>
  <c r="K32" i="30" s="1"/>
  <c r="L32" i="30" s="1"/>
  <c r="J30" i="30"/>
  <c r="K30" i="30" s="1"/>
  <c r="L30" i="30" s="1"/>
  <c r="J27" i="30"/>
  <c r="J10" i="30"/>
  <c r="K10" i="30" s="1"/>
  <c r="L10" i="30" s="1"/>
  <c r="J7" i="32"/>
  <c r="J32" i="32"/>
  <c r="I23" i="32"/>
  <c r="N23" i="32" s="1"/>
  <c r="R23" i="32" s="1"/>
  <c r="I20" i="32"/>
  <c r="N20" i="32" s="1"/>
  <c r="J10" i="32"/>
  <c r="J11" i="32"/>
  <c r="J36" i="32"/>
  <c r="J4" i="32"/>
  <c r="J21" i="32"/>
  <c r="J27" i="32"/>
  <c r="J17" i="32"/>
  <c r="J24" i="32"/>
  <c r="K24" i="32" s="1"/>
  <c r="L24" i="32" s="1"/>
  <c r="J22" i="32"/>
  <c r="K22" i="32" s="1"/>
  <c r="L22" i="32" s="1"/>
  <c r="J8" i="32"/>
  <c r="K8" i="32" s="1"/>
  <c r="L8" i="32" s="1"/>
  <c r="I12" i="32"/>
  <c r="N12" i="32" s="1"/>
  <c r="O12" i="32" s="1"/>
  <c r="J19" i="32"/>
  <c r="J33" i="32"/>
  <c r="I18" i="32"/>
  <c r="N18" i="32" s="1"/>
  <c r="P18" i="32" s="1"/>
  <c r="I15" i="32"/>
  <c r="J15" i="32"/>
  <c r="I31" i="32"/>
  <c r="J31" i="32"/>
  <c r="J37" i="32"/>
  <c r="I37" i="32"/>
  <c r="I28" i="32"/>
  <c r="N28" i="32" s="1"/>
  <c r="J20" i="32"/>
  <c r="I7" i="32"/>
  <c r="I11" i="32"/>
  <c r="N11" i="32" s="1"/>
  <c r="Q11" i="32" s="1"/>
  <c r="I30" i="32"/>
  <c r="N30" i="32" s="1"/>
  <c r="P30" i="32" s="1"/>
  <c r="J14" i="32"/>
  <c r="J38" i="32"/>
  <c r="I34" i="32"/>
  <c r="N34" i="32" s="1"/>
  <c r="J23" i="32"/>
  <c r="J12" i="32"/>
  <c r="I5" i="32"/>
  <c r="N5" i="32" s="1"/>
  <c r="R5" i="32" s="1"/>
  <c r="I36" i="32"/>
  <c r="N36" i="32" s="1"/>
  <c r="R36" i="32" s="1"/>
  <c r="I26" i="32"/>
  <c r="N26" i="32" s="1"/>
  <c r="J31" i="17"/>
  <c r="J29" i="17"/>
  <c r="K29" i="17" s="1"/>
  <c r="L29" i="17" s="1"/>
  <c r="J32" i="17"/>
  <c r="K32" i="17" s="1"/>
  <c r="L32" i="17" s="1"/>
  <c r="I21" i="17"/>
  <c r="K21" i="17" s="1"/>
  <c r="L21" i="17" s="1"/>
  <c r="J15" i="17"/>
  <c r="J13" i="17"/>
  <c r="K13" i="17" s="1"/>
  <c r="L13" i="17" s="1"/>
  <c r="N27" i="17"/>
  <c r="P27" i="17" s="1"/>
  <c r="R11" i="17"/>
  <c r="Q11" i="17"/>
  <c r="O11" i="17"/>
  <c r="N5" i="17"/>
  <c r="O5" i="17" s="1"/>
  <c r="I35" i="17"/>
  <c r="N35" i="17" s="1"/>
  <c r="R35" i="17" s="1"/>
  <c r="J35" i="17"/>
  <c r="R19" i="17"/>
  <c r="Q19" i="17"/>
  <c r="O19" i="17"/>
  <c r="I22" i="17"/>
  <c r="N22" i="17" s="1"/>
  <c r="I37" i="17"/>
  <c r="K37" i="17" s="1"/>
  <c r="L37" i="17" s="1"/>
  <c r="J26" i="17"/>
  <c r="J18" i="17"/>
  <c r="J16" i="17"/>
  <c r="K16" i="17" s="1"/>
  <c r="L16" i="17" s="1"/>
  <c r="J10" i="17"/>
  <c r="I6" i="17"/>
  <c r="K6" i="17" s="1"/>
  <c r="L6" i="17" s="1"/>
  <c r="J4" i="17"/>
  <c r="I36" i="17"/>
  <c r="J34" i="17"/>
  <c r="K34" i="17" s="1"/>
  <c r="L34" i="17" s="1"/>
  <c r="I24" i="17"/>
  <c r="J24" i="17"/>
  <c r="J17" i="17"/>
  <c r="K17" i="17" s="1"/>
  <c r="L17" i="17" s="1"/>
  <c r="I15" i="17"/>
  <c r="N13" i="17"/>
  <c r="J9" i="17"/>
  <c r="K9" i="17" s="1"/>
  <c r="L9" i="17" s="1"/>
  <c r="N30" i="17"/>
  <c r="N34" i="17"/>
  <c r="P34" i="17" s="1"/>
  <c r="I28" i="17"/>
  <c r="J28" i="17"/>
  <c r="N17" i="17"/>
  <c r="N9" i="17"/>
  <c r="N38" i="17"/>
  <c r="I7" i="17"/>
  <c r="J7" i="17"/>
  <c r="N32" i="17"/>
  <c r="Q32" i="17" s="1"/>
  <c r="I8" i="17"/>
  <c r="J8" i="17"/>
  <c r="N16" i="17"/>
  <c r="N14" i="17"/>
  <c r="I23" i="17"/>
  <c r="J23" i="17"/>
  <c r="I20" i="17"/>
  <c r="J20" i="17"/>
  <c r="I12" i="17"/>
  <c r="J12" i="17"/>
  <c r="N33" i="17"/>
  <c r="I31" i="17"/>
  <c r="N29" i="17"/>
  <c r="J25" i="17"/>
  <c r="K25" i="17" s="1"/>
  <c r="L25" i="17" s="1"/>
  <c r="J38" i="17"/>
  <c r="K38" i="17" s="1"/>
  <c r="L38" i="17" s="1"/>
  <c r="N25" i="17"/>
  <c r="J19" i="17"/>
  <c r="K19" i="17" s="1"/>
  <c r="L19" i="17" s="1"/>
  <c r="I35" i="32"/>
  <c r="I29" i="32"/>
  <c r="I19" i="32"/>
  <c r="N14" i="32"/>
  <c r="R14" i="32" s="1"/>
  <c r="R38" i="30"/>
  <c r="Q38" i="30"/>
  <c r="P38" i="30"/>
  <c r="O38" i="30"/>
  <c r="I18" i="17"/>
  <c r="R24" i="32"/>
  <c r="Q24" i="32"/>
  <c r="P24" i="32"/>
  <c r="Q5" i="30"/>
  <c r="R5" i="30"/>
  <c r="P5" i="30"/>
  <c r="N32" i="32"/>
  <c r="I27" i="32"/>
  <c r="I17" i="32"/>
  <c r="R8" i="32"/>
  <c r="Q8" i="32"/>
  <c r="P8" i="32"/>
  <c r="P19" i="17"/>
  <c r="P11" i="17"/>
  <c r="J33" i="17"/>
  <c r="K33" i="17" s="1"/>
  <c r="L33" i="17" s="1"/>
  <c r="J30" i="17"/>
  <c r="K30" i="17" s="1"/>
  <c r="L30" i="17" s="1"/>
  <c r="J14" i="17"/>
  <c r="K14" i="17" s="1"/>
  <c r="L14" i="17" s="1"/>
  <c r="J28" i="32"/>
  <c r="K20" i="32"/>
  <c r="L20" i="32" s="1"/>
  <c r="I6" i="32"/>
  <c r="J27" i="17"/>
  <c r="K27" i="17" s="1"/>
  <c r="L27" i="17" s="1"/>
  <c r="J11" i="17"/>
  <c r="K11" i="17" s="1"/>
  <c r="L11" i="17" s="1"/>
  <c r="I33" i="32"/>
  <c r="I25" i="32"/>
  <c r="J18" i="32"/>
  <c r="I13" i="32"/>
  <c r="J13" i="32"/>
  <c r="J5" i="32"/>
  <c r="R9" i="30"/>
  <c r="P9" i="30"/>
  <c r="I26" i="17"/>
  <c r="I10" i="17"/>
  <c r="J16" i="32"/>
  <c r="K16" i="32" s="1"/>
  <c r="L16" i="32" s="1"/>
  <c r="P25" i="30"/>
  <c r="N37" i="30"/>
  <c r="O37" i="30" s="1"/>
  <c r="O8" i="32"/>
  <c r="J34" i="32"/>
  <c r="J26" i="32"/>
  <c r="I21" i="32"/>
  <c r="I9" i="32"/>
  <c r="O5" i="30"/>
  <c r="I4" i="32"/>
  <c r="P23" i="30"/>
  <c r="O36" i="30"/>
  <c r="I21" i="30"/>
  <c r="J21" i="30"/>
  <c r="O28" i="30"/>
  <c r="J36" i="30"/>
  <c r="K36" i="30" s="1"/>
  <c r="L36" i="30" s="1"/>
  <c r="N7" i="30"/>
  <c r="Q14" i="30"/>
  <c r="O14" i="30"/>
  <c r="R23" i="30"/>
  <c r="O23" i="30"/>
  <c r="N4" i="30"/>
  <c r="Q4" i="30" s="1"/>
  <c r="K31" i="30"/>
  <c r="L31" i="30" s="1"/>
  <c r="N31" i="30"/>
  <c r="Q31" i="30" s="1"/>
  <c r="K28" i="30"/>
  <c r="L28" i="30" s="1"/>
  <c r="I26" i="30"/>
  <c r="J26" i="30"/>
  <c r="K22" i="30"/>
  <c r="L22" i="30" s="1"/>
  <c r="N22" i="30"/>
  <c r="R22" i="30" s="1"/>
  <c r="N6" i="30"/>
  <c r="K6" i="30"/>
  <c r="L6" i="30" s="1"/>
  <c r="R33" i="30"/>
  <c r="O33" i="30"/>
  <c r="P10" i="30"/>
  <c r="O10" i="30"/>
  <c r="N15" i="30"/>
  <c r="R15" i="30" s="1"/>
  <c r="J38" i="30"/>
  <c r="K38" i="30" s="1"/>
  <c r="L38" i="30" s="1"/>
  <c r="R28" i="30"/>
  <c r="Q28" i="30"/>
  <c r="P19" i="30"/>
  <c r="R19" i="30"/>
  <c r="N20" i="30"/>
  <c r="Q20" i="30" s="1"/>
  <c r="K20" i="30"/>
  <c r="L20" i="30" s="1"/>
  <c r="I12" i="30"/>
  <c r="P29" i="30"/>
  <c r="Q36" i="30"/>
  <c r="I27" i="30"/>
  <c r="I18" i="30"/>
  <c r="I13" i="30"/>
  <c r="R36" i="30"/>
  <c r="R30" i="30"/>
  <c r="I4" i="17"/>
  <c r="Q30" i="30"/>
  <c r="Q29" i="30" l="1"/>
  <c r="O25" i="30"/>
  <c r="K17" i="30"/>
  <c r="L17" i="30" s="1"/>
  <c r="K34" i="30"/>
  <c r="L34" i="30" s="1"/>
  <c r="O17" i="30"/>
  <c r="Q25" i="30"/>
  <c r="K29" i="30"/>
  <c r="L29" i="30" s="1"/>
  <c r="R24" i="30"/>
  <c r="Q17" i="30"/>
  <c r="P17" i="30"/>
  <c r="Q24" i="30"/>
  <c r="Q10" i="30"/>
  <c r="P24" i="30"/>
  <c r="K9" i="30"/>
  <c r="L9" i="30" s="1"/>
  <c r="K11" i="30"/>
  <c r="L11" i="30" s="1"/>
  <c r="Q9" i="30"/>
  <c r="O29" i="30"/>
  <c r="K24" i="30"/>
  <c r="L24" i="30" s="1"/>
  <c r="K35" i="30"/>
  <c r="L35" i="30" s="1"/>
  <c r="O4" i="30"/>
  <c r="K10" i="32"/>
  <c r="L10" i="32" s="1"/>
  <c r="K14" i="32"/>
  <c r="L14" i="32" s="1"/>
  <c r="K37" i="32"/>
  <c r="L37" i="32" s="1"/>
  <c r="K32" i="32"/>
  <c r="L32" i="32" s="1"/>
  <c r="Q12" i="32"/>
  <c r="R12" i="32"/>
  <c r="K12" i="32"/>
  <c r="L12" i="32" s="1"/>
  <c r="P12" i="32"/>
  <c r="P5" i="32"/>
  <c r="P38" i="32"/>
  <c r="R38" i="32"/>
  <c r="Q38" i="32"/>
  <c r="O38" i="32"/>
  <c r="Q23" i="32"/>
  <c r="O5" i="32"/>
  <c r="K38" i="32"/>
  <c r="L38" i="32" s="1"/>
  <c r="K30" i="32"/>
  <c r="L30" i="32" s="1"/>
  <c r="K36" i="32"/>
  <c r="L36" i="32" s="1"/>
  <c r="R32" i="17"/>
  <c r="N37" i="17"/>
  <c r="R5" i="17"/>
  <c r="K35" i="17"/>
  <c r="L35" i="17" s="1"/>
  <c r="K8" i="30"/>
  <c r="L8" i="30" s="1"/>
  <c r="K16" i="30"/>
  <c r="L16" i="30" s="1"/>
  <c r="N16" i="30"/>
  <c r="P22" i="30"/>
  <c r="N32" i="30"/>
  <c r="P32" i="30" s="1"/>
  <c r="O31" i="30"/>
  <c r="Q22" i="30"/>
  <c r="P31" i="30"/>
  <c r="R35" i="30"/>
  <c r="P35" i="30"/>
  <c r="O35" i="30"/>
  <c r="K18" i="32"/>
  <c r="L18" i="32" s="1"/>
  <c r="R18" i="32"/>
  <c r="Q18" i="32"/>
  <c r="O23" i="32"/>
  <c r="K28" i="32"/>
  <c r="L28" i="32" s="1"/>
  <c r="O18" i="32"/>
  <c r="K23" i="32"/>
  <c r="L23" i="32" s="1"/>
  <c r="K26" i="32"/>
  <c r="L26" i="32" s="1"/>
  <c r="K34" i="32"/>
  <c r="L34" i="32" s="1"/>
  <c r="K5" i="32"/>
  <c r="L5" i="32" s="1"/>
  <c r="P23" i="32"/>
  <c r="Q5" i="32"/>
  <c r="K7" i="32"/>
  <c r="L7" i="32" s="1"/>
  <c r="N7" i="32"/>
  <c r="K11" i="32"/>
  <c r="L11" i="32" s="1"/>
  <c r="K31" i="32"/>
  <c r="L31" i="32" s="1"/>
  <c r="N31" i="32"/>
  <c r="N37" i="32"/>
  <c r="Q37" i="32" s="1"/>
  <c r="O36" i="32"/>
  <c r="N15" i="32"/>
  <c r="K15" i="32"/>
  <c r="L15" i="32" s="1"/>
  <c r="N21" i="17"/>
  <c r="I41" i="17"/>
  <c r="K22" i="17"/>
  <c r="L22" i="17" s="1"/>
  <c r="Q5" i="17"/>
  <c r="P5" i="17"/>
  <c r="N6" i="17"/>
  <c r="O6" i="17" s="1"/>
  <c r="R27" i="17"/>
  <c r="Q27" i="17"/>
  <c r="O27" i="17"/>
  <c r="N12" i="17"/>
  <c r="K12" i="17"/>
  <c r="L12" i="17" s="1"/>
  <c r="Q14" i="17"/>
  <c r="O14" i="17"/>
  <c r="R14" i="17"/>
  <c r="P14" i="17"/>
  <c r="O6" i="30"/>
  <c r="P6" i="30"/>
  <c r="Q6" i="30"/>
  <c r="R6" i="30"/>
  <c r="N9" i="32"/>
  <c r="K9" i="32"/>
  <c r="L9" i="32" s="1"/>
  <c r="Q30" i="32"/>
  <c r="N17" i="32"/>
  <c r="K17" i="32"/>
  <c r="L17" i="32" s="1"/>
  <c r="P22" i="32"/>
  <c r="K29" i="32"/>
  <c r="L29" i="32" s="1"/>
  <c r="N29" i="32"/>
  <c r="R28" i="32"/>
  <c r="Q28" i="32"/>
  <c r="P28" i="32"/>
  <c r="O28" i="32"/>
  <c r="P33" i="17"/>
  <c r="O33" i="17"/>
  <c r="R33" i="17"/>
  <c r="Q33" i="17"/>
  <c r="P32" i="17"/>
  <c r="O32" i="17"/>
  <c r="P9" i="17"/>
  <c r="R9" i="17"/>
  <c r="Q9" i="17"/>
  <c r="O9" i="17"/>
  <c r="R37" i="30"/>
  <c r="P37" i="30"/>
  <c r="N13" i="32"/>
  <c r="K13" i="32"/>
  <c r="L13" i="32" s="1"/>
  <c r="Q22" i="32"/>
  <c r="O22" i="32"/>
  <c r="N35" i="32"/>
  <c r="K35" i="32"/>
  <c r="L35" i="32" s="1"/>
  <c r="K20" i="17"/>
  <c r="L20" i="17" s="1"/>
  <c r="N20" i="17"/>
  <c r="R34" i="17"/>
  <c r="Q34" i="17"/>
  <c r="O34" i="17"/>
  <c r="K4" i="17"/>
  <c r="L4" i="17" s="1"/>
  <c r="N4" i="17"/>
  <c r="O8" i="30"/>
  <c r="R8" i="30"/>
  <c r="Q8" i="30"/>
  <c r="P8" i="30"/>
  <c r="P4" i="30"/>
  <c r="R4" i="30"/>
  <c r="R34" i="30"/>
  <c r="R20" i="32"/>
  <c r="Q20" i="32"/>
  <c r="P20" i="32"/>
  <c r="O20" i="32"/>
  <c r="P36" i="32"/>
  <c r="Q35" i="17"/>
  <c r="P35" i="17"/>
  <c r="O35" i="17"/>
  <c r="K8" i="17"/>
  <c r="L8" i="17" s="1"/>
  <c r="N8" i="17"/>
  <c r="P34" i="32"/>
  <c r="O34" i="32"/>
  <c r="Q34" i="32"/>
  <c r="R34" i="32"/>
  <c r="K24" i="17"/>
  <c r="L24" i="17" s="1"/>
  <c r="N24" i="17"/>
  <c r="K13" i="30"/>
  <c r="L13" i="30" s="1"/>
  <c r="N13" i="30"/>
  <c r="N12" i="30"/>
  <c r="K12" i="30"/>
  <c r="L12" i="30" s="1"/>
  <c r="O22" i="30"/>
  <c r="O34" i="30"/>
  <c r="K4" i="32"/>
  <c r="L4" i="32" s="1"/>
  <c r="N4" i="32"/>
  <c r="K21" i="32"/>
  <c r="L21" i="32" s="1"/>
  <c r="N21" i="32"/>
  <c r="O11" i="32"/>
  <c r="P11" i="32"/>
  <c r="R31" i="30"/>
  <c r="N6" i="32"/>
  <c r="K6" i="32"/>
  <c r="L6" i="32" s="1"/>
  <c r="N27" i="32"/>
  <c r="K27" i="32"/>
  <c r="L27" i="32" s="1"/>
  <c r="Q14" i="32"/>
  <c r="P14" i="32"/>
  <c r="O14" i="32"/>
  <c r="R16" i="32"/>
  <c r="Q16" i="32"/>
  <c r="P16" i="32"/>
  <c r="O16" i="32"/>
  <c r="K23" i="17"/>
  <c r="L23" i="17" s="1"/>
  <c r="N23" i="17"/>
  <c r="K7" i="17"/>
  <c r="L7" i="17" s="1"/>
  <c r="N7" i="17"/>
  <c r="P17" i="17"/>
  <c r="R17" i="17"/>
  <c r="Q17" i="17"/>
  <c r="O17" i="17"/>
  <c r="Q30" i="17"/>
  <c r="O30" i="17"/>
  <c r="R30" i="17"/>
  <c r="P30" i="17"/>
  <c r="Q13" i="17"/>
  <c r="O13" i="17"/>
  <c r="R13" i="17"/>
  <c r="P13" i="17"/>
  <c r="K18" i="30"/>
  <c r="L18" i="30" s="1"/>
  <c r="N18" i="30"/>
  <c r="O11" i="30"/>
  <c r="Q11" i="30"/>
  <c r="P34" i="30"/>
  <c r="N25" i="32"/>
  <c r="K25" i="32"/>
  <c r="L25" i="32" s="1"/>
  <c r="R30" i="32"/>
  <c r="P25" i="17"/>
  <c r="O25" i="17"/>
  <c r="Q25" i="17"/>
  <c r="Q29" i="17"/>
  <c r="O29" i="17"/>
  <c r="P29" i="17"/>
  <c r="P16" i="17"/>
  <c r="R16" i="17"/>
  <c r="Q16" i="17"/>
  <c r="O16" i="17"/>
  <c r="R29" i="17"/>
  <c r="Q38" i="17"/>
  <c r="O38" i="17"/>
  <c r="R38" i="17"/>
  <c r="P38" i="17"/>
  <c r="Q36" i="32"/>
  <c r="K15" i="17"/>
  <c r="L15" i="17" s="1"/>
  <c r="N15" i="17"/>
  <c r="K36" i="17"/>
  <c r="L36" i="17" s="1"/>
  <c r="N36" i="17"/>
  <c r="O15" i="30"/>
  <c r="P15" i="30"/>
  <c r="Q15" i="30"/>
  <c r="N28" i="17"/>
  <c r="K28" i="17"/>
  <c r="L28" i="17" s="1"/>
  <c r="K27" i="30"/>
  <c r="L27" i="30" s="1"/>
  <c r="N27" i="30"/>
  <c r="R20" i="30"/>
  <c r="P20" i="30"/>
  <c r="O20" i="30"/>
  <c r="Q37" i="30"/>
  <c r="P11" i="30"/>
  <c r="P10" i="32"/>
  <c r="O10" i="32"/>
  <c r="R10" i="32"/>
  <c r="Q10" i="32"/>
  <c r="N10" i="17"/>
  <c r="K10" i="17"/>
  <c r="L10" i="17" s="1"/>
  <c r="N33" i="32"/>
  <c r="K33" i="32"/>
  <c r="L33" i="32" s="1"/>
  <c r="R11" i="32"/>
  <c r="N19" i="32"/>
  <c r="K19" i="32"/>
  <c r="L19" i="32" s="1"/>
  <c r="K31" i="17"/>
  <c r="L31" i="17" s="1"/>
  <c r="N31" i="17"/>
  <c r="P26" i="32"/>
  <c r="O26" i="32"/>
  <c r="Q26" i="32"/>
  <c r="R26" i="32"/>
  <c r="R25" i="17"/>
  <c r="Q37" i="17"/>
  <c r="O37" i="17"/>
  <c r="P37" i="17"/>
  <c r="R37" i="17"/>
  <c r="O30" i="32"/>
  <c r="N26" i="30"/>
  <c r="K26" i="30"/>
  <c r="L26" i="30" s="1"/>
  <c r="R7" i="30"/>
  <c r="O7" i="30"/>
  <c r="Q7" i="30"/>
  <c r="P7" i="30"/>
  <c r="K21" i="30"/>
  <c r="L21" i="30" s="1"/>
  <c r="N21" i="30"/>
  <c r="N26" i="17"/>
  <c r="K26" i="17"/>
  <c r="L26" i="17" s="1"/>
  <c r="R32" i="32"/>
  <c r="Q32" i="32"/>
  <c r="P32" i="32"/>
  <c r="O32" i="32"/>
  <c r="K18" i="17"/>
  <c r="L18" i="17" s="1"/>
  <c r="N18" i="17"/>
  <c r="Q6" i="17"/>
  <c r="Q22" i="17"/>
  <c r="O22" i="17"/>
  <c r="R22" i="17"/>
  <c r="P22" i="17"/>
  <c r="I40" i="30" l="1"/>
  <c r="R32" i="30"/>
  <c r="O32" i="30"/>
  <c r="Q32" i="30"/>
  <c r="P16" i="30"/>
  <c r="O16" i="30"/>
  <c r="R16" i="30"/>
  <c r="Q16" i="30"/>
  <c r="L1" i="30"/>
  <c r="R37" i="32"/>
  <c r="P37" i="32"/>
  <c r="O37" i="32"/>
  <c r="P31" i="32"/>
  <c r="R31" i="32"/>
  <c r="O31" i="32"/>
  <c r="Q31" i="32"/>
  <c r="R15" i="32"/>
  <c r="Q15" i="32"/>
  <c r="P15" i="32"/>
  <c r="O15" i="32"/>
  <c r="O7" i="32"/>
  <c r="Q7" i="32"/>
  <c r="P7" i="32"/>
  <c r="R7" i="32"/>
  <c r="P21" i="17"/>
  <c r="O21" i="17"/>
  <c r="R21" i="17"/>
  <c r="Q21" i="17"/>
  <c r="P6" i="17"/>
  <c r="R6" i="17"/>
  <c r="Q26" i="30"/>
  <c r="R26" i="30"/>
  <c r="P26" i="30"/>
  <c r="O26" i="30"/>
  <c r="R21" i="30"/>
  <c r="O21" i="30"/>
  <c r="P21" i="30"/>
  <c r="Q21" i="30"/>
  <c r="R21" i="32"/>
  <c r="P21" i="32"/>
  <c r="O21" i="32"/>
  <c r="Q21" i="32"/>
  <c r="Q4" i="17"/>
  <c r="O4" i="17"/>
  <c r="R4" i="17"/>
  <c r="P4" i="17"/>
  <c r="L1" i="17"/>
  <c r="I40" i="17"/>
  <c r="O13" i="32"/>
  <c r="P13" i="32"/>
  <c r="R13" i="32"/>
  <c r="Q13" i="32"/>
  <c r="R33" i="32"/>
  <c r="Q33" i="32"/>
  <c r="P33" i="32"/>
  <c r="O33" i="32"/>
  <c r="P7" i="17"/>
  <c r="R7" i="17"/>
  <c r="Q7" i="17"/>
  <c r="O7" i="17"/>
  <c r="O27" i="32"/>
  <c r="Q27" i="32"/>
  <c r="P27" i="32"/>
  <c r="R27" i="32"/>
  <c r="O4" i="32"/>
  <c r="P4" i="32"/>
  <c r="R4" i="32"/>
  <c r="Q4" i="32"/>
  <c r="P8" i="17"/>
  <c r="R8" i="17"/>
  <c r="Q8" i="17"/>
  <c r="O8" i="17"/>
  <c r="Q31" i="17"/>
  <c r="O31" i="17"/>
  <c r="P31" i="17"/>
  <c r="R31" i="17"/>
  <c r="Q27" i="30"/>
  <c r="R27" i="30"/>
  <c r="P27" i="30"/>
  <c r="O27" i="30"/>
  <c r="I40" i="32"/>
  <c r="L1" i="32"/>
  <c r="P24" i="17"/>
  <c r="R24" i="17"/>
  <c r="Q24" i="17"/>
  <c r="O24" i="17"/>
  <c r="Q29" i="32"/>
  <c r="R29" i="32"/>
  <c r="P29" i="32"/>
  <c r="O29" i="32"/>
  <c r="R9" i="32"/>
  <c r="Q9" i="32"/>
  <c r="P9" i="32"/>
  <c r="O9" i="32"/>
  <c r="R15" i="17"/>
  <c r="Q15" i="17"/>
  <c r="O15" i="17"/>
  <c r="P15" i="17"/>
  <c r="P35" i="32"/>
  <c r="O35" i="32"/>
  <c r="R35" i="32"/>
  <c r="Q35" i="32"/>
  <c r="P10" i="17"/>
  <c r="R10" i="17"/>
  <c r="Q10" i="17"/>
  <c r="O10" i="17"/>
  <c r="R25" i="32"/>
  <c r="Q25" i="32"/>
  <c r="P25" i="32"/>
  <c r="O25" i="32"/>
  <c r="P18" i="17"/>
  <c r="R18" i="17"/>
  <c r="Q18" i="17"/>
  <c r="O18" i="17"/>
  <c r="P36" i="17"/>
  <c r="R36" i="17"/>
  <c r="O36" i="17"/>
  <c r="Q36" i="17"/>
  <c r="R6" i="32"/>
  <c r="P6" i="32"/>
  <c r="O6" i="32"/>
  <c r="Q6" i="32"/>
  <c r="Q20" i="17"/>
  <c r="O20" i="17"/>
  <c r="R20" i="17"/>
  <c r="P20" i="17"/>
  <c r="Q12" i="17"/>
  <c r="O12" i="17"/>
  <c r="R12" i="17"/>
  <c r="P12" i="17"/>
  <c r="O13" i="30"/>
  <c r="R13" i="30"/>
  <c r="Q13" i="30"/>
  <c r="P13" i="30"/>
  <c r="P23" i="17"/>
  <c r="R23" i="17"/>
  <c r="Q23" i="17"/>
  <c r="O23" i="17"/>
  <c r="R17" i="32"/>
  <c r="Q17" i="32"/>
  <c r="P17" i="32"/>
  <c r="O17" i="32"/>
  <c r="Q28" i="17"/>
  <c r="O28" i="17"/>
  <c r="R28" i="17"/>
  <c r="P28" i="17"/>
  <c r="Q18" i="30"/>
  <c r="R18" i="30"/>
  <c r="P18" i="30"/>
  <c r="O18" i="30"/>
  <c r="P26" i="17"/>
  <c r="R26" i="17"/>
  <c r="Q26" i="17"/>
  <c r="O26" i="17"/>
  <c r="P19" i="32"/>
  <c r="O19" i="32"/>
  <c r="R19" i="32"/>
  <c r="Q19" i="32"/>
  <c r="R12" i="30"/>
  <c r="O12" i="30"/>
  <c r="P12" i="30"/>
  <c r="Q12" i="30"/>
  <c r="V5" i="30" l="1"/>
  <c r="U5" i="32"/>
  <c r="U6" i="30"/>
  <c r="U5" i="30"/>
  <c r="V6" i="30"/>
  <c r="V5" i="17"/>
  <c r="V6" i="17"/>
  <c r="U5" i="17"/>
  <c r="U6" i="17"/>
  <c r="U6" i="32"/>
  <c r="V6" i="32"/>
  <c r="V5" i="32"/>
</calcChain>
</file>

<file path=xl/sharedStrings.xml><?xml version="1.0" encoding="utf-8"?>
<sst xmlns="http://schemas.openxmlformats.org/spreadsheetml/2006/main" count="294" uniqueCount="99">
  <si>
    <t>uH=a+b*GMAT</t>
  </si>
  <si>
    <t>a=</t>
  </si>
  <si>
    <t>b=</t>
  </si>
  <si>
    <t>ID</t>
  </si>
  <si>
    <t>GMAT</t>
  </si>
  <si>
    <t>Choice</t>
  </si>
  <si>
    <t>uH</t>
  </si>
  <si>
    <t>EXP(uH)</t>
  </si>
  <si>
    <t>Likelihood</t>
  </si>
  <si>
    <t>D</t>
  </si>
  <si>
    <t>H</t>
  </si>
  <si>
    <t>Total Log-likelihood</t>
  </si>
  <si>
    <t>Actuals</t>
  </si>
  <si>
    <t>Predicted</t>
  </si>
  <si>
    <t>No/No</t>
  </si>
  <si>
    <t>Actual/Predicted</t>
  </si>
  <si>
    <t>No/Yes</t>
  </si>
  <si>
    <t>Yes/No</t>
  </si>
  <si>
    <t>Yes/Yes</t>
  </si>
  <si>
    <t>Predicted Choice</t>
  </si>
  <si>
    <t>Choose H</t>
  </si>
  <si>
    <t>uH=a</t>
  </si>
  <si>
    <t>uD</t>
  </si>
  <si>
    <t>EXP(uD)</t>
  </si>
  <si>
    <t>Prob (D)</t>
  </si>
  <si>
    <t>Prob (H)</t>
  </si>
  <si>
    <t>Log-Likelihood</t>
  </si>
  <si>
    <t>Total LL</t>
  </si>
  <si>
    <t>uD=a</t>
  </si>
  <si>
    <t>uH=b*GMAT</t>
  </si>
  <si>
    <t>Regression of variable Choose H:</t>
  </si>
  <si>
    <t>Correspondence between the categories of the response variable and the probabilities (Variable Choose H):</t>
  </si>
  <si>
    <t>0</t>
  </si>
  <si>
    <t>1</t>
  </si>
  <si>
    <t>Categories</t>
  </si>
  <si>
    <t>Probabilities</t>
  </si>
  <si>
    <t>Model parameters (Variable Choose H):</t>
  </si>
  <si>
    <t>Source</t>
  </si>
  <si>
    <t>Value</t>
  </si>
  <si>
    <t>Standard error</t>
  </si>
  <si>
    <t>Wald Chi-Square</t>
  </si>
  <si>
    <t>Pr &gt; Chi²</t>
  </si>
  <si>
    <t>Wald Lower bound (95%)</t>
  </si>
  <si>
    <t>Wald Upper bound (95%)</t>
  </si>
  <si>
    <t>Odds ratio</t>
  </si>
  <si>
    <t>Odds ratio Lower bound (95%)</t>
  </si>
  <si>
    <t>Odds ratio Upper bound (95%)</t>
  </si>
  <si>
    <t>Intercept</t>
  </si>
  <si>
    <t>Predictions and residuals (Variable Choose H):</t>
  </si>
  <si>
    <t>Observation</t>
  </si>
  <si>
    <t>Weight</t>
  </si>
  <si>
    <t>Pred(Choose H)</t>
  </si>
  <si>
    <t>Independent</t>
  </si>
  <si>
    <t>Choose H/Weight</t>
  </si>
  <si>
    <t>Pred(Choose H)/Weight</t>
  </si>
  <si>
    <t>Std. residual</t>
  </si>
  <si>
    <t>Std. residual (Independent)</t>
  </si>
  <si>
    <t>Lower bound 95%</t>
  </si>
  <si>
    <t>Upper bound 95%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</si>
  <si>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</si>
  <si>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</si>
  <si>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</si>
  <si>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</si>
  <si>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</si>
  <si>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</si>
  <si>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</si>
  <si>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</si>
  <si>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</si>
  <si>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</si>
  <si>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</si>
  <si>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</si>
  <si>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</si>
  <si>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</si>
  <si>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</si>
  <si>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</si>
  <si>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</si>
  <si>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</si>
  <si>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</si>
  <si>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</si>
  <si>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</si>
  <si>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</si>
  <si>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</si>
  <si>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</si>
  <si>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</si>
  <si>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</si>
  <si>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</si>
  <si>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</si>
  <si>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</si>
  <si>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</si>
  <si>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</si>
  <si>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</si>
  <si>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</si>
  <si>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</si>
  <si>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</si>
  <si>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 xml:space="preserve"> </t>
  </si>
  <si>
    <t>ROC Curve (Variable Choose H):</t>
  </si>
  <si>
    <t>Area under the curve:</t>
  </si>
  <si>
    <t>Avg.</t>
  </si>
  <si>
    <t>Avg. Prob.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</si>
</sst>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14" x14ac:knownFonts="1"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11" fillId="0" borderId="0"/>
    <xf numFmtId="0" fontId="10" fillId="0" borderId="0"/>
    <xf numFmtId="0" fontId="12" fillId="0" borderId="0"/>
    <xf numFmtId="0" fontId="9" fillId="0" borderId="0"/>
    <xf numFmtId="0" fontId="8" fillId="0" borderId="0"/>
  </cellStyleXfs>
  <cellXfs count="53">
    <xf numFmtId="0" fontId="0" fillId="0" borderId="0" xfId="0"/>
    <xf numFmtId="0" fontId="8" fillId="0" borderId="0" xfId="5" applyAlignment="1">
      <alignment horizontal="center"/>
    </xf>
    <xf numFmtId="0" fontId="8" fillId="0" borderId="0" xfId="5" applyAlignment="1">
      <alignment horizontal="right"/>
    </xf>
    <xf numFmtId="0" fontId="8" fillId="0" borderId="0" xfId="5"/>
    <xf numFmtId="0" fontId="8" fillId="0" borderId="1" xfId="5" applyBorder="1" applyAlignment="1">
      <alignment horizontal="center"/>
    </xf>
    <xf numFmtId="0" fontId="8" fillId="0" borderId="1" xfId="5" applyFont="1" applyBorder="1" applyAlignment="1">
      <alignment horizontal="center"/>
    </xf>
    <xf numFmtId="164" fontId="8" fillId="0" borderId="1" xfId="5" applyNumberFormat="1" applyFont="1" applyBorder="1" applyAlignment="1">
      <alignment horizontal="center" wrapText="1"/>
    </xf>
    <xf numFmtId="164" fontId="8" fillId="0" borderId="1" xfId="5" applyNumberFormat="1" applyBorder="1" applyAlignment="1">
      <alignment horizontal="center"/>
    </xf>
    <xf numFmtId="164" fontId="8" fillId="0" borderId="0" xfId="5" applyNumberFormat="1" applyAlignment="1">
      <alignment horizontal="center"/>
    </xf>
    <xf numFmtId="164" fontId="8" fillId="0" borderId="0" xfId="5" applyNumberFormat="1" applyAlignment="1">
      <alignment horizontal="right"/>
    </xf>
    <xf numFmtId="0" fontId="8" fillId="0" borderId="1" xfId="5" applyBorder="1"/>
    <xf numFmtId="1" fontId="0" fillId="0" borderId="0" xfId="0" applyNumberFormat="1"/>
    <xf numFmtId="1" fontId="8" fillId="0" borderId="0" xfId="5" applyNumberFormat="1"/>
    <xf numFmtId="0" fontId="7" fillId="0" borderId="1" xfId="5" applyFont="1" applyBorder="1"/>
    <xf numFmtId="1" fontId="8" fillId="0" borderId="1" xfId="5" applyNumberFormat="1" applyBorder="1"/>
    <xf numFmtId="0" fontId="7" fillId="0" borderId="0" xfId="5" applyFont="1" applyBorder="1" applyAlignment="1">
      <alignment horizontal="center"/>
    </xf>
    <xf numFmtId="0" fontId="7" fillId="0" borderId="0" xfId="5" applyFont="1" applyBorder="1"/>
    <xf numFmtId="1" fontId="8" fillId="0" borderId="0" xfId="5" applyNumberFormat="1" applyBorder="1"/>
    <xf numFmtId="0" fontId="6" fillId="0" borderId="1" xfId="5" applyFont="1" applyBorder="1" applyAlignment="1">
      <alignment horizontal="center"/>
    </xf>
    <xf numFmtId="0" fontId="8" fillId="0" borderId="0" xfId="5" applyAlignment="1">
      <alignment horizontal="center"/>
    </xf>
    <xf numFmtId="0" fontId="5" fillId="0" borderId="1" xfId="5" applyFont="1" applyBorder="1" applyAlignment="1">
      <alignment horizontal="center"/>
    </xf>
    <xf numFmtId="0" fontId="8" fillId="0" borderId="0" xfId="5" applyFill="1" applyBorder="1" applyAlignment="1">
      <alignment horizontal="center"/>
    </xf>
    <xf numFmtId="0" fontId="8" fillId="0" borderId="0" xfId="5" applyAlignment="1">
      <alignment horizontal="center"/>
    </xf>
    <xf numFmtId="0" fontId="4" fillId="0" borderId="1" xfId="5" applyFont="1" applyBorder="1" applyAlignment="1">
      <alignment horizontal="center"/>
    </xf>
    <xf numFmtId="165" fontId="8" fillId="0" borderId="1" xfId="5" applyNumberFormat="1" applyBorder="1" applyAlignment="1">
      <alignment horizontal="center"/>
    </xf>
    <xf numFmtId="0" fontId="4" fillId="0" borderId="0" xfId="5" applyFont="1" applyAlignment="1">
      <alignment horizontal="center"/>
    </xf>
    <xf numFmtId="0" fontId="8" fillId="0" borderId="0" xfId="5" applyBorder="1"/>
    <xf numFmtId="0" fontId="4" fillId="0" borderId="1" xfId="5" applyFont="1" applyBorder="1"/>
    <xf numFmtId="164" fontId="8" fillId="0" borderId="0" xfId="5" applyNumberFormat="1"/>
    <xf numFmtId="0" fontId="4" fillId="0" borderId="0" xfId="5" applyFont="1" applyAlignment="1">
      <alignment horizontal="center"/>
    </xf>
    <xf numFmtId="11" fontId="8" fillId="0" borderId="1" xfId="5" applyNumberFormat="1" applyBorder="1" applyAlignment="1">
      <alignment horizontal="center"/>
    </xf>
    <xf numFmtId="0" fontId="13" fillId="0" borderId="0" xfId="0" applyFont="1"/>
    <xf numFmtId="49" fontId="0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/>
    <xf numFmtId="0" fontId="0" fillId="0" borderId="4" xfId="0" applyFont="1" applyBorder="1" applyAlignment="1">
      <alignment horizontal="center"/>
    </xf>
    <xf numFmtId="0" fontId="0" fillId="0" borderId="5" xfId="0" applyBorder="1" applyAlignment="1"/>
    <xf numFmtId="0" fontId="0" fillId="0" borderId="6" xfId="0" applyBorder="1" applyAlignment="1"/>
    <xf numFmtId="165" fontId="0" fillId="0" borderId="5" xfId="0" applyNumberFormat="1" applyBorder="1" applyAlignment="1"/>
    <xf numFmtId="165" fontId="0" fillId="0" borderId="6" xfId="0" applyNumberFormat="1" applyBorder="1" applyAlignment="1"/>
    <xf numFmtId="165" fontId="0" fillId="0" borderId="0" xfId="0" applyNumberFormat="1" applyAlignment="1"/>
    <xf numFmtId="0" fontId="0" fillId="0" borderId="0" xfId="0" applyFont="1"/>
    <xf numFmtId="165" fontId="0" fillId="0" borderId="0" xfId="0" applyNumberFormat="1"/>
    <xf numFmtId="49" fontId="0" fillId="0" borderId="0" xfId="0" applyNumberFormat="1" applyFont="1" applyFill="1" applyBorder="1" applyAlignment="1">
      <alignment horizontal="center"/>
    </xf>
    <xf numFmtId="0" fontId="2" fillId="0" borderId="0" xfId="5" applyFont="1" applyAlignment="1">
      <alignment horizontal="center"/>
    </xf>
    <xf numFmtId="0" fontId="1" fillId="0" borderId="0" xfId="5" applyFont="1"/>
    <xf numFmtId="0" fontId="8" fillId="0" borderId="0" xfId="5" applyAlignment="1">
      <alignment horizontal="center"/>
    </xf>
    <xf numFmtId="0" fontId="7" fillId="0" borderId="3" xfId="5" applyFont="1" applyBorder="1" applyAlignment="1">
      <alignment horizontal="center"/>
    </xf>
    <xf numFmtId="0" fontId="7" fillId="0" borderId="1" xfId="5" applyFont="1" applyBorder="1" applyAlignment="1">
      <alignment horizontal="center"/>
    </xf>
    <xf numFmtId="0" fontId="7" fillId="0" borderId="2" xfId="5" applyFont="1" applyBorder="1" applyAlignment="1">
      <alignment horizontal="center"/>
    </xf>
    <xf numFmtId="0" fontId="4" fillId="0" borderId="0" xfId="5" applyFont="1" applyAlignment="1">
      <alignment horizontal="center"/>
    </xf>
    <xf numFmtId="0" fontId="3" fillId="0" borderId="0" xfId="5" applyFont="1" applyAlignment="1">
      <alignment horizontal="center"/>
    </xf>
  </cellXfs>
  <cellStyles count="6">
    <cellStyle name="Normal" xfId="0" builtinId="0"/>
    <cellStyle name="Normal 2" xfId="1"/>
    <cellStyle name="Normal 2 2" xfId="2"/>
    <cellStyle name="Normal 3" xfId="3"/>
    <cellStyle name="Normal 4" xfId="4"/>
    <cellStyle name="Normal 4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Logistic regression of Choose H by GMAT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Active</c:v>
          </c:tx>
          <c:spPr>
            <a:ln w="28575">
              <a:noFill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>
                <a:solidFill>
                  <a:srgbClr val="003CE6"/>
                </a:solidFill>
                <a:prstDash val="solid"/>
              </a:ln>
            </c:spPr>
          </c:marker>
          <c:xVal>
            <c:numRef>
              <c:f>'XLSTAT Logit'!$D$21:$D$55</c:f>
              <c:numCache>
                <c:formatCode>General</c:formatCode>
                <c:ptCount val="35"/>
                <c:pt idx="0">
                  <c:v>655</c:v>
                </c:pt>
                <c:pt idx="1">
                  <c:v>660</c:v>
                </c:pt>
                <c:pt idx="2">
                  <c:v>660</c:v>
                </c:pt>
                <c:pt idx="3">
                  <c:v>662</c:v>
                </c:pt>
                <c:pt idx="4">
                  <c:v>662</c:v>
                </c:pt>
                <c:pt idx="5">
                  <c:v>674</c:v>
                </c:pt>
                <c:pt idx="6">
                  <c:v>676</c:v>
                </c:pt>
                <c:pt idx="7">
                  <c:v>680</c:v>
                </c:pt>
                <c:pt idx="8">
                  <c:v>680</c:v>
                </c:pt>
                <c:pt idx="9">
                  <c:v>682</c:v>
                </c:pt>
                <c:pt idx="10">
                  <c:v>683</c:v>
                </c:pt>
                <c:pt idx="11">
                  <c:v>687</c:v>
                </c:pt>
                <c:pt idx="12">
                  <c:v>687</c:v>
                </c:pt>
                <c:pt idx="13">
                  <c:v>689</c:v>
                </c:pt>
                <c:pt idx="14">
                  <c:v>692</c:v>
                </c:pt>
                <c:pt idx="15">
                  <c:v>696</c:v>
                </c:pt>
                <c:pt idx="16">
                  <c:v>700</c:v>
                </c:pt>
                <c:pt idx="17">
                  <c:v>701</c:v>
                </c:pt>
                <c:pt idx="18">
                  <c:v>703</c:v>
                </c:pt>
                <c:pt idx="19">
                  <c:v>708</c:v>
                </c:pt>
                <c:pt idx="20">
                  <c:v>708</c:v>
                </c:pt>
                <c:pt idx="21">
                  <c:v>710</c:v>
                </c:pt>
                <c:pt idx="22">
                  <c:v>719</c:v>
                </c:pt>
                <c:pt idx="23">
                  <c:v>719</c:v>
                </c:pt>
                <c:pt idx="24">
                  <c:v>725</c:v>
                </c:pt>
                <c:pt idx="25">
                  <c:v>727</c:v>
                </c:pt>
                <c:pt idx="26">
                  <c:v>728</c:v>
                </c:pt>
                <c:pt idx="27">
                  <c:v>728</c:v>
                </c:pt>
                <c:pt idx="28">
                  <c:v>731</c:v>
                </c:pt>
                <c:pt idx="29">
                  <c:v>731</c:v>
                </c:pt>
                <c:pt idx="30">
                  <c:v>737</c:v>
                </c:pt>
                <c:pt idx="31">
                  <c:v>738</c:v>
                </c:pt>
                <c:pt idx="32">
                  <c:v>741</c:v>
                </c:pt>
                <c:pt idx="33">
                  <c:v>747</c:v>
                </c:pt>
                <c:pt idx="34">
                  <c:v>747</c:v>
                </c:pt>
              </c:numCache>
            </c:numRef>
          </c:xVal>
          <c:yVal>
            <c:numRef>
              <c:f>'XLSTAT Logit'!$H$21:$H$55</c:f>
              <c:numCache>
                <c:formatCode>0.000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74-493F-9234-8099E305025E}"/>
            </c:ext>
          </c:extLst>
        </c:ser>
        <c:ser>
          <c:idx val="1"/>
          <c:order val="1"/>
          <c:tx>
            <c:v>Model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'XLSTAT Logit'!xdata1</c:f>
            </c:numRef>
          </c:xVal>
          <c:yVal>
            <c:numRef>
              <c:f>'XLSTAT Logit'!ydata2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74-493F-9234-8099E3050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927448"/>
        <c:axId val="758926272"/>
      </c:scatterChart>
      <c:valAx>
        <c:axId val="758927448"/>
        <c:scaling>
          <c:orientation val="minMax"/>
          <c:max val="750"/>
          <c:min val="65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GMAT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8926272"/>
        <c:crosses val="autoZero"/>
        <c:crossBetween val="midCat"/>
      </c:valAx>
      <c:valAx>
        <c:axId val="758926272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Choose 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892744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overlay val="0"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(AUC=0.873)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780000"/>
              </a:solidFill>
              <a:prstDash val="solid"/>
            </a:ln>
            <a:effectLst/>
          </c:spPr>
          <c:marker>
            <c:spPr>
              <a:noFill/>
              <a:ln w="9525">
                <a:noFill/>
              </a:ln>
            </c:spPr>
          </c:marker>
          <c:xVal>
            <c:numRef>
              <c:f>Log_HID1!$A$1:$A$36</c:f>
              <c:numCache>
                <c:formatCode>0</c:formatCode>
                <c:ptCount val="36"/>
                <c:pt idx="0">
                  <c:v>1</c:v>
                </c:pt>
                <c:pt idx="1">
                  <c:v>0.95</c:v>
                </c:pt>
                <c:pt idx="2">
                  <c:v>0.89999999999999991</c:v>
                </c:pt>
                <c:pt idx="3">
                  <c:v>0.84999999999999987</c:v>
                </c:pt>
                <c:pt idx="4">
                  <c:v>0.79999999999999982</c:v>
                </c:pt>
                <c:pt idx="5">
                  <c:v>0.74999999999999978</c:v>
                </c:pt>
                <c:pt idx="6">
                  <c:v>0.69999999999999973</c:v>
                </c:pt>
                <c:pt idx="7">
                  <c:v>0.64999999999999969</c:v>
                </c:pt>
                <c:pt idx="8">
                  <c:v>0.59999999999999964</c:v>
                </c:pt>
                <c:pt idx="9">
                  <c:v>0.5499999999999996</c:v>
                </c:pt>
                <c:pt idx="10">
                  <c:v>0.49999999999999961</c:v>
                </c:pt>
                <c:pt idx="11">
                  <c:v>0.44999999999999962</c:v>
                </c:pt>
                <c:pt idx="12">
                  <c:v>0.44999999999999962</c:v>
                </c:pt>
                <c:pt idx="13">
                  <c:v>0.39999999999999963</c:v>
                </c:pt>
                <c:pt idx="14">
                  <c:v>0.34999999999999964</c:v>
                </c:pt>
                <c:pt idx="15">
                  <c:v>0.29999999999999966</c:v>
                </c:pt>
                <c:pt idx="16">
                  <c:v>0.29999999999999966</c:v>
                </c:pt>
                <c:pt idx="17">
                  <c:v>0.29999999999999966</c:v>
                </c:pt>
                <c:pt idx="18">
                  <c:v>0.24999999999999967</c:v>
                </c:pt>
                <c:pt idx="19">
                  <c:v>0.19999999999999968</c:v>
                </c:pt>
                <c:pt idx="20">
                  <c:v>0.19999999999999968</c:v>
                </c:pt>
                <c:pt idx="21">
                  <c:v>0.14999999999999969</c:v>
                </c:pt>
                <c:pt idx="22">
                  <c:v>0.14999999999999969</c:v>
                </c:pt>
                <c:pt idx="23">
                  <c:v>9.9999999999999686E-2</c:v>
                </c:pt>
                <c:pt idx="24">
                  <c:v>9.9999999999999686E-2</c:v>
                </c:pt>
                <c:pt idx="25">
                  <c:v>9.9999999999999686E-2</c:v>
                </c:pt>
                <c:pt idx="26">
                  <c:v>4.9999999999999684E-2</c:v>
                </c:pt>
                <c:pt idx="27">
                  <c:v>4.9999999999999684E-2</c:v>
                </c:pt>
                <c:pt idx="28">
                  <c:v>4.9999999999999684E-2</c:v>
                </c:pt>
                <c:pt idx="29">
                  <c:v>4.9999999999999684E-2</c:v>
                </c:pt>
                <c:pt idx="30">
                  <c:v>4.9999999999999684E-2</c:v>
                </c:pt>
                <c:pt idx="31">
                  <c:v>4.9999999999999684E-2</c:v>
                </c:pt>
                <c:pt idx="32">
                  <c:v>4.9999999999999684E-2</c:v>
                </c:pt>
                <c:pt idx="33">
                  <c:v>-3.1918911957973251E-16</c:v>
                </c:pt>
                <c:pt idx="34">
                  <c:v>-3.1918911957973251E-16</c:v>
                </c:pt>
                <c:pt idx="35">
                  <c:v>-3.1918911957973251E-16</c:v>
                </c:pt>
              </c:numCache>
            </c:numRef>
          </c:xVal>
          <c:yVal>
            <c:numRef>
              <c:f>Log_HID1!$B$1:$B$36</c:f>
              <c:numCache>
                <c:formatCode>0</c:formatCode>
                <c:ptCount val="3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0.93333333333333335</c:v>
                </c:pt>
                <c:pt idx="13">
                  <c:v>0.93333333333333335</c:v>
                </c:pt>
                <c:pt idx="14">
                  <c:v>0.93333333333333335</c:v>
                </c:pt>
                <c:pt idx="15">
                  <c:v>0.93333333333333335</c:v>
                </c:pt>
                <c:pt idx="16">
                  <c:v>0.8666666666666667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0.73333333333333339</c:v>
                </c:pt>
                <c:pt idx="21">
                  <c:v>0.73333333333333339</c:v>
                </c:pt>
                <c:pt idx="22">
                  <c:v>0.66666666666666674</c:v>
                </c:pt>
                <c:pt idx="23">
                  <c:v>0.66666666666666674</c:v>
                </c:pt>
                <c:pt idx="24">
                  <c:v>0.60000000000000009</c:v>
                </c:pt>
                <c:pt idx="25">
                  <c:v>0.53333333333333344</c:v>
                </c:pt>
                <c:pt idx="26">
                  <c:v>0.53333333333333344</c:v>
                </c:pt>
                <c:pt idx="27">
                  <c:v>0.46666666666666679</c:v>
                </c:pt>
                <c:pt idx="28">
                  <c:v>0.40000000000000013</c:v>
                </c:pt>
                <c:pt idx="29">
                  <c:v>0.33333333333333348</c:v>
                </c:pt>
                <c:pt idx="30">
                  <c:v>0.26666666666666683</c:v>
                </c:pt>
                <c:pt idx="31">
                  <c:v>0.20000000000000018</c:v>
                </c:pt>
                <c:pt idx="32">
                  <c:v>0.13333333333333353</c:v>
                </c:pt>
                <c:pt idx="33">
                  <c:v>0.13333333333333353</c:v>
                </c:pt>
                <c:pt idx="34">
                  <c:v>6.666666666666686E-2</c:v>
                </c:pt>
                <c:pt idx="35">
                  <c:v>1.9428902930940239E-16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0F-4663-B35B-A7BB105DFB8A}"/>
            </c:ext>
          </c:extLst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20F-4663-B35B-A7BB105DF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42544"/>
        <c:axId val="758930584"/>
      </c:scatterChart>
      <c:valAx>
        <c:axId val="757242544"/>
        <c:scaling>
          <c:orientation val="minMax"/>
          <c:max val="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1 - Specificity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8930584"/>
        <c:crosses val="autoZero"/>
        <c:crossBetween val="midCat"/>
      </c:valAx>
      <c:valAx>
        <c:axId val="758930584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Sensitivity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57242544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57</xdr:row>
      <xdr:rowOff>0</xdr:rowOff>
    </xdr:from>
    <xdr:to>
      <xdr:col>7</xdr:col>
      <xdr:colOff>0</xdr:colOff>
      <xdr:row>78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82</xdr:row>
      <xdr:rowOff>0</xdr:rowOff>
    </xdr:from>
    <xdr:to>
      <xdr:col>7</xdr:col>
      <xdr:colOff>0</xdr:colOff>
      <xdr:row>103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D40"/>
  <sheetViews>
    <sheetView topLeftCell="A2" workbookViewId="0">
      <selection activeCell="B41" sqref="B41"/>
    </sheetView>
  </sheetViews>
  <sheetFormatPr defaultRowHeight="11.4" x14ac:dyDescent="0.2"/>
  <sheetData>
    <row r="3" spans="1:4" ht="14.4" x14ac:dyDescent="0.3">
      <c r="A3" s="4" t="s">
        <v>3</v>
      </c>
      <c r="B3" s="4" t="s">
        <v>5</v>
      </c>
      <c r="C3" s="18" t="s">
        <v>20</v>
      </c>
      <c r="D3" s="4" t="s">
        <v>4</v>
      </c>
    </row>
    <row r="4" spans="1:4" ht="14.4" x14ac:dyDescent="0.3">
      <c r="A4" s="4">
        <v>1</v>
      </c>
      <c r="B4" s="4" t="s">
        <v>9</v>
      </c>
      <c r="C4" s="4">
        <f>+IF(B4="D",0,1)</f>
        <v>0</v>
      </c>
      <c r="D4" s="4">
        <v>655</v>
      </c>
    </row>
    <row r="5" spans="1:4" ht="14.4" x14ac:dyDescent="0.3">
      <c r="A5" s="4">
        <v>2</v>
      </c>
      <c r="B5" s="4" t="s">
        <v>9</v>
      </c>
      <c r="C5" s="4">
        <f t="shared" ref="C5:C38" si="0">+IF(B5="D",0,1)</f>
        <v>0</v>
      </c>
      <c r="D5" s="4">
        <v>660</v>
      </c>
    </row>
    <row r="6" spans="1:4" ht="14.4" x14ac:dyDescent="0.3">
      <c r="A6" s="4">
        <v>3</v>
      </c>
      <c r="B6" s="4" t="s">
        <v>9</v>
      </c>
      <c r="C6" s="4">
        <f t="shared" si="0"/>
        <v>0</v>
      </c>
      <c r="D6" s="4">
        <v>660</v>
      </c>
    </row>
    <row r="7" spans="1:4" ht="14.4" x14ac:dyDescent="0.3">
      <c r="A7" s="4">
        <v>4</v>
      </c>
      <c r="B7" s="4" t="s">
        <v>9</v>
      </c>
      <c r="C7" s="4">
        <f t="shared" si="0"/>
        <v>0</v>
      </c>
      <c r="D7" s="4">
        <v>662</v>
      </c>
    </row>
    <row r="8" spans="1:4" ht="14.4" x14ac:dyDescent="0.3">
      <c r="A8" s="4">
        <v>5</v>
      </c>
      <c r="B8" s="4" t="s">
        <v>9</v>
      </c>
      <c r="C8" s="4">
        <f t="shared" si="0"/>
        <v>0</v>
      </c>
      <c r="D8" s="4">
        <v>662</v>
      </c>
    </row>
    <row r="9" spans="1:4" ht="14.4" x14ac:dyDescent="0.3">
      <c r="A9" s="4">
        <v>6</v>
      </c>
      <c r="B9" s="4" t="s">
        <v>9</v>
      </c>
      <c r="C9" s="4">
        <f t="shared" si="0"/>
        <v>0</v>
      </c>
      <c r="D9" s="4">
        <v>674</v>
      </c>
    </row>
    <row r="10" spans="1:4" ht="14.4" x14ac:dyDescent="0.3">
      <c r="A10" s="4">
        <v>7</v>
      </c>
      <c r="B10" s="4" t="s">
        <v>9</v>
      </c>
      <c r="C10" s="4">
        <f t="shared" si="0"/>
        <v>0</v>
      </c>
      <c r="D10" s="4">
        <v>676</v>
      </c>
    </row>
    <row r="11" spans="1:4" ht="14.4" x14ac:dyDescent="0.3">
      <c r="A11" s="4">
        <v>8</v>
      </c>
      <c r="B11" s="4" t="s">
        <v>9</v>
      </c>
      <c r="C11" s="4">
        <f t="shared" si="0"/>
        <v>0</v>
      </c>
      <c r="D11" s="4">
        <v>680</v>
      </c>
    </row>
    <row r="12" spans="1:4" ht="14.4" x14ac:dyDescent="0.3">
      <c r="A12" s="4">
        <v>9</v>
      </c>
      <c r="B12" s="4" t="s">
        <v>9</v>
      </c>
      <c r="C12" s="4">
        <f t="shared" si="0"/>
        <v>0</v>
      </c>
      <c r="D12" s="4">
        <v>680</v>
      </c>
    </row>
    <row r="13" spans="1:4" ht="14.4" x14ac:dyDescent="0.3">
      <c r="A13" s="4">
        <v>10</v>
      </c>
      <c r="B13" s="4" t="s">
        <v>9</v>
      </c>
      <c r="C13" s="4">
        <f t="shared" si="0"/>
        <v>0</v>
      </c>
      <c r="D13" s="4">
        <v>682</v>
      </c>
    </row>
    <row r="14" spans="1:4" ht="14.4" x14ac:dyDescent="0.3">
      <c r="A14" s="4">
        <v>11</v>
      </c>
      <c r="B14" s="4" t="s">
        <v>9</v>
      </c>
      <c r="C14" s="4">
        <f t="shared" si="0"/>
        <v>0</v>
      </c>
      <c r="D14" s="4">
        <v>683</v>
      </c>
    </row>
    <row r="15" spans="1:4" ht="14.4" x14ac:dyDescent="0.3">
      <c r="A15" s="4">
        <v>12</v>
      </c>
      <c r="B15" s="4" t="s">
        <v>10</v>
      </c>
      <c r="C15" s="4">
        <f t="shared" si="0"/>
        <v>1</v>
      </c>
      <c r="D15" s="4">
        <v>687</v>
      </c>
    </row>
    <row r="16" spans="1:4" ht="14.4" x14ac:dyDescent="0.3">
      <c r="A16" s="4">
        <v>13</v>
      </c>
      <c r="B16" s="4" t="s">
        <v>9</v>
      </c>
      <c r="C16" s="4">
        <f t="shared" si="0"/>
        <v>0</v>
      </c>
      <c r="D16" s="4">
        <v>687</v>
      </c>
    </row>
    <row r="17" spans="1:4" ht="14.4" x14ac:dyDescent="0.3">
      <c r="A17" s="4">
        <v>14</v>
      </c>
      <c r="B17" s="4" t="s">
        <v>9</v>
      </c>
      <c r="C17" s="4">
        <f t="shared" si="0"/>
        <v>0</v>
      </c>
      <c r="D17" s="4">
        <v>689</v>
      </c>
    </row>
    <row r="18" spans="1:4" ht="14.4" x14ac:dyDescent="0.3">
      <c r="A18" s="4">
        <v>15</v>
      </c>
      <c r="B18" s="4" t="s">
        <v>9</v>
      </c>
      <c r="C18" s="4">
        <f t="shared" si="0"/>
        <v>0</v>
      </c>
      <c r="D18" s="4">
        <v>692</v>
      </c>
    </row>
    <row r="19" spans="1:4" ht="14.4" x14ac:dyDescent="0.3">
      <c r="A19" s="4">
        <v>16</v>
      </c>
      <c r="B19" s="4" t="s">
        <v>10</v>
      </c>
      <c r="C19" s="4">
        <f t="shared" si="0"/>
        <v>1</v>
      </c>
      <c r="D19" s="4">
        <v>696</v>
      </c>
    </row>
    <row r="20" spans="1:4" ht="14.4" x14ac:dyDescent="0.3">
      <c r="A20" s="4">
        <v>17</v>
      </c>
      <c r="B20" s="4" t="s">
        <v>10</v>
      </c>
      <c r="C20" s="4">
        <f t="shared" si="0"/>
        <v>1</v>
      </c>
      <c r="D20" s="4">
        <v>700</v>
      </c>
    </row>
    <row r="21" spans="1:4" ht="14.4" x14ac:dyDescent="0.3">
      <c r="A21" s="4">
        <v>18</v>
      </c>
      <c r="B21" s="4" t="s">
        <v>9</v>
      </c>
      <c r="C21" s="4">
        <f t="shared" si="0"/>
        <v>0</v>
      </c>
      <c r="D21" s="4">
        <v>701</v>
      </c>
    </row>
    <row r="22" spans="1:4" ht="14.4" x14ac:dyDescent="0.3">
      <c r="A22" s="4">
        <v>19</v>
      </c>
      <c r="B22" s="4" t="s">
        <v>9</v>
      </c>
      <c r="C22" s="4">
        <f t="shared" si="0"/>
        <v>0</v>
      </c>
      <c r="D22" s="4">
        <v>703</v>
      </c>
    </row>
    <row r="23" spans="1:4" ht="14.4" x14ac:dyDescent="0.3">
      <c r="A23" s="4">
        <v>20</v>
      </c>
      <c r="B23" s="4" t="s">
        <v>10</v>
      </c>
      <c r="C23" s="4">
        <f t="shared" si="0"/>
        <v>1</v>
      </c>
      <c r="D23" s="4">
        <v>708</v>
      </c>
    </row>
    <row r="24" spans="1:4" ht="14.4" x14ac:dyDescent="0.3">
      <c r="A24" s="4">
        <v>21</v>
      </c>
      <c r="B24" s="4" t="s">
        <v>9</v>
      </c>
      <c r="C24" s="4">
        <f t="shared" si="0"/>
        <v>0</v>
      </c>
      <c r="D24" s="4">
        <v>708</v>
      </c>
    </row>
    <row r="25" spans="1:4" ht="14.4" x14ac:dyDescent="0.3">
      <c r="A25" s="4">
        <v>22</v>
      </c>
      <c r="B25" s="4" t="s">
        <v>10</v>
      </c>
      <c r="C25" s="4">
        <f t="shared" si="0"/>
        <v>1</v>
      </c>
      <c r="D25" s="4">
        <v>710</v>
      </c>
    </row>
    <row r="26" spans="1:4" ht="14.4" x14ac:dyDescent="0.3">
      <c r="A26" s="4">
        <v>23</v>
      </c>
      <c r="B26" s="4" t="s">
        <v>9</v>
      </c>
      <c r="C26" s="4">
        <f t="shared" si="0"/>
        <v>0</v>
      </c>
      <c r="D26" s="4">
        <v>719</v>
      </c>
    </row>
    <row r="27" spans="1:4" ht="14.4" x14ac:dyDescent="0.3">
      <c r="A27" s="4">
        <v>24</v>
      </c>
      <c r="B27" s="4" t="s">
        <v>10</v>
      </c>
      <c r="C27" s="4">
        <f t="shared" si="0"/>
        <v>1</v>
      </c>
      <c r="D27" s="4">
        <v>719</v>
      </c>
    </row>
    <row r="28" spans="1:4" ht="14.4" x14ac:dyDescent="0.3">
      <c r="A28" s="4">
        <v>25</v>
      </c>
      <c r="B28" s="4" t="s">
        <v>10</v>
      </c>
      <c r="C28" s="4">
        <f t="shared" si="0"/>
        <v>1</v>
      </c>
      <c r="D28" s="4">
        <v>725</v>
      </c>
    </row>
    <row r="29" spans="1:4" ht="14.4" x14ac:dyDescent="0.3">
      <c r="A29" s="4">
        <v>26</v>
      </c>
      <c r="B29" s="4" t="s">
        <v>9</v>
      </c>
      <c r="C29" s="4">
        <f t="shared" si="0"/>
        <v>0</v>
      </c>
      <c r="D29" s="4">
        <v>727</v>
      </c>
    </row>
    <row r="30" spans="1:4" ht="14.4" x14ac:dyDescent="0.3">
      <c r="A30" s="4">
        <v>27</v>
      </c>
      <c r="B30" s="4" t="s">
        <v>10</v>
      </c>
      <c r="C30" s="4">
        <f t="shared" si="0"/>
        <v>1</v>
      </c>
      <c r="D30" s="4">
        <v>728</v>
      </c>
    </row>
    <row r="31" spans="1:4" ht="14.4" x14ac:dyDescent="0.3">
      <c r="A31" s="4">
        <v>28</v>
      </c>
      <c r="B31" s="4" t="s">
        <v>10</v>
      </c>
      <c r="C31" s="4">
        <f t="shared" si="0"/>
        <v>1</v>
      </c>
      <c r="D31" s="4">
        <v>728</v>
      </c>
    </row>
    <row r="32" spans="1:4" ht="14.4" x14ac:dyDescent="0.3">
      <c r="A32" s="4">
        <v>29</v>
      </c>
      <c r="B32" s="4" t="s">
        <v>10</v>
      </c>
      <c r="C32" s="4">
        <f t="shared" si="0"/>
        <v>1</v>
      </c>
      <c r="D32" s="4">
        <v>731</v>
      </c>
    </row>
    <row r="33" spans="1:4" ht="14.4" x14ac:dyDescent="0.3">
      <c r="A33" s="4">
        <v>30</v>
      </c>
      <c r="B33" s="4" t="s">
        <v>10</v>
      </c>
      <c r="C33" s="4">
        <f t="shared" si="0"/>
        <v>1</v>
      </c>
      <c r="D33" s="4">
        <v>731</v>
      </c>
    </row>
    <row r="34" spans="1:4" ht="14.4" x14ac:dyDescent="0.3">
      <c r="A34" s="4">
        <v>31</v>
      </c>
      <c r="B34" s="4" t="s">
        <v>10</v>
      </c>
      <c r="C34" s="4">
        <f t="shared" si="0"/>
        <v>1</v>
      </c>
      <c r="D34" s="4">
        <v>737</v>
      </c>
    </row>
    <row r="35" spans="1:4" ht="14.4" x14ac:dyDescent="0.3">
      <c r="A35" s="4">
        <v>32</v>
      </c>
      <c r="B35" s="4" t="s">
        <v>10</v>
      </c>
      <c r="C35" s="4">
        <f t="shared" si="0"/>
        <v>1</v>
      </c>
      <c r="D35" s="4">
        <v>738</v>
      </c>
    </row>
    <row r="36" spans="1:4" ht="14.4" x14ac:dyDescent="0.3">
      <c r="A36" s="4">
        <v>33</v>
      </c>
      <c r="B36" s="4" t="s">
        <v>9</v>
      </c>
      <c r="C36" s="4">
        <f t="shared" si="0"/>
        <v>0</v>
      </c>
      <c r="D36" s="4">
        <v>741</v>
      </c>
    </row>
    <row r="37" spans="1:4" ht="14.4" x14ac:dyDescent="0.3">
      <c r="A37" s="4">
        <v>34</v>
      </c>
      <c r="B37" s="4" t="s">
        <v>10</v>
      </c>
      <c r="C37" s="4">
        <f t="shared" si="0"/>
        <v>1</v>
      </c>
      <c r="D37" s="4">
        <v>747</v>
      </c>
    </row>
    <row r="38" spans="1:4" ht="14.4" x14ac:dyDescent="0.3">
      <c r="A38" s="4">
        <v>35</v>
      </c>
      <c r="B38" s="4" t="s">
        <v>10</v>
      </c>
      <c r="C38" s="4">
        <f t="shared" si="0"/>
        <v>1</v>
      </c>
      <c r="D38" s="4">
        <v>747</v>
      </c>
    </row>
    <row r="40" spans="1:4" ht="14.4" x14ac:dyDescent="0.3">
      <c r="B40" s="21" t="s">
        <v>97</v>
      </c>
      <c r="C40" s="21">
        <f>AVERAGE(C4:C38)</f>
        <v>0.42857142857142855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7800"/>
  </sheetPr>
  <dimension ref="B2:N105"/>
  <sheetViews>
    <sheetView zoomScaleNormal="100" workbookViewId="0">
      <selection activeCell="X26" sqref="X26"/>
    </sheetView>
  </sheetViews>
  <sheetFormatPr defaultRowHeight="11.4" x14ac:dyDescent="0.2"/>
  <cols>
    <col min="1" max="1" width="5" customWidth="1"/>
  </cols>
  <sheetData>
    <row r="2" spans="2:14" ht="12" x14ac:dyDescent="0.25">
      <c r="B2" s="31" t="s">
        <v>30</v>
      </c>
    </row>
    <row r="4" spans="2:14" x14ac:dyDescent="0.2">
      <c r="B4" t="s">
        <v>31</v>
      </c>
    </row>
    <row r="5" spans="2:14" ht="12" thickBot="1" x14ac:dyDescent="0.25"/>
    <row r="6" spans="2:14" x14ac:dyDescent="0.2">
      <c r="B6" s="32" t="s">
        <v>34</v>
      </c>
      <c r="C6" s="32" t="s">
        <v>35</v>
      </c>
    </row>
    <row r="7" spans="2:14" x14ac:dyDescent="0.2">
      <c r="B7" s="33" t="s">
        <v>32</v>
      </c>
      <c r="C7" s="33" t="s">
        <v>32</v>
      </c>
    </row>
    <row r="8" spans="2:14" ht="12" thickBot="1" x14ac:dyDescent="0.25">
      <c r="B8" s="34" t="s">
        <v>33</v>
      </c>
      <c r="C8" s="34" t="s">
        <v>33</v>
      </c>
    </row>
    <row r="11" spans="2:14" x14ac:dyDescent="0.2">
      <c r="B11" t="s">
        <v>36</v>
      </c>
    </row>
    <row r="12" spans="2:14" ht="12" thickBot="1" x14ac:dyDescent="0.25"/>
    <row r="13" spans="2:14" x14ac:dyDescent="0.2">
      <c r="B13" s="36" t="s">
        <v>37</v>
      </c>
      <c r="C13" s="32" t="s">
        <v>38</v>
      </c>
      <c r="D13" s="32" t="s">
        <v>39</v>
      </c>
      <c r="E13" s="32" t="s">
        <v>40</v>
      </c>
      <c r="F13" s="32" t="s">
        <v>41</v>
      </c>
      <c r="G13" s="32" t="s">
        <v>42</v>
      </c>
      <c r="H13" s="32" t="s">
        <v>43</v>
      </c>
      <c r="I13" s="32" t="s">
        <v>44</v>
      </c>
      <c r="J13" s="32" t="s">
        <v>45</v>
      </c>
      <c r="K13" s="32" t="s">
        <v>46</v>
      </c>
      <c r="N13" s="44"/>
    </row>
    <row r="14" spans="2:14" x14ac:dyDescent="0.2">
      <c r="B14" s="37" t="s">
        <v>47</v>
      </c>
      <c r="C14" s="39">
        <v>-48.47108197874816</v>
      </c>
      <c r="D14" s="39">
        <v>15.385440811760549</v>
      </c>
      <c r="E14" s="39">
        <v>9.9253433823128123</v>
      </c>
      <c r="F14" s="39">
        <v>1.6301843300092229E-3</v>
      </c>
      <c r="G14" s="39">
        <v>-78.625991856071522</v>
      </c>
      <c r="H14" s="39">
        <v>-18.316172101424797</v>
      </c>
      <c r="I14" s="39"/>
      <c r="J14" s="39"/>
      <c r="K14" s="39"/>
    </row>
    <row r="15" spans="2:14" ht="12" thickBot="1" x14ac:dyDescent="0.25">
      <c r="B15" s="38" t="s">
        <v>4</v>
      </c>
      <c r="C15" s="40">
        <v>6.8326197567387503E-2</v>
      </c>
      <c r="D15" s="40">
        <v>2.1741172246433443E-2</v>
      </c>
      <c r="E15" s="40">
        <v>9.8766256054444632</v>
      </c>
      <c r="F15" s="40">
        <v>1.6739164072618268E-3</v>
      </c>
      <c r="G15" s="40">
        <v>2.5714282982696186E-2</v>
      </c>
      <c r="H15" s="40">
        <v>0.11093811215207883</v>
      </c>
      <c r="I15" s="40">
        <v>1.0707145159908402</v>
      </c>
      <c r="J15" s="40">
        <v>1.0260477472871863</v>
      </c>
      <c r="K15" s="40">
        <v>1.117325755828221</v>
      </c>
    </row>
    <row r="18" spans="2:13" x14ac:dyDescent="0.2">
      <c r="B18" t="s">
        <v>48</v>
      </c>
    </row>
    <row r="19" spans="2:13" ht="12" thickBot="1" x14ac:dyDescent="0.25"/>
    <row r="20" spans="2:13" x14ac:dyDescent="0.2">
      <c r="B20" s="36" t="s">
        <v>49</v>
      </c>
      <c r="C20" s="32" t="s">
        <v>50</v>
      </c>
      <c r="D20" s="32" t="s">
        <v>4</v>
      </c>
      <c r="E20" s="32" t="s">
        <v>20</v>
      </c>
      <c r="F20" s="32" t="s">
        <v>51</v>
      </c>
      <c r="G20" s="32" t="s">
        <v>52</v>
      </c>
      <c r="H20" s="32" t="s">
        <v>53</v>
      </c>
      <c r="I20" s="32" t="s">
        <v>54</v>
      </c>
      <c r="J20" s="32" t="s">
        <v>55</v>
      </c>
      <c r="K20" s="32" t="s">
        <v>56</v>
      </c>
      <c r="L20" s="32" t="s">
        <v>57</v>
      </c>
      <c r="M20" s="32" t="s">
        <v>58</v>
      </c>
    </row>
    <row r="21" spans="2:13" x14ac:dyDescent="0.2">
      <c r="B21" s="37" t="s">
        <v>59</v>
      </c>
      <c r="C21" s="37">
        <v>1</v>
      </c>
      <c r="D21" s="37">
        <v>655</v>
      </c>
      <c r="E21" s="39">
        <v>0</v>
      </c>
      <c r="F21" s="39">
        <v>2.3720191842741541E-2</v>
      </c>
      <c r="G21" s="39">
        <v>0.42857142857142855</v>
      </c>
      <c r="H21" s="39">
        <v>0</v>
      </c>
      <c r="I21" s="39">
        <v>2.3720191842741541E-2</v>
      </c>
      <c r="J21" s="39">
        <v>-0.15587337718248467</v>
      </c>
      <c r="K21" s="39">
        <v>-0.86602540378443871</v>
      </c>
      <c r="L21" s="39">
        <v>2.2020748071184724E-3</v>
      </c>
      <c r="M21" s="39">
        <v>0.21103559692774593</v>
      </c>
    </row>
    <row r="22" spans="2:13" x14ac:dyDescent="0.2">
      <c r="B22" s="35" t="s">
        <v>60</v>
      </c>
      <c r="C22" s="35">
        <v>1</v>
      </c>
      <c r="D22" s="35">
        <v>660</v>
      </c>
      <c r="E22" s="41">
        <v>0</v>
      </c>
      <c r="F22" s="41">
        <v>3.3060663939189674E-2</v>
      </c>
      <c r="G22" s="41">
        <v>0.42857142857142855</v>
      </c>
      <c r="H22" s="41">
        <v>0</v>
      </c>
      <c r="I22" s="41">
        <v>3.3060663939189674E-2</v>
      </c>
      <c r="J22" s="41">
        <v>-0.18490820021076437</v>
      </c>
      <c r="K22" s="41">
        <v>-0.86602540378443871</v>
      </c>
      <c r="L22" s="41">
        <v>3.7669110394467136E-3</v>
      </c>
      <c r="M22" s="41">
        <v>0.23615848037214676</v>
      </c>
    </row>
    <row r="23" spans="2:13" x14ac:dyDescent="0.2">
      <c r="B23" s="35" t="s">
        <v>61</v>
      </c>
      <c r="C23" s="35">
        <v>1</v>
      </c>
      <c r="D23" s="35">
        <v>660</v>
      </c>
      <c r="E23" s="41">
        <v>0</v>
      </c>
      <c r="F23" s="41">
        <v>3.3060663939189674E-2</v>
      </c>
      <c r="G23" s="41">
        <v>0.42857142857142855</v>
      </c>
      <c r="H23" s="41">
        <v>0</v>
      </c>
      <c r="I23" s="41">
        <v>3.3060663939189674E-2</v>
      </c>
      <c r="J23" s="41">
        <v>-0.18490820021076437</v>
      </c>
      <c r="K23" s="41">
        <v>-0.86602540378443871</v>
      </c>
      <c r="L23" s="41">
        <v>3.7669110394467136E-3</v>
      </c>
      <c r="M23" s="41">
        <v>0.23615848037214676</v>
      </c>
    </row>
    <row r="24" spans="2:13" x14ac:dyDescent="0.2">
      <c r="B24" s="35" t="s">
        <v>62</v>
      </c>
      <c r="C24" s="35">
        <v>1</v>
      </c>
      <c r="D24" s="35">
        <v>662</v>
      </c>
      <c r="E24" s="41">
        <v>0</v>
      </c>
      <c r="F24" s="41">
        <v>3.7719122405326419E-2</v>
      </c>
      <c r="G24" s="41">
        <v>0.42857142857142855</v>
      </c>
      <c r="H24" s="41">
        <v>0</v>
      </c>
      <c r="I24" s="41">
        <v>3.7719122405326419E-2</v>
      </c>
      <c r="J24" s="41">
        <v>-0.19798389409140596</v>
      </c>
      <c r="K24" s="41">
        <v>-0.86602540378443871</v>
      </c>
      <c r="L24" s="41">
        <v>4.6638697039274434E-3</v>
      </c>
      <c r="M24" s="41">
        <v>0.24693184067377644</v>
      </c>
    </row>
    <row r="25" spans="2:13" x14ac:dyDescent="0.2">
      <c r="B25" s="35" t="s">
        <v>63</v>
      </c>
      <c r="C25" s="35">
        <v>1</v>
      </c>
      <c r="D25" s="35">
        <v>662</v>
      </c>
      <c r="E25" s="41">
        <v>0</v>
      </c>
      <c r="F25" s="41">
        <v>3.7719122405326419E-2</v>
      </c>
      <c r="G25" s="41">
        <v>0.42857142857142855</v>
      </c>
      <c r="H25" s="41">
        <v>0</v>
      </c>
      <c r="I25" s="41">
        <v>3.7719122405326419E-2</v>
      </c>
      <c r="J25" s="41">
        <v>-0.19798389409140596</v>
      </c>
      <c r="K25" s="41">
        <v>-0.86602540378443871</v>
      </c>
      <c r="L25" s="41">
        <v>4.6638697039274434E-3</v>
      </c>
      <c r="M25" s="41">
        <v>0.24693184067377644</v>
      </c>
    </row>
    <row r="26" spans="2:13" x14ac:dyDescent="0.2">
      <c r="B26" s="35" t="s">
        <v>64</v>
      </c>
      <c r="C26" s="35">
        <v>1</v>
      </c>
      <c r="D26" s="35">
        <v>674</v>
      </c>
      <c r="E26" s="41">
        <v>0</v>
      </c>
      <c r="F26" s="41">
        <v>8.1718406630389651E-2</v>
      </c>
      <c r="G26" s="41">
        <v>0.42857142857142855</v>
      </c>
      <c r="H26" s="41">
        <v>0</v>
      </c>
      <c r="I26" s="41">
        <v>8.1718406630389651E-2</v>
      </c>
      <c r="J26" s="41">
        <v>-0.29831288036405157</v>
      </c>
      <c r="K26" s="41">
        <v>-0.86602540378443871</v>
      </c>
      <c r="L26" s="41">
        <v>1.6439677224919791E-2</v>
      </c>
      <c r="M26" s="41">
        <v>0.3214822250361542</v>
      </c>
    </row>
    <row r="27" spans="2:13" x14ac:dyDescent="0.2">
      <c r="B27" s="35" t="s">
        <v>65</v>
      </c>
      <c r="C27" s="35">
        <v>1</v>
      </c>
      <c r="D27" s="35">
        <v>676</v>
      </c>
      <c r="E27" s="41">
        <v>0</v>
      </c>
      <c r="F27" s="41">
        <v>9.2576627027697603E-2</v>
      </c>
      <c r="G27" s="41">
        <v>0.42857142857142855</v>
      </c>
      <c r="H27" s="41">
        <v>0</v>
      </c>
      <c r="I27" s="41">
        <v>9.2576627027697603E-2</v>
      </c>
      <c r="J27" s="41">
        <v>-0.31940793131282896</v>
      </c>
      <c r="K27" s="41">
        <v>-0.86602540378443871</v>
      </c>
      <c r="L27" s="41">
        <v>2.0173460548636109E-2</v>
      </c>
      <c r="M27" s="41">
        <v>0.33578446934852652</v>
      </c>
    </row>
    <row r="28" spans="2:13" x14ac:dyDescent="0.2">
      <c r="B28" s="35" t="s">
        <v>66</v>
      </c>
      <c r="C28" s="35">
        <v>1</v>
      </c>
      <c r="D28" s="35">
        <v>680</v>
      </c>
      <c r="E28" s="41">
        <v>0</v>
      </c>
      <c r="F28" s="41">
        <v>0.11823330880299902</v>
      </c>
      <c r="G28" s="41">
        <v>0.42857142857142855</v>
      </c>
      <c r="H28" s="41">
        <v>0</v>
      </c>
      <c r="I28" s="41">
        <v>0.11823330880299902</v>
      </c>
      <c r="J28" s="41">
        <v>-0.36617869886786125</v>
      </c>
      <c r="K28" s="41">
        <v>-0.86602540378443871</v>
      </c>
      <c r="L28" s="41">
        <v>3.0166610785885978E-2</v>
      </c>
      <c r="M28" s="41">
        <v>0.36629449962495264</v>
      </c>
    </row>
    <row r="29" spans="2:13" x14ac:dyDescent="0.2">
      <c r="B29" s="35" t="s">
        <v>67</v>
      </c>
      <c r="C29" s="35">
        <v>1</v>
      </c>
      <c r="D29" s="35">
        <v>680</v>
      </c>
      <c r="E29" s="41">
        <v>0</v>
      </c>
      <c r="F29" s="41">
        <v>0.11823330880299902</v>
      </c>
      <c r="G29" s="41">
        <v>0.42857142857142855</v>
      </c>
      <c r="H29" s="41">
        <v>0</v>
      </c>
      <c r="I29" s="41">
        <v>0.11823330880299902</v>
      </c>
      <c r="J29" s="41">
        <v>-0.36617869886786125</v>
      </c>
      <c r="K29" s="41">
        <v>-0.86602540378443871</v>
      </c>
      <c r="L29" s="41">
        <v>3.0166610785885978E-2</v>
      </c>
      <c r="M29" s="41">
        <v>0.36629449962495264</v>
      </c>
    </row>
    <row r="30" spans="2:13" x14ac:dyDescent="0.2">
      <c r="B30" s="35" t="s">
        <v>68</v>
      </c>
      <c r="C30" s="35">
        <v>1</v>
      </c>
      <c r="D30" s="35">
        <v>682</v>
      </c>
      <c r="E30" s="41">
        <v>0</v>
      </c>
      <c r="F30" s="41">
        <v>0.13323940763720715</v>
      </c>
      <c r="G30" s="41">
        <v>0.42857142857142855</v>
      </c>
      <c r="H30" s="41">
        <v>0</v>
      </c>
      <c r="I30" s="41">
        <v>0.13323940763720715</v>
      </c>
      <c r="J30" s="41">
        <v>-0.39207284832445771</v>
      </c>
      <c r="K30" s="41">
        <v>-0.86602540378443871</v>
      </c>
      <c r="L30" s="41">
        <v>3.6732272025634727E-2</v>
      </c>
      <c r="M30" s="41">
        <v>0.38259344540477658</v>
      </c>
    </row>
    <row r="31" spans="2:13" x14ac:dyDescent="0.2">
      <c r="B31" s="35" t="s">
        <v>69</v>
      </c>
      <c r="C31" s="35">
        <v>1</v>
      </c>
      <c r="D31" s="35">
        <v>683</v>
      </c>
      <c r="E31" s="41">
        <v>0</v>
      </c>
      <c r="F31" s="41">
        <v>0.14132976444044013</v>
      </c>
      <c r="G31" s="41">
        <v>0.42857142857142855</v>
      </c>
      <c r="H31" s="41">
        <v>0</v>
      </c>
      <c r="I31" s="41">
        <v>0.14132976444044013</v>
      </c>
      <c r="J31" s="41">
        <v>-0.40569869716083978</v>
      </c>
      <c r="K31" s="41">
        <v>-0.86602540378443871</v>
      </c>
      <c r="L31" s="41">
        <v>4.0481699260967403E-2</v>
      </c>
      <c r="M31" s="41">
        <v>0.39102714920377291</v>
      </c>
    </row>
    <row r="32" spans="2:13" x14ac:dyDescent="0.2">
      <c r="B32" s="35" t="s">
        <v>70</v>
      </c>
      <c r="C32" s="35">
        <v>1</v>
      </c>
      <c r="D32" s="35">
        <v>687</v>
      </c>
      <c r="E32" s="41">
        <v>1</v>
      </c>
      <c r="F32" s="41">
        <v>0.17784972391061415</v>
      </c>
      <c r="G32" s="41">
        <v>0.42857142857142855</v>
      </c>
      <c r="H32" s="41">
        <v>1</v>
      </c>
      <c r="I32" s="41">
        <v>0.17784972391061415</v>
      </c>
      <c r="J32" s="41">
        <v>2.1500522087332272</v>
      </c>
      <c r="K32" s="41">
        <v>1.1547005383792517</v>
      </c>
      <c r="L32" s="41">
        <v>5.9121398141131917E-2</v>
      </c>
      <c r="M32" s="41">
        <v>0.42684204774465617</v>
      </c>
    </row>
    <row r="33" spans="2:13" x14ac:dyDescent="0.2">
      <c r="B33" s="35" t="s">
        <v>71</v>
      </c>
      <c r="C33" s="35">
        <v>1</v>
      </c>
      <c r="D33" s="35">
        <v>687</v>
      </c>
      <c r="E33" s="41">
        <v>0</v>
      </c>
      <c r="F33" s="41">
        <v>0.17784972391061415</v>
      </c>
      <c r="G33" s="41">
        <v>0.42857142857142855</v>
      </c>
      <c r="H33" s="41">
        <v>0</v>
      </c>
      <c r="I33" s="41">
        <v>0.17784972391061415</v>
      </c>
      <c r="J33" s="41">
        <v>-0.46510498486415008</v>
      </c>
      <c r="K33" s="41">
        <v>-0.86602540378443871</v>
      </c>
      <c r="L33" s="41">
        <v>5.9121398141131917E-2</v>
      </c>
      <c r="M33" s="41">
        <v>0.42684204774465617</v>
      </c>
    </row>
    <row r="34" spans="2:13" x14ac:dyDescent="0.2">
      <c r="B34" s="35" t="s">
        <v>72</v>
      </c>
      <c r="C34" s="35">
        <v>1</v>
      </c>
      <c r="D34" s="35">
        <v>689</v>
      </c>
      <c r="E34" s="41">
        <v>0</v>
      </c>
      <c r="F34" s="41">
        <v>0.19871710130173892</v>
      </c>
      <c r="G34" s="41">
        <v>0.42857142857142855</v>
      </c>
      <c r="H34" s="41">
        <v>0</v>
      </c>
      <c r="I34" s="41">
        <v>0.19871710130173892</v>
      </c>
      <c r="J34" s="41">
        <v>-0.49799465875374549</v>
      </c>
      <c r="K34" s="41">
        <v>-0.86602540378443871</v>
      </c>
      <c r="L34" s="41">
        <v>7.0941314182796436E-2</v>
      </c>
      <c r="M34" s="41">
        <v>0.44612378215584297</v>
      </c>
    </row>
    <row r="35" spans="2:13" x14ac:dyDescent="0.2">
      <c r="B35" s="35" t="s">
        <v>73</v>
      </c>
      <c r="C35" s="35">
        <v>1</v>
      </c>
      <c r="D35" s="35">
        <v>692</v>
      </c>
      <c r="E35" s="41">
        <v>0</v>
      </c>
      <c r="F35" s="41">
        <v>0.23337462428120023</v>
      </c>
      <c r="G35" s="41">
        <v>0.42857142857142855</v>
      </c>
      <c r="H35" s="41">
        <v>0</v>
      </c>
      <c r="I35" s="41">
        <v>0.23337462428120023</v>
      </c>
      <c r="J35" s="41">
        <v>-0.5517409529120586</v>
      </c>
      <c r="K35" s="41">
        <v>-0.86602540378443871</v>
      </c>
      <c r="L35" s="41">
        <v>9.2238938121143282E-2</v>
      </c>
      <c r="M35" s="41">
        <v>0.47698934296889328</v>
      </c>
    </row>
    <row r="36" spans="2:13" x14ac:dyDescent="0.2">
      <c r="B36" s="35" t="s">
        <v>74</v>
      </c>
      <c r="C36" s="35">
        <v>1</v>
      </c>
      <c r="D36" s="35">
        <v>696</v>
      </c>
      <c r="E36" s="41">
        <v>1</v>
      </c>
      <c r="F36" s="41">
        <v>0.28576372910277004</v>
      </c>
      <c r="G36" s="41">
        <v>0.42857142857142855</v>
      </c>
      <c r="H36" s="41">
        <v>1</v>
      </c>
      <c r="I36" s="41">
        <v>0.28576372910277004</v>
      </c>
      <c r="J36" s="41">
        <v>1.5809473183149536</v>
      </c>
      <c r="K36" s="41">
        <v>1.1547005383792517</v>
      </c>
      <c r="L36" s="41">
        <v>0.12775447359228723</v>
      </c>
      <c r="M36" s="41">
        <v>0.52220133221485443</v>
      </c>
    </row>
    <row r="37" spans="2:13" x14ac:dyDescent="0.2">
      <c r="B37" s="35" t="s">
        <v>75</v>
      </c>
      <c r="C37" s="35">
        <v>1</v>
      </c>
      <c r="D37" s="35">
        <v>700</v>
      </c>
      <c r="E37" s="41">
        <v>1</v>
      </c>
      <c r="F37" s="41">
        <v>0.34462659003998558</v>
      </c>
      <c r="G37" s="41">
        <v>0.42857142857142855</v>
      </c>
      <c r="H37" s="41">
        <v>1</v>
      </c>
      <c r="I37" s="41">
        <v>0.34462659003998558</v>
      </c>
      <c r="J37" s="41">
        <v>1.3790182608075885</v>
      </c>
      <c r="K37" s="41">
        <v>1.1547005383792517</v>
      </c>
      <c r="L37" s="41">
        <v>0.17114340144865089</v>
      </c>
      <c r="M37" s="41">
        <v>0.572499887098047</v>
      </c>
    </row>
    <row r="38" spans="2:13" x14ac:dyDescent="0.2">
      <c r="B38" s="35" t="s">
        <v>76</v>
      </c>
      <c r="C38" s="35">
        <v>1</v>
      </c>
      <c r="D38" s="35">
        <v>701</v>
      </c>
      <c r="E38" s="41">
        <v>0</v>
      </c>
      <c r="F38" s="41">
        <v>0.36021813956428289</v>
      </c>
      <c r="G38" s="41">
        <v>0.42857142857142855</v>
      </c>
      <c r="H38" s="41">
        <v>0</v>
      </c>
      <c r="I38" s="41">
        <v>0.36021813956428289</v>
      </c>
      <c r="J38" s="41">
        <v>-0.75035508186416366</v>
      </c>
      <c r="K38" s="41">
        <v>-0.86602540378443871</v>
      </c>
      <c r="L38" s="41">
        <v>0.18305369300032689</v>
      </c>
      <c r="M38" s="41">
        <v>0.5858799241172874</v>
      </c>
    </row>
    <row r="39" spans="2:13" x14ac:dyDescent="0.2">
      <c r="B39" s="35" t="s">
        <v>77</v>
      </c>
      <c r="C39" s="35">
        <v>1</v>
      </c>
      <c r="D39" s="35">
        <v>703</v>
      </c>
      <c r="E39" s="41">
        <v>0</v>
      </c>
      <c r="F39" s="41">
        <v>0.39227363249255814</v>
      </c>
      <c r="G39" s="41">
        <v>0.42857142857142855</v>
      </c>
      <c r="H39" s="41">
        <v>0</v>
      </c>
      <c r="I39" s="41">
        <v>0.39227363249255814</v>
      </c>
      <c r="J39" s="41">
        <v>-0.80341607829945527</v>
      </c>
      <c r="K39" s="41">
        <v>-0.86602540378443871</v>
      </c>
      <c r="L39" s="41">
        <v>0.20787877968303384</v>
      </c>
      <c r="M39" s="41">
        <v>0.61354285634186345</v>
      </c>
    </row>
    <row r="40" spans="2:13" x14ac:dyDescent="0.2">
      <c r="B40" s="35" t="s">
        <v>78</v>
      </c>
      <c r="C40" s="35">
        <v>1</v>
      </c>
      <c r="D40" s="35">
        <v>708</v>
      </c>
      <c r="E40" s="41">
        <v>1</v>
      </c>
      <c r="F40" s="41">
        <v>0.4759849670007687</v>
      </c>
      <c r="G40" s="41">
        <v>0.42857142857142855</v>
      </c>
      <c r="H40" s="41">
        <v>1</v>
      </c>
      <c r="I40" s="41">
        <v>0.4759849670007687</v>
      </c>
      <c r="J40" s="41">
        <v>1.0492410051197993</v>
      </c>
      <c r="K40" s="41">
        <v>1.1547005383792517</v>
      </c>
      <c r="L40" s="41">
        <v>0.27345870132334799</v>
      </c>
      <c r="M40" s="41">
        <v>0.68673016182602509</v>
      </c>
    </row>
    <row r="41" spans="2:13" x14ac:dyDescent="0.2">
      <c r="B41" s="35" t="s">
        <v>79</v>
      </c>
      <c r="C41" s="35">
        <v>1</v>
      </c>
      <c r="D41" s="35">
        <v>708</v>
      </c>
      <c r="E41" s="41">
        <v>0</v>
      </c>
      <c r="F41" s="41">
        <v>0.4759849670007687</v>
      </c>
      <c r="G41" s="41">
        <v>0.42857142857142855</v>
      </c>
      <c r="H41" s="41">
        <v>0</v>
      </c>
      <c r="I41" s="41">
        <v>0.4759849670007687</v>
      </c>
      <c r="J41" s="41">
        <v>-0.95306988110498303</v>
      </c>
      <c r="K41" s="41">
        <v>-0.86602540378443871</v>
      </c>
      <c r="L41" s="41">
        <v>0.27345870132334799</v>
      </c>
      <c r="M41" s="41">
        <v>0.68673016182602509</v>
      </c>
    </row>
    <row r="42" spans="2:13" x14ac:dyDescent="0.2">
      <c r="B42" s="35" t="s">
        <v>80</v>
      </c>
      <c r="C42" s="35">
        <v>1</v>
      </c>
      <c r="D42" s="35">
        <v>710</v>
      </c>
      <c r="E42" s="41">
        <v>1</v>
      </c>
      <c r="F42" s="41">
        <v>0.51012818791450498</v>
      </c>
      <c r="G42" s="41">
        <v>0.42857142857142855</v>
      </c>
      <c r="H42" s="41">
        <v>1</v>
      </c>
      <c r="I42" s="41">
        <v>0.51012818791450498</v>
      </c>
      <c r="J42" s="41">
        <v>0.97994469062449463</v>
      </c>
      <c r="K42" s="41">
        <v>1.1547005383792517</v>
      </c>
      <c r="L42" s="41">
        <v>0.30001666788074866</v>
      </c>
      <c r="M42" s="41">
        <v>0.71672114479593352</v>
      </c>
    </row>
    <row r="43" spans="2:13" x14ac:dyDescent="0.2">
      <c r="B43" s="35" t="s">
        <v>81</v>
      </c>
      <c r="C43" s="35">
        <v>1</v>
      </c>
      <c r="D43" s="35">
        <v>719</v>
      </c>
      <c r="E43" s="41">
        <v>0</v>
      </c>
      <c r="F43" s="41">
        <v>0.65823847073546871</v>
      </c>
      <c r="G43" s="41">
        <v>0.42857142857142855</v>
      </c>
      <c r="H43" s="41">
        <v>0</v>
      </c>
      <c r="I43" s="41">
        <v>0.65823847073546871</v>
      </c>
      <c r="J43" s="41">
        <v>-1.3878100985277766</v>
      </c>
      <c r="K43" s="41">
        <v>-0.86602540378443871</v>
      </c>
      <c r="L43" s="41">
        <v>0.41212767307790082</v>
      </c>
      <c r="M43" s="41">
        <v>0.84105311835017449</v>
      </c>
    </row>
    <row r="44" spans="2:13" x14ac:dyDescent="0.2">
      <c r="B44" s="35" t="s">
        <v>82</v>
      </c>
      <c r="C44" s="35">
        <v>1</v>
      </c>
      <c r="D44" s="35">
        <v>719</v>
      </c>
      <c r="E44" s="41">
        <v>1</v>
      </c>
      <c r="F44" s="41">
        <v>0.65823847073546871</v>
      </c>
      <c r="G44" s="41">
        <v>0.42857142857142855</v>
      </c>
      <c r="H44" s="41">
        <v>1</v>
      </c>
      <c r="I44" s="41">
        <v>0.65823847073546871</v>
      </c>
      <c r="J44" s="41">
        <v>0.72055967964264334</v>
      </c>
      <c r="K44" s="41">
        <v>1.1547005383792517</v>
      </c>
      <c r="L44" s="41">
        <v>0.41212767307790082</v>
      </c>
      <c r="M44" s="41">
        <v>0.84105311835017449</v>
      </c>
    </row>
    <row r="45" spans="2:13" x14ac:dyDescent="0.2">
      <c r="B45" s="35" t="s">
        <v>83</v>
      </c>
      <c r="C45" s="35">
        <v>1</v>
      </c>
      <c r="D45" s="35">
        <v>725</v>
      </c>
      <c r="E45" s="41">
        <v>1</v>
      </c>
      <c r="F45" s="41">
        <v>0.74372328488524075</v>
      </c>
      <c r="G45" s="41">
        <v>0.42857142857142855</v>
      </c>
      <c r="H45" s="41">
        <v>1</v>
      </c>
      <c r="I45" s="41">
        <v>0.74372328488524075</v>
      </c>
      <c r="J45" s="41">
        <v>0.58701457559649728</v>
      </c>
      <c r="K45" s="41">
        <v>1.1547005383792517</v>
      </c>
      <c r="L45" s="41">
        <v>0.47693806777174963</v>
      </c>
      <c r="M45" s="41">
        <v>0.90230795515171736</v>
      </c>
    </row>
    <row r="46" spans="2:13" x14ac:dyDescent="0.2">
      <c r="B46" s="35" t="s">
        <v>84</v>
      </c>
      <c r="C46" s="35">
        <v>1</v>
      </c>
      <c r="D46" s="35">
        <v>727</v>
      </c>
      <c r="E46" s="41">
        <v>0</v>
      </c>
      <c r="F46" s="41">
        <v>0.76889169239953381</v>
      </c>
      <c r="G46" s="41">
        <v>0.42857142857142855</v>
      </c>
      <c r="H46" s="41">
        <v>0</v>
      </c>
      <c r="I46" s="41">
        <v>0.76889169239953381</v>
      </c>
      <c r="J46" s="41">
        <v>-1.8239998809277078</v>
      </c>
      <c r="K46" s="41">
        <v>-0.86602540378443871</v>
      </c>
      <c r="L46" s="41">
        <v>0.49682042625025058</v>
      </c>
      <c r="M46" s="41">
        <v>0.9181028907727119</v>
      </c>
    </row>
    <row r="47" spans="2:13" x14ac:dyDescent="0.2">
      <c r="B47" s="35" t="s">
        <v>85</v>
      </c>
      <c r="C47" s="35">
        <v>1</v>
      </c>
      <c r="D47" s="35">
        <v>728</v>
      </c>
      <c r="E47" s="41">
        <v>1</v>
      </c>
      <c r="F47" s="41">
        <v>0.78080947655222344</v>
      </c>
      <c r="G47" s="41">
        <v>0.42857142857142855</v>
      </c>
      <c r="H47" s="41">
        <v>1</v>
      </c>
      <c r="I47" s="41">
        <v>0.78080947655222344</v>
      </c>
      <c r="J47" s="41">
        <v>0.52983220062739589</v>
      </c>
      <c r="K47" s="41">
        <v>1.1547005383792517</v>
      </c>
      <c r="L47" s="41">
        <v>0.5064673331020908</v>
      </c>
      <c r="M47" s="41">
        <v>0.92518040433254445</v>
      </c>
    </row>
    <row r="48" spans="2:13" x14ac:dyDescent="0.2">
      <c r="B48" s="35" t="s">
        <v>86</v>
      </c>
      <c r="C48" s="35">
        <v>1</v>
      </c>
      <c r="D48" s="35">
        <v>728</v>
      </c>
      <c r="E48" s="41">
        <v>1</v>
      </c>
      <c r="F48" s="41">
        <v>0.78080947655222344</v>
      </c>
      <c r="G48" s="41">
        <v>0.42857142857142855</v>
      </c>
      <c r="H48" s="41">
        <v>1</v>
      </c>
      <c r="I48" s="41">
        <v>0.78080947655222344</v>
      </c>
      <c r="J48" s="41">
        <v>0.52983220062739589</v>
      </c>
      <c r="K48" s="41">
        <v>1.1547005383792517</v>
      </c>
      <c r="L48" s="41">
        <v>0.5064673331020908</v>
      </c>
      <c r="M48" s="41">
        <v>0.92518040433254445</v>
      </c>
    </row>
    <row r="49" spans="2:13" x14ac:dyDescent="0.2">
      <c r="B49" s="35" t="s">
        <v>87</v>
      </c>
      <c r="C49" s="35">
        <v>1</v>
      </c>
      <c r="D49" s="35">
        <v>731</v>
      </c>
      <c r="E49" s="41">
        <v>1</v>
      </c>
      <c r="F49" s="41">
        <v>0.81387199191164472</v>
      </c>
      <c r="G49" s="41">
        <v>0.42857142857142855</v>
      </c>
      <c r="H49" s="41">
        <v>1</v>
      </c>
      <c r="I49" s="41">
        <v>0.81387199191164472</v>
      </c>
      <c r="J49" s="41">
        <v>0.47822008599430788</v>
      </c>
      <c r="K49" s="41">
        <v>1.1547005383792517</v>
      </c>
      <c r="L49" s="41">
        <v>0.53430964960640914</v>
      </c>
      <c r="M49" s="41">
        <v>0.94338936731906908</v>
      </c>
    </row>
    <row r="50" spans="2:13" x14ac:dyDescent="0.2">
      <c r="B50" s="35" t="s">
        <v>88</v>
      </c>
      <c r="C50" s="35">
        <v>1</v>
      </c>
      <c r="D50" s="35">
        <v>731</v>
      </c>
      <c r="E50" s="41">
        <v>1</v>
      </c>
      <c r="F50" s="41">
        <v>0.81387199191164472</v>
      </c>
      <c r="G50" s="41">
        <v>0.42857142857142855</v>
      </c>
      <c r="H50" s="41">
        <v>1</v>
      </c>
      <c r="I50" s="41">
        <v>0.81387199191164472</v>
      </c>
      <c r="J50" s="41">
        <v>0.47822008599430788</v>
      </c>
      <c r="K50" s="41">
        <v>1.1547005383792517</v>
      </c>
      <c r="L50" s="41">
        <v>0.53430964960640914</v>
      </c>
      <c r="M50" s="41">
        <v>0.94338936731906908</v>
      </c>
    </row>
    <row r="51" spans="2:13" x14ac:dyDescent="0.2">
      <c r="B51" s="35" t="s">
        <v>89</v>
      </c>
      <c r="C51" s="35">
        <v>1</v>
      </c>
      <c r="D51" s="35">
        <v>737</v>
      </c>
      <c r="E51" s="41">
        <v>1</v>
      </c>
      <c r="F51" s="41">
        <v>0.8682216424202055</v>
      </c>
      <c r="G51" s="41">
        <v>0.42857142857142855</v>
      </c>
      <c r="H51" s="41">
        <v>1</v>
      </c>
      <c r="I51" s="41">
        <v>0.8682216424202055</v>
      </c>
      <c r="J51" s="41">
        <v>0.389589049668851</v>
      </c>
      <c r="K51" s="41">
        <v>1.1547005383792517</v>
      </c>
      <c r="L51" s="41">
        <v>0.5855752723413058</v>
      </c>
      <c r="M51" s="41">
        <v>0.96847518605268024</v>
      </c>
    </row>
    <row r="52" spans="2:13" x14ac:dyDescent="0.2">
      <c r="B52" s="35" t="s">
        <v>90</v>
      </c>
      <c r="C52" s="35">
        <v>1</v>
      </c>
      <c r="D52" s="35">
        <v>738</v>
      </c>
      <c r="E52" s="41">
        <v>1</v>
      </c>
      <c r="F52" s="41">
        <v>0.87584429061284597</v>
      </c>
      <c r="G52" s="41">
        <v>0.42857142857142855</v>
      </c>
      <c r="H52" s="41">
        <v>1</v>
      </c>
      <c r="I52" s="41">
        <v>0.87584429061284597</v>
      </c>
      <c r="J52" s="41">
        <v>0.37650426153359862</v>
      </c>
      <c r="K52" s="41">
        <v>1.1547005383792517</v>
      </c>
      <c r="L52" s="41">
        <v>0.59360462815729498</v>
      </c>
      <c r="M52" s="41">
        <v>0.97148558470783608</v>
      </c>
    </row>
    <row r="53" spans="2:13" x14ac:dyDescent="0.2">
      <c r="B53" s="35" t="s">
        <v>91</v>
      </c>
      <c r="C53" s="35">
        <v>1</v>
      </c>
      <c r="D53" s="35">
        <v>741</v>
      </c>
      <c r="E53" s="41">
        <v>0</v>
      </c>
      <c r="F53" s="41">
        <v>0.89647250731843153</v>
      </c>
      <c r="G53" s="41">
        <v>0.42857142857142855</v>
      </c>
      <c r="H53" s="41">
        <v>0</v>
      </c>
      <c r="I53" s="41">
        <v>0.89647250731843153</v>
      </c>
      <c r="J53" s="41">
        <v>-2.9426637522999144</v>
      </c>
      <c r="K53" s="41">
        <v>-0.86602540378443871</v>
      </c>
      <c r="L53" s="41">
        <v>0.61688918452616193</v>
      </c>
      <c r="M53" s="41">
        <v>0.97897709557077228</v>
      </c>
    </row>
    <row r="54" spans="2:13" x14ac:dyDescent="0.2">
      <c r="B54" s="35" t="s">
        <v>92</v>
      </c>
      <c r="C54" s="35">
        <v>1</v>
      </c>
      <c r="D54" s="35">
        <v>747</v>
      </c>
      <c r="E54" s="41">
        <v>1</v>
      </c>
      <c r="F54" s="41">
        <v>0.92881236490243069</v>
      </c>
      <c r="G54" s="41">
        <v>0.42857142857142855</v>
      </c>
      <c r="H54" s="41">
        <v>1</v>
      </c>
      <c r="I54" s="41">
        <v>0.92881236490243069</v>
      </c>
      <c r="J54" s="41">
        <v>0.27684602270955821</v>
      </c>
      <c r="K54" s="41">
        <v>1.1547005383792517</v>
      </c>
      <c r="L54" s="41">
        <v>0.66010659759185863</v>
      </c>
      <c r="M54" s="41">
        <v>0.98872028985224436</v>
      </c>
    </row>
    <row r="55" spans="2:13" ht="12" thickBot="1" x14ac:dyDescent="0.25">
      <c r="B55" s="38" t="s">
        <v>93</v>
      </c>
      <c r="C55" s="38">
        <v>1</v>
      </c>
      <c r="D55" s="38">
        <v>747</v>
      </c>
      <c r="E55" s="40">
        <v>1</v>
      </c>
      <c r="F55" s="40">
        <v>0.92881236490243069</v>
      </c>
      <c r="G55" s="40">
        <v>0.42857142857142855</v>
      </c>
      <c r="H55" s="40">
        <v>1</v>
      </c>
      <c r="I55" s="40">
        <v>0.92881236490243069</v>
      </c>
      <c r="J55" s="40">
        <v>0.27684602270955821</v>
      </c>
      <c r="K55" s="40">
        <v>1.1547005383792517</v>
      </c>
      <c r="L55" s="40">
        <v>0.66010659759185863</v>
      </c>
      <c r="M55" s="40">
        <v>0.98872028985224436</v>
      </c>
    </row>
    <row r="78" spans="7:7" x14ac:dyDescent="0.2">
      <c r="G78" t="s">
        <v>94</v>
      </c>
    </row>
    <row r="81" spans="2:2" x14ac:dyDescent="0.2">
      <c r="B81" t="s">
        <v>95</v>
      </c>
    </row>
    <row r="103" spans="2:7" x14ac:dyDescent="0.2">
      <c r="G103" t="s">
        <v>94</v>
      </c>
    </row>
    <row r="105" spans="2:7" x14ac:dyDescent="0.2">
      <c r="B105" s="42" t="s">
        <v>96</v>
      </c>
      <c r="D105" s="43">
        <v>0.87333333333333385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36"/>
  <sheetViews>
    <sheetView workbookViewId="0"/>
  </sheetViews>
  <sheetFormatPr defaultRowHeight="11.4" x14ac:dyDescent="0.2"/>
  <sheetData>
    <row r="1" spans="1:2" x14ac:dyDescent="0.2">
      <c r="A1" s="11">
        <v>1</v>
      </c>
      <c r="B1" s="11">
        <v>1</v>
      </c>
    </row>
    <row r="2" spans="1:2" x14ac:dyDescent="0.2">
      <c r="A2" s="11">
        <v>0.95</v>
      </c>
      <c r="B2" s="11">
        <v>1</v>
      </c>
    </row>
    <row r="3" spans="1:2" x14ac:dyDescent="0.2">
      <c r="A3" s="11">
        <v>0.89999999999999991</v>
      </c>
      <c r="B3" s="11">
        <v>1</v>
      </c>
    </row>
    <row r="4" spans="1:2" x14ac:dyDescent="0.2">
      <c r="A4" s="11">
        <v>0.84999999999999987</v>
      </c>
      <c r="B4" s="11">
        <v>1</v>
      </c>
    </row>
    <row r="5" spans="1:2" x14ac:dyDescent="0.2">
      <c r="A5" s="11">
        <v>0.79999999999999982</v>
      </c>
      <c r="B5" s="11">
        <v>1</v>
      </c>
    </row>
    <row r="6" spans="1:2" x14ac:dyDescent="0.2">
      <c r="A6" s="11">
        <v>0.74999999999999978</v>
      </c>
      <c r="B6" s="11">
        <v>1</v>
      </c>
    </row>
    <row r="7" spans="1:2" x14ac:dyDescent="0.2">
      <c r="A7" s="11">
        <v>0.69999999999999973</v>
      </c>
      <c r="B7" s="11">
        <v>1</v>
      </c>
    </row>
    <row r="8" spans="1:2" x14ac:dyDescent="0.2">
      <c r="A8" s="11">
        <v>0.64999999999999969</v>
      </c>
      <c r="B8" s="11">
        <v>1</v>
      </c>
    </row>
    <row r="9" spans="1:2" x14ac:dyDescent="0.2">
      <c r="A9" s="11">
        <v>0.59999999999999964</v>
      </c>
      <c r="B9" s="11">
        <v>1</v>
      </c>
    </row>
    <row r="10" spans="1:2" x14ac:dyDescent="0.2">
      <c r="A10" s="11">
        <v>0.5499999999999996</v>
      </c>
      <c r="B10" s="11">
        <v>1</v>
      </c>
    </row>
    <row r="11" spans="1:2" x14ac:dyDescent="0.2">
      <c r="A11" s="11">
        <v>0.49999999999999961</v>
      </c>
      <c r="B11" s="11">
        <v>1</v>
      </c>
    </row>
    <row r="12" spans="1:2" x14ac:dyDescent="0.2">
      <c r="A12" s="11">
        <v>0.44999999999999962</v>
      </c>
      <c r="B12" s="11">
        <v>1</v>
      </c>
    </row>
    <row r="13" spans="1:2" x14ac:dyDescent="0.2">
      <c r="A13" s="11">
        <v>0.44999999999999962</v>
      </c>
      <c r="B13" s="11">
        <v>0.93333333333333335</v>
      </c>
    </row>
    <row r="14" spans="1:2" x14ac:dyDescent="0.2">
      <c r="A14" s="11">
        <v>0.39999999999999963</v>
      </c>
      <c r="B14" s="11">
        <v>0.93333333333333335</v>
      </c>
    </row>
    <row r="15" spans="1:2" x14ac:dyDescent="0.2">
      <c r="A15" s="11">
        <v>0.34999999999999964</v>
      </c>
      <c r="B15" s="11">
        <v>0.93333333333333335</v>
      </c>
    </row>
    <row r="16" spans="1:2" x14ac:dyDescent="0.2">
      <c r="A16" s="11">
        <v>0.29999999999999966</v>
      </c>
      <c r="B16" s="11">
        <v>0.93333333333333335</v>
      </c>
    </row>
    <row r="17" spans="1:2" x14ac:dyDescent="0.2">
      <c r="A17" s="11">
        <v>0.29999999999999966</v>
      </c>
      <c r="B17" s="11">
        <v>0.8666666666666667</v>
      </c>
    </row>
    <row r="18" spans="1:2" x14ac:dyDescent="0.2">
      <c r="A18" s="11">
        <v>0.29999999999999966</v>
      </c>
      <c r="B18" s="11">
        <v>0.8</v>
      </c>
    </row>
    <row r="19" spans="1:2" x14ac:dyDescent="0.2">
      <c r="A19" s="11">
        <v>0.24999999999999967</v>
      </c>
      <c r="B19" s="11">
        <v>0.8</v>
      </c>
    </row>
    <row r="20" spans="1:2" x14ac:dyDescent="0.2">
      <c r="A20" s="11">
        <v>0.19999999999999968</v>
      </c>
      <c r="B20" s="11">
        <v>0.8</v>
      </c>
    </row>
    <row r="21" spans="1:2" x14ac:dyDescent="0.2">
      <c r="A21" s="11">
        <v>0.19999999999999968</v>
      </c>
      <c r="B21" s="11">
        <v>0.73333333333333339</v>
      </c>
    </row>
    <row r="22" spans="1:2" x14ac:dyDescent="0.2">
      <c r="A22" s="11">
        <v>0.14999999999999969</v>
      </c>
      <c r="B22" s="11">
        <v>0.73333333333333339</v>
      </c>
    </row>
    <row r="23" spans="1:2" x14ac:dyDescent="0.2">
      <c r="A23" s="11">
        <v>0.14999999999999969</v>
      </c>
      <c r="B23" s="11">
        <v>0.66666666666666674</v>
      </c>
    </row>
    <row r="24" spans="1:2" x14ac:dyDescent="0.2">
      <c r="A24" s="11">
        <v>9.9999999999999686E-2</v>
      </c>
      <c r="B24" s="11">
        <v>0.66666666666666674</v>
      </c>
    </row>
    <row r="25" spans="1:2" x14ac:dyDescent="0.2">
      <c r="A25" s="11">
        <v>9.9999999999999686E-2</v>
      </c>
      <c r="B25" s="11">
        <v>0.60000000000000009</v>
      </c>
    </row>
    <row r="26" spans="1:2" x14ac:dyDescent="0.2">
      <c r="A26" s="11">
        <v>9.9999999999999686E-2</v>
      </c>
      <c r="B26" s="11">
        <v>0.53333333333333344</v>
      </c>
    </row>
    <row r="27" spans="1:2" x14ac:dyDescent="0.2">
      <c r="A27" s="11">
        <v>4.9999999999999684E-2</v>
      </c>
      <c r="B27" s="11">
        <v>0.53333333333333344</v>
      </c>
    </row>
    <row r="28" spans="1:2" x14ac:dyDescent="0.2">
      <c r="A28" s="11">
        <v>4.9999999999999684E-2</v>
      </c>
      <c r="B28" s="11">
        <v>0.46666666666666679</v>
      </c>
    </row>
    <row r="29" spans="1:2" x14ac:dyDescent="0.2">
      <c r="A29" s="11">
        <v>4.9999999999999684E-2</v>
      </c>
      <c r="B29" s="11">
        <v>0.40000000000000013</v>
      </c>
    </row>
    <row r="30" spans="1:2" x14ac:dyDescent="0.2">
      <c r="A30" s="11">
        <v>4.9999999999999684E-2</v>
      </c>
      <c r="B30" s="11">
        <v>0.33333333333333348</v>
      </c>
    </row>
    <row r="31" spans="1:2" x14ac:dyDescent="0.2">
      <c r="A31" s="11">
        <v>4.9999999999999684E-2</v>
      </c>
      <c r="B31" s="11">
        <v>0.26666666666666683</v>
      </c>
    </row>
    <row r="32" spans="1:2" x14ac:dyDescent="0.2">
      <c r="A32" s="11">
        <v>4.9999999999999684E-2</v>
      </c>
      <c r="B32" s="11">
        <v>0.20000000000000018</v>
      </c>
    </row>
    <row r="33" spans="1:2" x14ac:dyDescent="0.2">
      <c r="A33" s="11">
        <v>4.9999999999999684E-2</v>
      </c>
      <c r="B33" s="11">
        <v>0.13333333333333353</v>
      </c>
    </row>
    <row r="34" spans="1:2" x14ac:dyDescent="0.2">
      <c r="A34" s="11">
        <v>-3.1918911957973251E-16</v>
      </c>
      <c r="B34" s="11">
        <v>0.13333333333333353</v>
      </c>
    </row>
    <row r="35" spans="1:2" x14ac:dyDescent="0.2">
      <c r="A35" s="11">
        <v>-3.1918911957973251E-16</v>
      </c>
      <c r="B35" s="11">
        <v>6.666666666666686E-2</v>
      </c>
    </row>
    <row r="36" spans="1:2" x14ac:dyDescent="0.2">
      <c r="A36" s="11">
        <v>-3.1918911957973251E-16</v>
      </c>
      <c r="B36" s="11">
        <v>1.9428902930940239E-16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P41"/>
  <sheetViews>
    <sheetView zoomScale="75" zoomScaleNormal="75" workbookViewId="0">
      <selection activeCell="AE19" sqref="AE19"/>
    </sheetView>
  </sheetViews>
  <sheetFormatPr defaultColWidth="9.125" defaultRowHeight="14.4" x14ac:dyDescent="0.3"/>
  <cols>
    <col min="1" max="1" width="3" style="1" bestFit="1" customWidth="1"/>
    <col min="2" max="2" width="6.25" style="1" bestFit="1" customWidth="1"/>
    <col min="3" max="3" width="7" style="1" bestFit="1" customWidth="1"/>
    <col min="4" max="4" width="9.75" style="1" bestFit="1" customWidth="1"/>
    <col min="5" max="5" width="11.625" style="1" customWidth="1"/>
    <col min="6" max="6" width="8.75" style="1" bestFit="1" customWidth="1"/>
    <col min="7" max="7" width="11.625" style="1" customWidth="1"/>
    <col min="8" max="8" width="12.125" style="1" bestFit="1" customWidth="1"/>
    <col min="9" max="9" width="15" style="1" bestFit="1" customWidth="1"/>
    <col min="10" max="10" width="15" style="19" customWidth="1"/>
    <col min="11" max="11" width="12.25" style="19" customWidth="1"/>
    <col min="12" max="12" width="14.375" style="3" customWidth="1"/>
    <col min="13" max="13" width="9.125" style="3" hidden="1" customWidth="1"/>
    <col min="14" max="14" width="11.625" style="3" hidden="1" customWidth="1"/>
    <col min="15" max="15" width="9.875" style="3" hidden="1" customWidth="1"/>
    <col min="16" max="16" width="10.75" style="3" hidden="1" customWidth="1"/>
    <col min="17" max="17" width="3.875" style="3" hidden="1" customWidth="1"/>
    <col min="18" max="18" width="12" style="3" hidden="1" customWidth="1"/>
    <col min="19" max="22" width="9.125" style="3" hidden="1" customWidth="1"/>
    <col min="23" max="25" width="0" style="3" hidden="1" customWidth="1"/>
    <col min="26" max="16384" width="9.125" style="3"/>
  </cols>
  <sheetData>
    <row r="1" spans="1:42" x14ac:dyDescent="0.3">
      <c r="B1" s="47" t="s">
        <v>0</v>
      </c>
      <c r="C1" s="47"/>
      <c r="F1" s="2" t="s">
        <v>1</v>
      </c>
      <c r="G1" s="1">
        <v>-48.471140302913554</v>
      </c>
      <c r="H1" s="2" t="s">
        <v>2</v>
      </c>
      <c r="I1" s="1">
        <v>6.832618767953362E-2</v>
      </c>
      <c r="K1" s="25" t="s">
        <v>27</v>
      </c>
      <c r="L1" s="28">
        <f>SUM(L4:L38)</f>
        <v>-15.480772726124728</v>
      </c>
    </row>
    <row r="2" spans="1:42" x14ac:dyDescent="0.3">
      <c r="L2" s="26"/>
      <c r="M2" s="48" t="s">
        <v>15</v>
      </c>
      <c r="N2" s="49"/>
      <c r="O2" s="49"/>
      <c r="P2" s="49"/>
      <c r="Q2" s="15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P2" s="46"/>
    </row>
    <row r="3" spans="1:42" x14ac:dyDescent="0.3">
      <c r="A3" s="4" t="s">
        <v>3</v>
      </c>
      <c r="B3" s="4" t="s">
        <v>4</v>
      </c>
      <c r="C3" s="4" t="s">
        <v>5</v>
      </c>
      <c r="D3" s="20" t="s">
        <v>20</v>
      </c>
      <c r="E3" s="5" t="s">
        <v>6</v>
      </c>
      <c r="F3" s="23" t="s">
        <v>22</v>
      </c>
      <c r="G3" s="4" t="s">
        <v>7</v>
      </c>
      <c r="H3" s="23" t="s">
        <v>23</v>
      </c>
      <c r="I3" s="23" t="s">
        <v>25</v>
      </c>
      <c r="J3" s="23" t="s">
        <v>24</v>
      </c>
      <c r="K3" s="23" t="s">
        <v>8</v>
      </c>
      <c r="L3" s="27" t="s">
        <v>26</v>
      </c>
      <c r="N3" s="13" t="s">
        <v>19</v>
      </c>
      <c r="O3" s="13" t="s">
        <v>14</v>
      </c>
      <c r="P3" s="13" t="s">
        <v>16</v>
      </c>
      <c r="Q3" s="13" t="s">
        <v>17</v>
      </c>
      <c r="R3" s="13" t="s">
        <v>18</v>
      </c>
      <c r="S3" s="16"/>
      <c r="T3" s="10"/>
      <c r="U3" s="50" t="s">
        <v>13</v>
      </c>
      <c r="V3" s="48"/>
      <c r="W3" s="10"/>
    </row>
    <row r="4" spans="1:42" x14ac:dyDescent="0.3">
      <c r="A4" s="4">
        <v>1</v>
      </c>
      <c r="B4" s="4">
        <v>655</v>
      </c>
      <c r="C4" s="4" t="s">
        <v>9</v>
      </c>
      <c r="D4" s="4">
        <f>+IF(C4="D",0,1)</f>
        <v>0</v>
      </c>
      <c r="E4" s="6">
        <f>$G$1+$I$1*B4</f>
        <v>-3.7174873728190292</v>
      </c>
      <c r="F4" s="6">
        <f>0</f>
        <v>0</v>
      </c>
      <c r="G4" s="7">
        <f>EXP(E4)</f>
        <v>2.4294935334211905E-2</v>
      </c>
      <c r="H4" s="7">
        <f>EXP(F4)</f>
        <v>1</v>
      </c>
      <c r="I4" s="7">
        <f>(G4)/(H4+G4)</f>
        <v>2.3718691263747035E-2</v>
      </c>
      <c r="J4" s="7">
        <f>H4/(H4+G4)</f>
        <v>0.97628130873625296</v>
      </c>
      <c r="K4" s="24">
        <f>I4^D4*J4^(1-D4)</f>
        <v>0.97628130873625296</v>
      </c>
      <c r="L4" s="7">
        <f>LN(K4)</f>
        <v>-2.4004507934032148E-2</v>
      </c>
      <c r="N4" s="10">
        <f>IF(I4&gt;0.5,1,0)</f>
        <v>0</v>
      </c>
      <c r="O4" s="14">
        <f>IF(D4+N4=0,1,0)</f>
        <v>1</v>
      </c>
      <c r="P4" s="14">
        <f>IF(D4-N4=-1,1,0)</f>
        <v>0</v>
      </c>
      <c r="Q4" s="14">
        <f>IF(D4-N4=1,1,0)</f>
        <v>0</v>
      </c>
      <c r="R4" s="14">
        <f>IF(D4+N4=2,1,0)</f>
        <v>0</v>
      </c>
      <c r="S4" s="17"/>
      <c r="T4" s="13" t="s">
        <v>12</v>
      </c>
      <c r="U4" s="10">
        <v>0</v>
      </c>
      <c r="V4" s="10">
        <v>1</v>
      </c>
      <c r="W4" s="10"/>
    </row>
    <row r="5" spans="1:42" x14ac:dyDescent="0.3">
      <c r="A5" s="4">
        <v>2</v>
      </c>
      <c r="B5" s="4">
        <v>660</v>
      </c>
      <c r="C5" s="4" t="s">
        <v>9</v>
      </c>
      <c r="D5" s="4">
        <f t="shared" ref="D5:D38" si="0">+IF(C5="D",0,1)</f>
        <v>0</v>
      </c>
      <c r="E5" s="6">
        <f t="shared" ref="E5:E38" si="1">$G$1+$I$1*B5</f>
        <v>-3.3758564344213653</v>
      </c>
      <c r="F5" s="6">
        <f>0</f>
        <v>0</v>
      </c>
      <c r="G5" s="7">
        <f t="shared" ref="G5:G38" si="2">EXP(E5)</f>
        <v>3.4188825282879143E-2</v>
      </c>
      <c r="H5" s="7">
        <f t="shared" ref="H5:H38" si="3">EXP(F5)</f>
        <v>1</v>
      </c>
      <c r="I5" s="7">
        <f t="shared" ref="I5:I38" si="4">(G5)/(H5+G5)</f>
        <v>3.3058590894682653E-2</v>
      </c>
      <c r="J5" s="7">
        <f t="shared" ref="J5:J38" si="5">H5/(H5+G5)</f>
        <v>0.96694140910531723</v>
      </c>
      <c r="K5" s="24">
        <f t="shared" ref="K5:K38" si="6">I5^D5*J5^(1-D5)</f>
        <v>0.96694140910531723</v>
      </c>
      <c r="L5" s="7">
        <f t="shared" ref="L5:L38" si="7">LN(K5)</f>
        <v>-3.3617375741641774E-2</v>
      </c>
      <c r="N5" s="10">
        <f t="shared" ref="N5:N38" si="8">IF(I5&gt;0.5,1,0)</f>
        <v>0</v>
      </c>
      <c r="O5" s="14">
        <f t="shared" ref="O5:O38" si="9">IF(D5+N5=0,1,0)</f>
        <v>1</v>
      </c>
      <c r="P5" s="14">
        <f t="shared" ref="P5:P38" si="10">IF(D5-N5=-1,1,0)</f>
        <v>0</v>
      </c>
      <c r="Q5" s="14">
        <f t="shared" ref="Q5:Q38" si="11">IF(D5-N5=1,1,0)</f>
        <v>0</v>
      </c>
      <c r="R5" s="14">
        <f t="shared" ref="R5:R38" si="12">IF(D5+N5=2,1,0)</f>
        <v>0</v>
      </c>
      <c r="S5" s="17"/>
      <c r="T5" s="10">
        <v>0</v>
      </c>
      <c r="U5" s="14">
        <f>SUM(O4:O38)</f>
        <v>17</v>
      </c>
      <c r="V5" s="14">
        <f>SUM(P4:P38)</f>
        <v>3</v>
      </c>
      <c r="W5" s="10"/>
    </row>
    <row r="6" spans="1:42" x14ac:dyDescent="0.3">
      <c r="A6" s="4">
        <v>3</v>
      </c>
      <c r="B6" s="4">
        <v>660</v>
      </c>
      <c r="C6" s="4" t="s">
        <v>9</v>
      </c>
      <c r="D6" s="4">
        <f t="shared" si="0"/>
        <v>0</v>
      </c>
      <c r="E6" s="6">
        <f t="shared" si="1"/>
        <v>-3.3758564344213653</v>
      </c>
      <c r="F6" s="6">
        <f>0</f>
        <v>0</v>
      </c>
      <c r="G6" s="7">
        <f t="shared" si="2"/>
        <v>3.4188825282879143E-2</v>
      </c>
      <c r="H6" s="7">
        <f t="shared" si="3"/>
        <v>1</v>
      </c>
      <c r="I6" s="7">
        <f t="shared" si="4"/>
        <v>3.3058590894682653E-2</v>
      </c>
      <c r="J6" s="7">
        <f t="shared" si="5"/>
        <v>0.96694140910531723</v>
      </c>
      <c r="K6" s="24">
        <f t="shared" si="6"/>
        <v>0.96694140910531723</v>
      </c>
      <c r="L6" s="7">
        <f t="shared" si="7"/>
        <v>-3.3617375741641774E-2</v>
      </c>
      <c r="N6" s="10">
        <f t="shared" si="8"/>
        <v>0</v>
      </c>
      <c r="O6" s="14">
        <f t="shared" si="9"/>
        <v>1</v>
      </c>
      <c r="P6" s="14">
        <f t="shared" si="10"/>
        <v>0</v>
      </c>
      <c r="Q6" s="14">
        <f t="shared" si="11"/>
        <v>0</v>
      </c>
      <c r="R6" s="14">
        <f t="shared" si="12"/>
        <v>0</v>
      </c>
      <c r="S6" s="17"/>
      <c r="T6" s="10">
        <v>1</v>
      </c>
      <c r="U6" s="14">
        <f>SUM(Q4:Q38)</f>
        <v>4</v>
      </c>
      <c r="V6" s="14">
        <f>SUM(R4:R38)</f>
        <v>11</v>
      </c>
      <c r="W6" s="10"/>
    </row>
    <row r="7" spans="1:42" x14ac:dyDescent="0.3">
      <c r="A7" s="4">
        <v>4</v>
      </c>
      <c r="B7" s="4">
        <v>662</v>
      </c>
      <c r="C7" s="4" t="s">
        <v>9</v>
      </c>
      <c r="D7" s="4">
        <f t="shared" si="0"/>
        <v>0</v>
      </c>
      <c r="E7" s="6">
        <f t="shared" si="1"/>
        <v>-3.2392040590622955</v>
      </c>
      <c r="F7" s="6">
        <f>0</f>
        <v>0</v>
      </c>
      <c r="G7" s="7">
        <f t="shared" si="2"/>
        <v>3.9195079655262463E-2</v>
      </c>
      <c r="H7" s="7">
        <f t="shared" si="3"/>
        <v>1</v>
      </c>
      <c r="I7" s="7">
        <f t="shared" si="4"/>
        <v>3.7716767931835135E-2</v>
      </c>
      <c r="J7" s="7">
        <f t="shared" si="5"/>
        <v>0.96228323206816491</v>
      </c>
      <c r="K7" s="24">
        <f t="shared" si="6"/>
        <v>0.96228323206816491</v>
      </c>
      <c r="L7" s="7">
        <f t="shared" si="7"/>
        <v>-3.8446451620224725E-2</v>
      </c>
      <c r="N7" s="10">
        <f t="shared" si="8"/>
        <v>0</v>
      </c>
      <c r="O7" s="14">
        <f t="shared" si="9"/>
        <v>1</v>
      </c>
      <c r="P7" s="14">
        <f t="shared" si="10"/>
        <v>0</v>
      </c>
      <c r="Q7" s="14">
        <f t="shared" si="11"/>
        <v>0</v>
      </c>
      <c r="R7" s="14">
        <f t="shared" si="12"/>
        <v>0</v>
      </c>
      <c r="S7" s="17"/>
    </row>
    <row r="8" spans="1:42" x14ac:dyDescent="0.3">
      <c r="A8" s="4">
        <v>5</v>
      </c>
      <c r="B8" s="4">
        <v>662</v>
      </c>
      <c r="C8" s="4" t="s">
        <v>9</v>
      </c>
      <c r="D8" s="4">
        <f t="shared" si="0"/>
        <v>0</v>
      </c>
      <c r="E8" s="6">
        <f t="shared" si="1"/>
        <v>-3.2392040590622955</v>
      </c>
      <c r="F8" s="6">
        <f>0</f>
        <v>0</v>
      </c>
      <c r="G8" s="7">
        <f t="shared" si="2"/>
        <v>3.9195079655262463E-2</v>
      </c>
      <c r="H8" s="7">
        <f t="shared" si="3"/>
        <v>1</v>
      </c>
      <c r="I8" s="7">
        <f t="shared" si="4"/>
        <v>3.7716767931835135E-2</v>
      </c>
      <c r="J8" s="7">
        <f t="shared" si="5"/>
        <v>0.96228323206816491</v>
      </c>
      <c r="K8" s="24">
        <f t="shared" si="6"/>
        <v>0.96228323206816491</v>
      </c>
      <c r="L8" s="7">
        <f t="shared" si="7"/>
        <v>-3.8446451620224725E-2</v>
      </c>
      <c r="N8" s="10">
        <f t="shared" si="8"/>
        <v>0</v>
      </c>
      <c r="O8" s="14">
        <f t="shared" si="9"/>
        <v>1</v>
      </c>
      <c r="P8" s="14">
        <f t="shared" si="10"/>
        <v>0</v>
      </c>
      <c r="Q8" s="14">
        <f t="shared" si="11"/>
        <v>0</v>
      </c>
      <c r="R8" s="14">
        <f t="shared" si="12"/>
        <v>0</v>
      </c>
      <c r="S8" s="17"/>
      <c r="X8" s="12"/>
    </row>
    <row r="9" spans="1:42" x14ac:dyDescent="0.3">
      <c r="A9" s="4">
        <v>6</v>
      </c>
      <c r="B9" s="4">
        <v>674</v>
      </c>
      <c r="C9" s="4" t="s">
        <v>9</v>
      </c>
      <c r="D9" s="4">
        <f t="shared" si="0"/>
        <v>0</v>
      </c>
      <c r="E9" s="6">
        <f t="shared" si="1"/>
        <v>-2.4192898069078907</v>
      </c>
      <c r="F9" s="6">
        <f>0</f>
        <v>0</v>
      </c>
      <c r="G9" s="7">
        <f t="shared" si="2"/>
        <v>8.8984791408040859E-2</v>
      </c>
      <c r="H9" s="7">
        <f t="shared" si="3"/>
        <v>1</v>
      </c>
      <c r="I9" s="7">
        <f t="shared" si="4"/>
        <v>8.1713529986938455E-2</v>
      </c>
      <c r="J9" s="7">
        <f t="shared" si="5"/>
        <v>0.91828647001306163</v>
      </c>
      <c r="K9" s="24">
        <f t="shared" si="6"/>
        <v>0.91828647001306163</v>
      </c>
      <c r="L9" s="7">
        <f t="shared" si="7"/>
        <v>-8.5245878204120801E-2</v>
      </c>
      <c r="N9" s="10">
        <f t="shared" si="8"/>
        <v>0</v>
      </c>
      <c r="O9" s="14">
        <f t="shared" si="9"/>
        <v>1</v>
      </c>
      <c r="P9" s="14">
        <f t="shared" si="10"/>
        <v>0</v>
      </c>
      <c r="Q9" s="14">
        <f t="shared" si="11"/>
        <v>0</v>
      </c>
      <c r="R9" s="14">
        <f t="shared" si="12"/>
        <v>0</v>
      </c>
      <c r="S9" s="17"/>
    </row>
    <row r="10" spans="1:42" x14ac:dyDescent="0.3">
      <c r="A10" s="4">
        <v>7</v>
      </c>
      <c r="B10" s="4">
        <v>676</v>
      </c>
      <c r="C10" s="4" t="s">
        <v>9</v>
      </c>
      <c r="D10" s="4">
        <f t="shared" si="0"/>
        <v>0</v>
      </c>
      <c r="E10" s="6">
        <f t="shared" si="1"/>
        <v>-2.282637431548828</v>
      </c>
      <c r="F10" s="6">
        <f>0</f>
        <v>0</v>
      </c>
      <c r="G10" s="7">
        <f t="shared" si="2"/>
        <v>0.10201479455603386</v>
      </c>
      <c r="H10" s="7">
        <f t="shared" si="3"/>
        <v>1</v>
      </c>
      <c r="I10" s="7">
        <f t="shared" si="4"/>
        <v>9.257116606781339E-2</v>
      </c>
      <c r="J10" s="7">
        <f t="shared" si="5"/>
        <v>0.90742883393218654</v>
      </c>
      <c r="K10" s="24">
        <f t="shared" si="6"/>
        <v>0.90742883393218654</v>
      </c>
      <c r="L10" s="7">
        <f t="shared" si="7"/>
        <v>-9.714013582756939E-2</v>
      </c>
      <c r="N10" s="10">
        <f t="shared" si="8"/>
        <v>0</v>
      </c>
      <c r="O10" s="14">
        <f t="shared" si="9"/>
        <v>1</v>
      </c>
      <c r="P10" s="14">
        <f t="shared" si="10"/>
        <v>0</v>
      </c>
      <c r="Q10" s="14">
        <f t="shared" si="11"/>
        <v>0</v>
      </c>
      <c r="R10" s="14">
        <f t="shared" si="12"/>
        <v>0</v>
      </c>
      <c r="S10" s="17"/>
    </row>
    <row r="11" spans="1:42" x14ac:dyDescent="0.3">
      <c r="A11" s="4">
        <v>8</v>
      </c>
      <c r="B11" s="4">
        <v>680</v>
      </c>
      <c r="C11" s="4" t="s">
        <v>9</v>
      </c>
      <c r="D11" s="4">
        <f t="shared" si="0"/>
        <v>0</v>
      </c>
      <c r="E11" s="6">
        <f t="shared" si="1"/>
        <v>-2.0093326808306955</v>
      </c>
      <c r="F11" s="6">
        <f>0</f>
        <v>0</v>
      </c>
      <c r="G11" s="7">
        <f t="shared" si="2"/>
        <v>0.13407811772009331</v>
      </c>
      <c r="H11" s="7">
        <f t="shared" si="3"/>
        <v>1</v>
      </c>
      <c r="I11" s="7">
        <f t="shared" si="4"/>
        <v>0.11822652745442154</v>
      </c>
      <c r="J11" s="7">
        <f t="shared" si="5"/>
        <v>0.88177347254557836</v>
      </c>
      <c r="K11" s="24">
        <f t="shared" si="6"/>
        <v>0.88177347254557836</v>
      </c>
      <c r="L11" s="7">
        <f t="shared" si="7"/>
        <v>-0.12582008981135756</v>
      </c>
      <c r="N11" s="10">
        <f t="shared" si="8"/>
        <v>0</v>
      </c>
      <c r="O11" s="14">
        <f t="shared" si="9"/>
        <v>1</v>
      </c>
      <c r="P11" s="14">
        <f t="shared" si="10"/>
        <v>0</v>
      </c>
      <c r="Q11" s="14">
        <f t="shared" si="11"/>
        <v>0</v>
      </c>
      <c r="R11" s="14">
        <f t="shared" si="12"/>
        <v>0</v>
      </c>
      <c r="S11" s="17"/>
    </row>
    <row r="12" spans="1:42" x14ac:dyDescent="0.3">
      <c r="A12" s="4">
        <v>9</v>
      </c>
      <c r="B12" s="4">
        <v>680</v>
      </c>
      <c r="C12" s="4" t="s">
        <v>9</v>
      </c>
      <c r="D12" s="4">
        <f t="shared" si="0"/>
        <v>0</v>
      </c>
      <c r="E12" s="6">
        <f t="shared" si="1"/>
        <v>-2.0093326808306955</v>
      </c>
      <c r="F12" s="6">
        <f>0</f>
        <v>0</v>
      </c>
      <c r="G12" s="7">
        <f t="shared" si="2"/>
        <v>0.13407811772009331</v>
      </c>
      <c r="H12" s="7">
        <f t="shared" si="3"/>
        <v>1</v>
      </c>
      <c r="I12" s="7">
        <f t="shared" si="4"/>
        <v>0.11822652745442154</v>
      </c>
      <c r="J12" s="7">
        <f t="shared" si="5"/>
        <v>0.88177347254557836</v>
      </c>
      <c r="K12" s="24">
        <f t="shared" si="6"/>
        <v>0.88177347254557836</v>
      </c>
      <c r="L12" s="7">
        <f t="shared" si="7"/>
        <v>-0.12582008981135756</v>
      </c>
      <c r="N12" s="10">
        <f t="shared" si="8"/>
        <v>0</v>
      </c>
      <c r="O12" s="14">
        <f t="shared" si="9"/>
        <v>1</v>
      </c>
      <c r="P12" s="14">
        <f t="shared" si="10"/>
        <v>0</v>
      </c>
      <c r="Q12" s="14">
        <f t="shared" si="11"/>
        <v>0</v>
      </c>
      <c r="R12" s="14">
        <f t="shared" si="12"/>
        <v>0</v>
      </c>
      <c r="S12" s="17"/>
    </row>
    <row r="13" spans="1:42" x14ac:dyDescent="0.3">
      <c r="A13" s="4">
        <v>10</v>
      </c>
      <c r="B13" s="4">
        <v>682</v>
      </c>
      <c r="C13" s="4" t="s">
        <v>9</v>
      </c>
      <c r="D13" s="4">
        <f t="shared" si="0"/>
        <v>0</v>
      </c>
      <c r="E13" s="6">
        <f t="shared" si="1"/>
        <v>-1.8726803054716257</v>
      </c>
      <c r="F13" s="6">
        <f>0</f>
        <v>0</v>
      </c>
      <c r="G13" s="7">
        <f t="shared" si="2"/>
        <v>0.15371111644185043</v>
      </c>
      <c r="H13" s="7">
        <f t="shared" si="3"/>
        <v>1</v>
      </c>
      <c r="I13" s="7">
        <f t="shared" si="4"/>
        <v>0.13323189336678098</v>
      </c>
      <c r="J13" s="7">
        <f t="shared" si="5"/>
        <v>0.86676810663321913</v>
      </c>
      <c r="K13" s="24">
        <f t="shared" si="6"/>
        <v>0.86676810663321913</v>
      </c>
      <c r="L13" s="7">
        <f t="shared" si="7"/>
        <v>-0.14298380437478259</v>
      </c>
      <c r="N13" s="10">
        <f t="shared" si="8"/>
        <v>0</v>
      </c>
      <c r="O13" s="14">
        <f t="shared" si="9"/>
        <v>1</v>
      </c>
      <c r="P13" s="14">
        <f t="shared" si="10"/>
        <v>0</v>
      </c>
      <c r="Q13" s="14">
        <f t="shared" si="11"/>
        <v>0</v>
      </c>
      <c r="R13" s="14">
        <f t="shared" si="12"/>
        <v>0</v>
      </c>
      <c r="S13" s="17"/>
      <c r="U13" s="2"/>
    </row>
    <row r="14" spans="1:42" x14ac:dyDescent="0.3">
      <c r="A14" s="4">
        <v>11</v>
      </c>
      <c r="B14" s="4">
        <v>683</v>
      </c>
      <c r="C14" s="4" t="s">
        <v>9</v>
      </c>
      <c r="D14" s="4">
        <f t="shared" si="0"/>
        <v>0</v>
      </c>
      <c r="E14" s="6">
        <f t="shared" si="1"/>
        <v>-1.8043541177920943</v>
      </c>
      <c r="F14" s="6">
        <f>0</f>
        <v>0</v>
      </c>
      <c r="G14" s="7">
        <f t="shared" si="2"/>
        <v>0.16458072201609703</v>
      </c>
      <c r="H14" s="7">
        <f t="shared" si="3"/>
        <v>1</v>
      </c>
      <c r="I14" s="7">
        <f t="shared" si="4"/>
        <v>0.14132186709323027</v>
      </c>
      <c r="J14" s="7">
        <f t="shared" si="5"/>
        <v>0.85867813290676964</v>
      </c>
      <c r="K14" s="24">
        <f t="shared" si="6"/>
        <v>0.85867813290676964</v>
      </c>
      <c r="L14" s="7">
        <f t="shared" si="7"/>
        <v>-0.15236112697466764</v>
      </c>
      <c r="N14" s="10">
        <f t="shared" si="8"/>
        <v>0</v>
      </c>
      <c r="O14" s="14">
        <f t="shared" si="9"/>
        <v>1</v>
      </c>
      <c r="P14" s="14">
        <f t="shared" si="10"/>
        <v>0</v>
      </c>
      <c r="Q14" s="14">
        <f t="shared" si="11"/>
        <v>0</v>
      </c>
      <c r="R14" s="14">
        <f t="shared" si="12"/>
        <v>0</v>
      </c>
      <c r="S14" s="17"/>
    </row>
    <row r="15" spans="1:42" x14ac:dyDescent="0.3">
      <c r="A15" s="4">
        <v>12</v>
      </c>
      <c r="B15" s="4">
        <v>687</v>
      </c>
      <c r="C15" s="4" t="s">
        <v>10</v>
      </c>
      <c r="D15" s="4">
        <f t="shared" si="0"/>
        <v>1</v>
      </c>
      <c r="E15" s="6">
        <f t="shared" si="1"/>
        <v>-1.5310493670739547</v>
      </c>
      <c r="F15" s="6">
        <f>0</f>
        <v>0</v>
      </c>
      <c r="G15" s="7">
        <f t="shared" si="2"/>
        <v>0.21630856109612379</v>
      </c>
      <c r="H15" s="7">
        <f t="shared" si="3"/>
        <v>1</v>
      </c>
      <c r="I15" s="7">
        <f t="shared" si="4"/>
        <v>0.17784020273703322</v>
      </c>
      <c r="J15" s="7">
        <f t="shared" si="5"/>
        <v>0.82215979726296684</v>
      </c>
      <c r="K15" s="24">
        <f t="shared" si="6"/>
        <v>0.17784020273703322</v>
      </c>
      <c r="L15" s="7">
        <f t="shared" si="7"/>
        <v>-1.7268698693300328</v>
      </c>
      <c r="N15" s="10">
        <f t="shared" si="8"/>
        <v>0</v>
      </c>
      <c r="O15" s="14">
        <f t="shared" si="9"/>
        <v>0</v>
      </c>
      <c r="P15" s="14">
        <f t="shared" si="10"/>
        <v>0</v>
      </c>
      <c r="Q15" s="14">
        <f t="shared" si="11"/>
        <v>1</v>
      </c>
      <c r="R15" s="14">
        <f t="shared" si="12"/>
        <v>0</v>
      </c>
      <c r="S15" s="17"/>
    </row>
    <row r="16" spans="1:42" x14ac:dyDescent="0.3">
      <c r="A16" s="4">
        <v>13</v>
      </c>
      <c r="B16" s="4">
        <v>687</v>
      </c>
      <c r="C16" s="4" t="s">
        <v>9</v>
      </c>
      <c r="D16" s="4">
        <f t="shared" si="0"/>
        <v>0</v>
      </c>
      <c r="E16" s="6">
        <f t="shared" si="1"/>
        <v>-1.5310493670739547</v>
      </c>
      <c r="F16" s="6">
        <f>0</f>
        <v>0</v>
      </c>
      <c r="G16" s="7">
        <f t="shared" si="2"/>
        <v>0.21630856109612379</v>
      </c>
      <c r="H16" s="7">
        <f t="shared" si="3"/>
        <v>1</v>
      </c>
      <c r="I16" s="7">
        <f t="shared" si="4"/>
        <v>0.17784020273703322</v>
      </c>
      <c r="J16" s="7">
        <f t="shared" si="5"/>
        <v>0.82215979726296684</v>
      </c>
      <c r="K16" s="24">
        <f t="shared" si="6"/>
        <v>0.82215979726296684</v>
      </c>
      <c r="L16" s="7">
        <f t="shared" si="7"/>
        <v>-0.19582050225607808</v>
      </c>
      <c r="N16" s="10">
        <f t="shared" si="8"/>
        <v>0</v>
      </c>
      <c r="O16" s="14">
        <f t="shared" si="9"/>
        <v>1</v>
      </c>
      <c r="P16" s="14">
        <f t="shared" si="10"/>
        <v>0</v>
      </c>
      <c r="Q16" s="14">
        <f t="shared" si="11"/>
        <v>0</v>
      </c>
      <c r="R16" s="14">
        <f t="shared" si="12"/>
        <v>0</v>
      </c>
      <c r="S16" s="17"/>
    </row>
    <row r="17" spans="1:19" x14ac:dyDescent="0.3">
      <c r="A17" s="4">
        <v>14</v>
      </c>
      <c r="B17" s="4">
        <v>689</v>
      </c>
      <c r="C17" s="4" t="s">
        <v>9</v>
      </c>
      <c r="D17" s="4">
        <f t="shared" si="0"/>
        <v>0</v>
      </c>
      <c r="E17" s="6">
        <f t="shared" si="1"/>
        <v>-1.394396991714892</v>
      </c>
      <c r="F17" s="6">
        <f>0</f>
        <v>0</v>
      </c>
      <c r="G17" s="7">
        <f t="shared" si="2"/>
        <v>0.24798252680893931</v>
      </c>
      <c r="H17" s="7">
        <f t="shared" si="3"/>
        <v>1</v>
      </c>
      <c r="I17" s="7">
        <f t="shared" si="4"/>
        <v>0.19870672984743187</v>
      </c>
      <c r="J17" s="7">
        <f t="shared" si="5"/>
        <v>0.80129327015256813</v>
      </c>
      <c r="K17" s="24">
        <f t="shared" si="6"/>
        <v>0.80129327015256813</v>
      </c>
      <c r="L17" s="7">
        <f t="shared" si="7"/>
        <v>-0.22152826889484609</v>
      </c>
      <c r="N17" s="10">
        <f t="shared" si="8"/>
        <v>0</v>
      </c>
      <c r="O17" s="14">
        <f t="shared" si="9"/>
        <v>1</v>
      </c>
      <c r="P17" s="14">
        <f t="shared" si="10"/>
        <v>0</v>
      </c>
      <c r="Q17" s="14">
        <f t="shared" si="11"/>
        <v>0</v>
      </c>
      <c r="R17" s="14">
        <f t="shared" si="12"/>
        <v>0</v>
      </c>
      <c r="S17" s="17"/>
    </row>
    <row r="18" spans="1:19" x14ac:dyDescent="0.3">
      <c r="A18" s="4">
        <v>15</v>
      </c>
      <c r="B18" s="4">
        <v>692</v>
      </c>
      <c r="C18" s="4" t="s">
        <v>9</v>
      </c>
      <c r="D18" s="4">
        <f t="shared" si="0"/>
        <v>0</v>
      </c>
      <c r="E18" s="6">
        <f t="shared" si="1"/>
        <v>-1.1894184286762908</v>
      </c>
      <c r="F18" s="6">
        <f>0</f>
        <v>0</v>
      </c>
      <c r="G18" s="7">
        <f t="shared" si="2"/>
        <v>0.30439824188757242</v>
      </c>
      <c r="H18" s="7">
        <f t="shared" si="3"/>
        <v>1</v>
      </c>
      <c r="I18" s="7">
        <f t="shared" si="4"/>
        <v>0.23336296547523933</v>
      </c>
      <c r="J18" s="7">
        <f t="shared" si="5"/>
        <v>0.76663703452476073</v>
      </c>
      <c r="K18" s="24">
        <f t="shared" si="6"/>
        <v>0.76663703452476073</v>
      </c>
      <c r="L18" s="7">
        <f t="shared" si="7"/>
        <v>-0.26574181709983746</v>
      </c>
      <c r="N18" s="10">
        <f t="shared" si="8"/>
        <v>0</v>
      </c>
      <c r="O18" s="14">
        <f t="shared" si="9"/>
        <v>1</v>
      </c>
      <c r="P18" s="14">
        <f t="shared" si="10"/>
        <v>0</v>
      </c>
      <c r="Q18" s="14">
        <f t="shared" si="11"/>
        <v>0</v>
      </c>
      <c r="R18" s="14">
        <f t="shared" si="12"/>
        <v>0</v>
      </c>
      <c r="S18" s="17"/>
    </row>
    <row r="19" spans="1:19" x14ac:dyDescent="0.3">
      <c r="A19" s="4">
        <v>16</v>
      </c>
      <c r="B19" s="4">
        <v>696</v>
      </c>
      <c r="C19" s="4" t="s">
        <v>10</v>
      </c>
      <c r="D19" s="4">
        <f t="shared" si="0"/>
        <v>1</v>
      </c>
      <c r="E19" s="6">
        <f t="shared" si="1"/>
        <v>-0.91611367795815113</v>
      </c>
      <c r="F19" s="6">
        <f>0</f>
        <v>0</v>
      </c>
      <c r="G19" s="7">
        <f t="shared" si="2"/>
        <v>0.40007082783638942</v>
      </c>
      <c r="H19" s="7">
        <f t="shared" si="3"/>
        <v>1</v>
      </c>
      <c r="I19" s="7">
        <f t="shared" si="4"/>
        <v>0.28575042053739674</v>
      </c>
      <c r="J19" s="7">
        <f t="shared" si="5"/>
        <v>0.71424957946260337</v>
      </c>
      <c r="K19" s="24">
        <f t="shared" si="6"/>
        <v>0.28575042053739674</v>
      </c>
      <c r="L19" s="7">
        <f t="shared" si="7"/>
        <v>-1.2526365046113734</v>
      </c>
      <c r="N19" s="10">
        <f t="shared" si="8"/>
        <v>0</v>
      </c>
      <c r="O19" s="14">
        <f t="shared" si="9"/>
        <v>0</v>
      </c>
      <c r="P19" s="14">
        <f t="shared" si="10"/>
        <v>0</v>
      </c>
      <c r="Q19" s="14">
        <f t="shared" si="11"/>
        <v>1</v>
      </c>
      <c r="R19" s="14">
        <f t="shared" si="12"/>
        <v>0</v>
      </c>
      <c r="S19" s="17"/>
    </row>
    <row r="20" spans="1:19" x14ac:dyDescent="0.3">
      <c r="A20" s="4">
        <v>17</v>
      </c>
      <c r="B20" s="4">
        <v>700</v>
      </c>
      <c r="C20" s="4" t="s">
        <v>10</v>
      </c>
      <c r="D20" s="4">
        <f t="shared" si="0"/>
        <v>1</v>
      </c>
      <c r="E20" s="6">
        <f t="shared" si="1"/>
        <v>-0.64280892724001859</v>
      </c>
      <c r="F20" s="6">
        <f>0</f>
        <v>0</v>
      </c>
      <c r="G20" s="7">
        <f t="shared" si="2"/>
        <v>0.52581337623102553</v>
      </c>
      <c r="H20" s="7">
        <f t="shared" si="3"/>
        <v>1</v>
      </c>
      <c r="I20" s="7">
        <f t="shared" si="4"/>
        <v>0.34461185386240278</v>
      </c>
      <c r="J20" s="7">
        <f t="shared" si="5"/>
        <v>0.65538814613759722</v>
      </c>
      <c r="K20" s="24">
        <f t="shared" si="6"/>
        <v>0.34461185386240278</v>
      </c>
      <c r="L20" s="7">
        <f t="shared" si="7"/>
        <v>-1.0653365565756916</v>
      </c>
      <c r="N20" s="10">
        <f t="shared" si="8"/>
        <v>0</v>
      </c>
      <c r="O20" s="14">
        <f t="shared" si="9"/>
        <v>0</v>
      </c>
      <c r="P20" s="14">
        <f t="shared" si="10"/>
        <v>0</v>
      </c>
      <c r="Q20" s="14">
        <f t="shared" si="11"/>
        <v>1</v>
      </c>
      <c r="R20" s="14">
        <f t="shared" si="12"/>
        <v>0</v>
      </c>
      <c r="S20" s="17"/>
    </row>
    <row r="21" spans="1:19" x14ac:dyDescent="0.3">
      <c r="A21" s="4">
        <v>18</v>
      </c>
      <c r="B21" s="4">
        <v>701</v>
      </c>
      <c r="C21" s="4" t="s">
        <v>9</v>
      </c>
      <c r="D21" s="4">
        <f t="shared" si="0"/>
        <v>0</v>
      </c>
      <c r="E21" s="6">
        <f t="shared" si="1"/>
        <v>-0.57448273956048723</v>
      </c>
      <c r="F21" s="6">
        <f>0</f>
        <v>0</v>
      </c>
      <c r="G21" s="7">
        <f t="shared" si="2"/>
        <v>0.56299600906588854</v>
      </c>
      <c r="H21" s="7">
        <f t="shared" si="3"/>
        <v>1</v>
      </c>
      <c r="I21" s="7">
        <f t="shared" si="4"/>
        <v>0.36020310083987889</v>
      </c>
      <c r="J21" s="7">
        <f t="shared" si="5"/>
        <v>0.63979689916012106</v>
      </c>
      <c r="K21" s="24">
        <f t="shared" si="6"/>
        <v>0.63979689916012106</v>
      </c>
      <c r="L21" s="7">
        <f t="shared" si="7"/>
        <v>-0.44660449805533026</v>
      </c>
      <c r="N21" s="10">
        <f t="shared" si="8"/>
        <v>0</v>
      </c>
      <c r="O21" s="14">
        <f t="shared" si="9"/>
        <v>1</v>
      </c>
      <c r="P21" s="14">
        <f t="shared" si="10"/>
        <v>0</v>
      </c>
      <c r="Q21" s="14">
        <f t="shared" si="11"/>
        <v>0</v>
      </c>
      <c r="R21" s="14">
        <f t="shared" si="12"/>
        <v>0</v>
      </c>
      <c r="S21" s="17"/>
    </row>
    <row r="22" spans="1:19" x14ac:dyDescent="0.3">
      <c r="A22" s="4">
        <v>19</v>
      </c>
      <c r="B22" s="4">
        <v>703</v>
      </c>
      <c r="C22" s="4" t="s">
        <v>9</v>
      </c>
      <c r="D22" s="4">
        <f t="shared" si="0"/>
        <v>0</v>
      </c>
      <c r="E22" s="6">
        <f t="shared" si="1"/>
        <v>-0.43783036420141741</v>
      </c>
      <c r="F22" s="6">
        <f>0</f>
        <v>0</v>
      </c>
      <c r="G22" s="7">
        <f t="shared" si="2"/>
        <v>0.64543526249738603</v>
      </c>
      <c r="H22" s="7">
        <f t="shared" si="3"/>
        <v>1</v>
      </c>
      <c r="I22" s="7">
        <f t="shared" si="4"/>
        <v>0.3922580712885454</v>
      </c>
      <c r="J22" s="7">
        <f t="shared" si="5"/>
        <v>0.6077419287114546</v>
      </c>
      <c r="K22" s="24">
        <f t="shared" si="6"/>
        <v>0.6077419287114546</v>
      </c>
      <c r="L22" s="7">
        <f t="shared" si="7"/>
        <v>-0.49800494648050186</v>
      </c>
      <c r="N22" s="10">
        <f t="shared" si="8"/>
        <v>0</v>
      </c>
      <c r="O22" s="14">
        <f t="shared" si="9"/>
        <v>1</v>
      </c>
      <c r="P22" s="14">
        <f t="shared" si="10"/>
        <v>0</v>
      </c>
      <c r="Q22" s="14">
        <f t="shared" si="11"/>
        <v>0</v>
      </c>
      <c r="R22" s="14">
        <f t="shared" si="12"/>
        <v>0</v>
      </c>
      <c r="S22" s="17"/>
    </row>
    <row r="23" spans="1:19" x14ac:dyDescent="0.3">
      <c r="A23" s="4">
        <v>20</v>
      </c>
      <c r="B23" s="4">
        <v>708</v>
      </c>
      <c r="C23" s="4" t="s">
        <v>10</v>
      </c>
      <c r="D23" s="4">
        <f t="shared" si="0"/>
        <v>1</v>
      </c>
      <c r="E23" s="6">
        <f t="shared" si="1"/>
        <v>-9.6199425803753513E-2</v>
      </c>
      <c r="F23" s="6">
        <f>0</f>
        <v>0</v>
      </c>
      <c r="G23" s="7">
        <f t="shared" si="2"/>
        <v>0.90828286296602245</v>
      </c>
      <c r="H23" s="7">
        <f t="shared" si="3"/>
        <v>1</v>
      </c>
      <c r="I23" s="7">
        <f t="shared" si="4"/>
        <v>0.47596867350906702</v>
      </c>
      <c r="J23" s="7">
        <f t="shared" si="5"/>
        <v>0.52403132649093298</v>
      </c>
      <c r="K23" s="24">
        <f t="shared" si="6"/>
        <v>0.47596867350906702</v>
      </c>
      <c r="L23" s="7">
        <f t="shared" si="7"/>
        <v>-0.74240323887216042</v>
      </c>
      <c r="N23" s="10">
        <f t="shared" si="8"/>
        <v>0</v>
      </c>
      <c r="O23" s="14">
        <f t="shared" si="9"/>
        <v>0</v>
      </c>
      <c r="P23" s="14">
        <f t="shared" si="10"/>
        <v>0</v>
      </c>
      <c r="Q23" s="14">
        <f t="shared" si="11"/>
        <v>1</v>
      </c>
      <c r="R23" s="14">
        <f t="shared" si="12"/>
        <v>0</v>
      </c>
      <c r="S23" s="17"/>
    </row>
    <row r="24" spans="1:19" x14ac:dyDescent="0.3">
      <c r="A24" s="4">
        <v>21</v>
      </c>
      <c r="B24" s="4">
        <v>708</v>
      </c>
      <c r="C24" s="4" t="s">
        <v>9</v>
      </c>
      <c r="D24" s="4">
        <f t="shared" si="0"/>
        <v>0</v>
      </c>
      <c r="E24" s="6">
        <f t="shared" si="1"/>
        <v>-9.6199425803753513E-2</v>
      </c>
      <c r="F24" s="6">
        <f>0</f>
        <v>0</v>
      </c>
      <c r="G24" s="7">
        <f t="shared" si="2"/>
        <v>0.90828286296602245</v>
      </c>
      <c r="H24" s="7">
        <f t="shared" si="3"/>
        <v>1</v>
      </c>
      <c r="I24" s="7">
        <f t="shared" si="4"/>
        <v>0.47596867350906702</v>
      </c>
      <c r="J24" s="7">
        <f t="shared" si="5"/>
        <v>0.52403132649093298</v>
      </c>
      <c r="K24" s="24">
        <f t="shared" si="6"/>
        <v>0.52403132649093298</v>
      </c>
      <c r="L24" s="7">
        <f t="shared" si="7"/>
        <v>-0.6462038130684068</v>
      </c>
      <c r="N24" s="10">
        <f t="shared" si="8"/>
        <v>0</v>
      </c>
      <c r="O24" s="14">
        <f t="shared" si="9"/>
        <v>1</v>
      </c>
      <c r="P24" s="14">
        <f t="shared" si="10"/>
        <v>0</v>
      </c>
      <c r="Q24" s="14">
        <f t="shared" si="11"/>
        <v>0</v>
      </c>
      <c r="R24" s="14">
        <f t="shared" si="12"/>
        <v>0</v>
      </c>
      <c r="S24" s="17"/>
    </row>
    <row r="25" spans="1:19" x14ac:dyDescent="0.3">
      <c r="A25" s="4">
        <v>22</v>
      </c>
      <c r="B25" s="4">
        <v>710</v>
      </c>
      <c r="C25" s="4" t="s">
        <v>10</v>
      </c>
      <c r="D25" s="4">
        <f t="shared" si="0"/>
        <v>1</v>
      </c>
      <c r="E25" s="6">
        <f t="shared" si="1"/>
        <v>4.0452949555316309E-2</v>
      </c>
      <c r="F25" s="6">
        <f>0</f>
        <v>0</v>
      </c>
      <c r="G25" s="7">
        <f t="shared" si="2"/>
        <v>1.0412823157539355</v>
      </c>
      <c r="H25" s="7">
        <f t="shared" si="3"/>
        <v>1</v>
      </c>
      <c r="I25" s="7">
        <f t="shared" si="4"/>
        <v>0.51011185847134721</v>
      </c>
      <c r="J25" s="7">
        <f t="shared" si="5"/>
        <v>0.48988814152865273</v>
      </c>
      <c r="K25" s="24">
        <f t="shared" si="6"/>
        <v>0.51011185847134721</v>
      </c>
      <c r="L25" s="7">
        <f t="shared" si="7"/>
        <v>-0.67312524697717235</v>
      </c>
      <c r="N25" s="10">
        <f t="shared" si="8"/>
        <v>1</v>
      </c>
      <c r="O25" s="14">
        <f t="shared" si="9"/>
        <v>0</v>
      </c>
      <c r="P25" s="14">
        <f t="shared" si="10"/>
        <v>0</v>
      </c>
      <c r="Q25" s="14">
        <f t="shared" si="11"/>
        <v>0</v>
      </c>
      <c r="R25" s="14">
        <f t="shared" si="12"/>
        <v>1</v>
      </c>
      <c r="S25" s="17"/>
    </row>
    <row r="26" spans="1:19" x14ac:dyDescent="0.3">
      <c r="A26" s="4">
        <v>23</v>
      </c>
      <c r="B26" s="4">
        <v>719</v>
      </c>
      <c r="C26" s="4" t="s">
        <v>9</v>
      </c>
      <c r="D26" s="4">
        <f t="shared" si="0"/>
        <v>0</v>
      </c>
      <c r="E26" s="6">
        <f t="shared" si="1"/>
        <v>0.65538863867111985</v>
      </c>
      <c r="F26" s="6">
        <f>0</f>
        <v>0</v>
      </c>
      <c r="G26" s="7">
        <f t="shared" si="2"/>
        <v>1.9258908476116472</v>
      </c>
      <c r="H26" s="7">
        <f t="shared" si="3"/>
        <v>1</v>
      </c>
      <c r="I26" s="7">
        <f t="shared" si="4"/>
        <v>0.65822375061725824</v>
      </c>
      <c r="J26" s="7">
        <f t="shared" si="5"/>
        <v>0.34177624938274176</v>
      </c>
      <c r="K26" s="24">
        <f t="shared" si="6"/>
        <v>0.34177624938274176</v>
      </c>
      <c r="L26" s="7">
        <f t="shared" si="7"/>
        <v>-1.0735989975998703</v>
      </c>
      <c r="N26" s="10">
        <f t="shared" si="8"/>
        <v>1</v>
      </c>
      <c r="O26" s="14">
        <f t="shared" si="9"/>
        <v>0</v>
      </c>
      <c r="P26" s="14">
        <f t="shared" si="10"/>
        <v>1</v>
      </c>
      <c r="Q26" s="14">
        <f t="shared" si="11"/>
        <v>0</v>
      </c>
      <c r="R26" s="14">
        <f t="shared" si="12"/>
        <v>0</v>
      </c>
      <c r="S26" s="17"/>
    </row>
    <row r="27" spans="1:19" x14ac:dyDescent="0.3">
      <c r="A27" s="4">
        <v>24</v>
      </c>
      <c r="B27" s="4">
        <v>719</v>
      </c>
      <c r="C27" s="4" t="s">
        <v>10</v>
      </c>
      <c r="D27" s="4">
        <f t="shared" si="0"/>
        <v>1</v>
      </c>
      <c r="E27" s="6">
        <f t="shared" si="1"/>
        <v>0.65538863867111985</v>
      </c>
      <c r="F27" s="6">
        <f>0</f>
        <v>0</v>
      </c>
      <c r="G27" s="7">
        <f t="shared" si="2"/>
        <v>1.9258908476116472</v>
      </c>
      <c r="H27" s="7">
        <f t="shared" si="3"/>
        <v>1</v>
      </c>
      <c r="I27" s="7">
        <f t="shared" si="4"/>
        <v>0.65822375061725824</v>
      </c>
      <c r="J27" s="7">
        <f t="shared" si="5"/>
        <v>0.34177624938274176</v>
      </c>
      <c r="K27" s="24">
        <f t="shared" si="6"/>
        <v>0.65822375061725824</v>
      </c>
      <c r="L27" s="7">
        <f t="shared" si="7"/>
        <v>-0.41821035892875041</v>
      </c>
      <c r="N27" s="10">
        <f t="shared" si="8"/>
        <v>1</v>
      </c>
      <c r="O27" s="14">
        <f t="shared" si="9"/>
        <v>0</v>
      </c>
      <c r="P27" s="14">
        <f t="shared" si="10"/>
        <v>0</v>
      </c>
      <c r="Q27" s="14">
        <f t="shared" si="11"/>
        <v>0</v>
      </c>
      <c r="R27" s="14">
        <f t="shared" si="12"/>
        <v>1</v>
      </c>
      <c r="S27" s="17"/>
    </row>
    <row r="28" spans="1:19" x14ac:dyDescent="0.3">
      <c r="A28" s="4">
        <v>25</v>
      </c>
      <c r="B28" s="4">
        <v>725</v>
      </c>
      <c r="C28" s="4" t="s">
        <v>10</v>
      </c>
      <c r="D28" s="4">
        <f t="shared" si="0"/>
        <v>1</v>
      </c>
      <c r="E28" s="6">
        <f t="shared" si="1"/>
        <v>1.0653457647483222</v>
      </c>
      <c r="F28" s="6">
        <f>0</f>
        <v>0</v>
      </c>
      <c r="G28" s="7">
        <f t="shared" si="2"/>
        <v>2.9018421653432482</v>
      </c>
      <c r="H28" s="7">
        <f t="shared" si="3"/>
        <v>1</v>
      </c>
      <c r="I28" s="7">
        <f t="shared" si="4"/>
        <v>0.74371080181506288</v>
      </c>
      <c r="J28" s="7">
        <f t="shared" si="5"/>
        <v>0.25628919818493712</v>
      </c>
      <c r="K28" s="24">
        <f t="shared" si="6"/>
        <v>0.74371080181506288</v>
      </c>
      <c r="L28" s="7">
        <f t="shared" si="7"/>
        <v>-0.29610302695310498</v>
      </c>
      <c r="N28" s="10">
        <f t="shared" si="8"/>
        <v>1</v>
      </c>
      <c r="O28" s="14">
        <f t="shared" si="9"/>
        <v>0</v>
      </c>
      <c r="P28" s="14">
        <f t="shared" si="10"/>
        <v>0</v>
      </c>
      <c r="Q28" s="14">
        <f t="shared" si="11"/>
        <v>0</v>
      </c>
      <c r="R28" s="14">
        <f t="shared" si="12"/>
        <v>1</v>
      </c>
      <c r="S28" s="17"/>
    </row>
    <row r="29" spans="1:19" x14ac:dyDescent="0.3">
      <c r="A29" s="4">
        <v>26</v>
      </c>
      <c r="B29" s="4">
        <v>727</v>
      </c>
      <c r="C29" s="4" t="s">
        <v>9</v>
      </c>
      <c r="D29" s="4">
        <f t="shared" si="0"/>
        <v>0</v>
      </c>
      <c r="E29" s="6">
        <f t="shared" si="1"/>
        <v>1.2019981401073849</v>
      </c>
      <c r="F29" s="6">
        <f>0</f>
        <v>0</v>
      </c>
      <c r="G29" s="7">
        <f t="shared" si="2"/>
        <v>3.326757613827231</v>
      </c>
      <c r="H29" s="7">
        <f t="shared" si="3"/>
        <v>1</v>
      </c>
      <c r="I29" s="7">
        <f t="shared" si="4"/>
        <v>0.7688800507788438</v>
      </c>
      <c r="J29" s="7">
        <f t="shared" si="5"/>
        <v>0.23111994922115603</v>
      </c>
      <c r="K29" s="24">
        <f t="shared" si="6"/>
        <v>0.23111994922115603</v>
      </c>
      <c r="L29" s="7">
        <f t="shared" si="7"/>
        <v>-1.4648184425318829</v>
      </c>
      <c r="N29" s="10">
        <f t="shared" si="8"/>
        <v>1</v>
      </c>
      <c r="O29" s="14">
        <f t="shared" si="9"/>
        <v>0</v>
      </c>
      <c r="P29" s="14">
        <f t="shared" si="10"/>
        <v>1</v>
      </c>
      <c r="Q29" s="14">
        <f t="shared" si="11"/>
        <v>0</v>
      </c>
      <c r="R29" s="14">
        <f t="shared" si="12"/>
        <v>0</v>
      </c>
      <c r="S29" s="17"/>
    </row>
    <row r="30" spans="1:19" x14ac:dyDescent="0.3">
      <c r="A30" s="4">
        <v>27</v>
      </c>
      <c r="B30" s="4">
        <v>728</v>
      </c>
      <c r="C30" s="4" t="s">
        <v>10</v>
      </c>
      <c r="D30" s="4">
        <f t="shared" si="0"/>
        <v>1</v>
      </c>
      <c r="E30" s="6">
        <f t="shared" si="1"/>
        <v>1.2703243277869234</v>
      </c>
      <c r="F30" s="6">
        <f>0</f>
        <v>0</v>
      </c>
      <c r="G30" s="7">
        <f t="shared" si="2"/>
        <v>3.5620076330872719</v>
      </c>
      <c r="H30" s="7">
        <f t="shared" si="3"/>
        <v>1</v>
      </c>
      <c r="I30" s="7">
        <f t="shared" si="4"/>
        <v>0.78079826242568895</v>
      </c>
      <c r="J30" s="7">
        <f t="shared" si="5"/>
        <v>0.21920173757431105</v>
      </c>
      <c r="K30" s="24">
        <f t="shared" si="6"/>
        <v>0.78079826242568895</v>
      </c>
      <c r="L30" s="7">
        <f t="shared" si="7"/>
        <v>-0.24743846926266574</v>
      </c>
      <c r="N30" s="10">
        <f t="shared" si="8"/>
        <v>1</v>
      </c>
      <c r="O30" s="14">
        <f t="shared" si="9"/>
        <v>0</v>
      </c>
      <c r="P30" s="14">
        <f t="shared" si="10"/>
        <v>0</v>
      </c>
      <c r="Q30" s="14">
        <f t="shared" si="11"/>
        <v>0</v>
      </c>
      <c r="R30" s="14">
        <f t="shared" si="12"/>
        <v>1</v>
      </c>
      <c r="S30" s="17"/>
    </row>
    <row r="31" spans="1:19" x14ac:dyDescent="0.3">
      <c r="A31" s="4">
        <v>28</v>
      </c>
      <c r="B31" s="4">
        <v>728</v>
      </c>
      <c r="C31" s="4" t="s">
        <v>10</v>
      </c>
      <c r="D31" s="4">
        <f t="shared" si="0"/>
        <v>1</v>
      </c>
      <c r="E31" s="6">
        <f t="shared" si="1"/>
        <v>1.2703243277869234</v>
      </c>
      <c r="F31" s="6">
        <f>0</f>
        <v>0</v>
      </c>
      <c r="G31" s="7">
        <f t="shared" si="2"/>
        <v>3.5620076330872719</v>
      </c>
      <c r="H31" s="7">
        <f t="shared" si="3"/>
        <v>1</v>
      </c>
      <c r="I31" s="7">
        <f t="shared" si="4"/>
        <v>0.78079826242568895</v>
      </c>
      <c r="J31" s="7">
        <f t="shared" si="5"/>
        <v>0.21920173757431105</v>
      </c>
      <c r="K31" s="24">
        <f t="shared" si="6"/>
        <v>0.78079826242568895</v>
      </c>
      <c r="L31" s="7">
        <f t="shared" si="7"/>
        <v>-0.24743846926266574</v>
      </c>
      <c r="N31" s="10">
        <f t="shared" si="8"/>
        <v>1</v>
      </c>
      <c r="O31" s="14">
        <f t="shared" si="9"/>
        <v>0</v>
      </c>
      <c r="P31" s="14">
        <f t="shared" si="10"/>
        <v>0</v>
      </c>
      <c r="Q31" s="14">
        <f t="shared" si="11"/>
        <v>0</v>
      </c>
      <c r="R31" s="14">
        <f t="shared" si="12"/>
        <v>1</v>
      </c>
      <c r="S31" s="17"/>
    </row>
    <row r="32" spans="1:19" x14ac:dyDescent="0.3">
      <c r="A32" s="4">
        <v>29</v>
      </c>
      <c r="B32" s="4">
        <v>731</v>
      </c>
      <c r="C32" s="4" t="s">
        <v>10</v>
      </c>
      <c r="D32" s="4">
        <f t="shared" si="0"/>
        <v>1</v>
      </c>
      <c r="E32" s="6">
        <f t="shared" si="1"/>
        <v>1.4753028908255246</v>
      </c>
      <c r="F32" s="6">
        <f>0</f>
        <v>0</v>
      </c>
      <c r="G32" s="7">
        <f t="shared" si="2"/>
        <v>4.3723599200893082</v>
      </c>
      <c r="H32" s="7">
        <f t="shared" si="3"/>
        <v>1</v>
      </c>
      <c r="I32" s="7">
        <f t="shared" si="4"/>
        <v>0.81386206157546936</v>
      </c>
      <c r="J32" s="7">
        <f t="shared" si="5"/>
        <v>0.18613793842453064</v>
      </c>
      <c r="K32" s="24">
        <f t="shared" si="6"/>
        <v>0.81386206157546936</v>
      </c>
      <c r="L32" s="7">
        <f t="shared" si="7"/>
        <v>-0.20596438486313862</v>
      </c>
      <c r="N32" s="10">
        <f t="shared" si="8"/>
        <v>1</v>
      </c>
      <c r="O32" s="14">
        <f t="shared" si="9"/>
        <v>0</v>
      </c>
      <c r="P32" s="14">
        <f t="shared" si="10"/>
        <v>0</v>
      </c>
      <c r="Q32" s="14">
        <f t="shared" si="11"/>
        <v>0</v>
      </c>
      <c r="R32" s="14">
        <f t="shared" si="12"/>
        <v>1</v>
      </c>
      <c r="S32" s="17"/>
    </row>
    <row r="33" spans="1:19" x14ac:dyDescent="0.3">
      <c r="A33" s="4">
        <v>30</v>
      </c>
      <c r="B33" s="4">
        <v>731</v>
      </c>
      <c r="C33" s="4" t="s">
        <v>10</v>
      </c>
      <c r="D33" s="4">
        <f t="shared" si="0"/>
        <v>1</v>
      </c>
      <c r="E33" s="6">
        <f t="shared" si="1"/>
        <v>1.4753028908255246</v>
      </c>
      <c r="F33" s="6">
        <f>0</f>
        <v>0</v>
      </c>
      <c r="G33" s="7">
        <f t="shared" si="2"/>
        <v>4.3723599200893082</v>
      </c>
      <c r="H33" s="7">
        <f t="shared" si="3"/>
        <v>1</v>
      </c>
      <c r="I33" s="7">
        <f t="shared" si="4"/>
        <v>0.81386206157546936</v>
      </c>
      <c r="J33" s="7">
        <f t="shared" si="5"/>
        <v>0.18613793842453064</v>
      </c>
      <c r="K33" s="24">
        <f t="shared" si="6"/>
        <v>0.81386206157546936</v>
      </c>
      <c r="L33" s="7">
        <f t="shared" si="7"/>
        <v>-0.20596438486313862</v>
      </c>
      <c r="N33" s="10">
        <f t="shared" si="8"/>
        <v>1</v>
      </c>
      <c r="O33" s="14">
        <f t="shared" si="9"/>
        <v>0</v>
      </c>
      <c r="P33" s="14">
        <f t="shared" si="10"/>
        <v>0</v>
      </c>
      <c r="Q33" s="14">
        <f t="shared" si="11"/>
        <v>0</v>
      </c>
      <c r="R33" s="14">
        <f t="shared" si="12"/>
        <v>1</v>
      </c>
      <c r="S33" s="17"/>
    </row>
    <row r="34" spans="1:19" x14ac:dyDescent="0.3">
      <c r="A34" s="4">
        <v>31</v>
      </c>
      <c r="B34" s="4">
        <v>737</v>
      </c>
      <c r="C34" s="4" t="s">
        <v>10</v>
      </c>
      <c r="D34" s="4">
        <f t="shared" si="0"/>
        <v>1</v>
      </c>
      <c r="E34" s="6">
        <f t="shared" si="1"/>
        <v>1.8852600169027269</v>
      </c>
      <c r="F34" s="6">
        <f>0</f>
        <v>0</v>
      </c>
      <c r="G34" s="7">
        <f t="shared" si="2"/>
        <v>6.5880672281643671</v>
      </c>
      <c r="H34" s="7">
        <f t="shared" si="3"/>
        <v>1</v>
      </c>
      <c r="I34" s="7">
        <f t="shared" si="4"/>
        <v>0.86821413544040116</v>
      </c>
      <c r="J34" s="7">
        <f t="shared" si="5"/>
        <v>0.13178586455959887</v>
      </c>
      <c r="K34" s="24">
        <f t="shared" si="6"/>
        <v>0.86821413544040116</v>
      </c>
      <c r="L34" s="7">
        <f t="shared" si="7"/>
        <v>-0.14131689493105229</v>
      </c>
      <c r="N34" s="10">
        <f t="shared" si="8"/>
        <v>1</v>
      </c>
      <c r="O34" s="14">
        <f t="shared" si="9"/>
        <v>0</v>
      </c>
      <c r="P34" s="14">
        <f t="shared" si="10"/>
        <v>0</v>
      </c>
      <c r="Q34" s="14">
        <f t="shared" si="11"/>
        <v>0</v>
      </c>
      <c r="R34" s="14">
        <f t="shared" si="12"/>
        <v>1</v>
      </c>
      <c r="S34" s="17"/>
    </row>
    <row r="35" spans="1:19" x14ac:dyDescent="0.3">
      <c r="A35" s="4">
        <v>32</v>
      </c>
      <c r="B35" s="4">
        <v>738</v>
      </c>
      <c r="C35" s="4" t="s">
        <v>10</v>
      </c>
      <c r="D35" s="4">
        <f t="shared" si="0"/>
        <v>1</v>
      </c>
      <c r="E35" s="6">
        <f t="shared" si="1"/>
        <v>1.9535862045822583</v>
      </c>
      <c r="F35" s="6">
        <f>0</f>
        <v>0</v>
      </c>
      <c r="G35" s="7">
        <f t="shared" si="2"/>
        <v>7.0539391437707906</v>
      </c>
      <c r="H35" s="7">
        <f t="shared" si="3"/>
        <v>1</v>
      </c>
      <c r="I35" s="7">
        <f t="shared" si="4"/>
        <v>0.87583715469548384</v>
      </c>
      <c r="J35" s="7">
        <f t="shared" si="5"/>
        <v>0.12416284530451616</v>
      </c>
      <c r="K35" s="24">
        <f t="shared" si="6"/>
        <v>0.87583715469548384</v>
      </c>
      <c r="L35" s="7">
        <f t="shared" si="7"/>
        <v>-0.13257510179297802</v>
      </c>
      <c r="N35" s="10">
        <f t="shared" si="8"/>
        <v>1</v>
      </c>
      <c r="O35" s="14">
        <f t="shared" si="9"/>
        <v>0</v>
      </c>
      <c r="P35" s="14">
        <f t="shared" si="10"/>
        <v>0</v>
      </c>
      <c r="Q35" s="14">
        <f t="shared" si="11"/>
        <v>0</v>
      </c>
      <c r="R35" s="14">
        <f t="shared" si="12"/>
        <v>1</v>
      </c>
      <c r="S35" s="17"/>
    </row>
    <row r="36" spans="1:19" x14ac:dyDescent="0.3">
      <c r="A36" s="4">
        <v>33</v>
      </c>
      <c r="B36" s="4">
        <v>741</v>
      </c>
      <c r="C36" s="4" t="s">
        <v>9</v>
      </c>
      <c r="D36" s="4">
        <f t="shared" si="0"/>
        <v>0</v>
      </c>
      <c r="E36" s="6">
        <f t="shared" si="1"/>
        <v>2.1585647676208595</v>
      </c>
      <c r="F36" s="6">
        <f>0</f>
        <v>0</v>
      </c>
      <c r="G36" s="7">
        <f t="shared" si="2"/>
        <v>8.6587014874644517</v>
      </c>
      <c r="H36" s="7">
        <f t="shared" si="3"/>
        <v>1</v>
      </c>
      <c r="I36" s="7">
        <f t="shared" si="4"/>
        <v>0.89646641411396244</v>
      </c>
      <c r="J36" s="7">
        <f t="shared" si="5"/>
        <v>0.1035335858860376</v>
      </c>
      <c r="K36" s="24">
        <f t="shared" si="6"/>
        <v>0.1035335858860376</v>
      </c>
      <c r="L36" s="7">
        <f t="shared" si="7"/>
        <v>-2.2678592176015044</v>
      </c>
      <c r="N36" s="10">
        <f t="shared" si="8"/>
        <v>1</v>
      </c>
      <c r="O36" s="14">
        <f t="shared" si="9"/>
        <v>0</v>
      </c>
      <c r="P36" s="14">
        <f t="shared" si="10"/>
        <v>1</v>
      </c>
      <c r="Q36" s="14">
        <f t="shared" si="11"/>
        <v>0</v>
      </c>
      <c r="R36" s="14">
        <f t="shared" si="12"/>
        <v>0</v>
      </c>
      <c r="S36" s="17"/>
    </row>
    <row r="37" spans="1:19" x14ac:dyDescent="0.3">
      <c r="A37" s="4">
        <v>34</v>
      </c>
      <c r="B37" s="4">
        <v>747</v>
      </c>
      <c r="C37" s="4" t="s">
        <v>10</v>
      </c>
      <c r="D37" s="4">
        <f t="shared" si="0"/>
        <v>1</v>
      </c>
      <c r="E37" s="6">
        <f t="shared" si="1"/>
        <v>2.5685218936980618</v>
      </c>
      <c r="F37" s="6">
        <f>0</f>
        <v>0</v>
      </c>
      <c r="G37" s="7">
        <f t="shared" si="2"/>
        <v>13.04652602955373</v>
      </c>
      <c r="H37" s="7">
        <f t="shared" si="3"/>
        <v>1</v>
      </c>
      <c r="I37" s="7">
        <f t="shared" si="4"/>
        <v>0.92880802001178009</v>
      </c>
      <c r="J37" s="7">
        <f t="shared" si="5"/>
        <v>7.1191979988219967E-2</v>
      </c>
      <c r="K37" s="24">
        <f t="shared" si="6"/>
        <v>0.92880802001178009</v>
      </c>
      <c r="L37" s="7">
        <f t="shared" si="7"/>
        <v>-7.3853213825463657E-2</v>
      </c>
      <c r="N37" s="10">
        <f t="shared" si="8"/>
        <v>1</v>
      </c>
      <c r="O37" s="14">
        <f t="shared" si="9"/>
        <v>0</v>
      </c>
      <c r="P37" s="14">
        <f t="shared" si="10"/>
        <v>0</v>
      </c>
      <c r="Q37" s="14">
        <f t="shared" si="11"/>
        <v>0</v>
      </c>
      <c r="R37" s="14">
        <f t="shared" si="12"/>
        <v>1</v>
      </c>
      <c r="S37" s="17"/>
    </row>
    <row r="38" spans="1:19" x14ac:dyDescent="0.3">
      <c r="A38" s="4">
        <v>35</v>
      </c>
      <c r="B38" s="4">
        <v>747</v>
      </c>
      <c r="C38" s="4" t="s">
        <v>10</v>
      </c>
      <c r="D38" s="4">
        <f t="shared" si="0"/>
        <v>1</v>
      </c>
      <c r="E38" s="6">
        <f t="shared" si="1"/>
        <v>2.5685218936980618</v>
      </c>
      <c r="F38" s="6">
        <f>0</f>
        <v>0</v>
      </c>
      <c r="G38" s="7">
        <f t="shared" si="2"/>
        <v>13.04652602955373</v>
      </c>
      <c r="H38" s="7">
        <f t="shared" si="3"/>
        <v>1</v>
      </c>
      <c r="I38" s="7">
        <f t="shared" si="4"/>
        <v>0.92880802001178009</v>
      </c>
      <c r="J38" s="7">
        <f t="shared" si="5"/>
        <v>7.1191979988219967E-2</v>
      </c>
      <c r="K38" s="24">
        <f t="shared" si="6"/>
        <v>0.92880802001178009</v>
      </c>
      <c r="L38" s="7">
        <f t="shared" si="7"/>
        <v>-7.3853213825463657E-2</v>
      </c>
      <c r="N38" s="10">
        <f t="shared" si="8"/>
        <v>1</v>
      </c>
      <c r="O38" s="14">
        <f t="shared" si="9"/>
        <v>0</v>
      </c>
      <c r="P38" s="14">
        <f t="shared" si="10"/>
        <v>0</v>
      </c>
      <c r="Q38" s="14">
        <f t="shared" si="11"/>
        <v>0</v>
      </c>
      <c r="R38" s="14">
        <f t="shared" si="12"/>
        <v>1</v>
      </c>
      <c r="S38" s="17"/>
    </row>
    <row r="39" spans="1:19" x14ac:dyDescent="0.3">
      <c r="E39" s="8"/>
      <c r="F39" s="8"/>
      <c r="G39" s="8"/>
      <c r="H39" s="8"/>
      <c r="I39" s="8"/>
      <c r="J39" s="8"/>
      <c r="K39" s="8"/>
    </row>
    <row r="40" spans="1:19" x14ac:dyDescent="0.3">
      <c r="E40" s="8"/>
      <c r="F40" s="8"/>
      <c r="G40" s="8"/>
      <c r="H40" s="9" t="s">
        <v>11</v>
      </c>
      <c r="I40" s="8">
        <f>SUM(L4:L38)</f>
        <v>-15.480772726124728</v>
      </c>
      <c r="J40" s="8"/>
      <c r="K40" s="8"/>
    </row>
    <row r="41" spans="1:19" x14ac:dyDescent="0.3">
      <c r="H41" s="45" t="s">
        <v>98</v>
      </c>
      <c r="I41" s="8">
        <f>AVERAGE(I4:I38)</f>
        <v>0.42856218340739943</v>
      </c>
    </row>
  </sheetData>
  <mergeCells count="3">
    <mergeCell ref="B1:C1"/>
    <mergeCell ref="M2:P2"/>
    <mergeCell ref="U3:V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40"/>
  <sheetViews>
    <sheetView tabSelected="1" workbookViewId="0">
      <selection activeCell="J1" sqref="J1"/>
    </sheetView>
  </sheetViews>
  <sheetFormatPr defaultColWidth="9.125" defaultRowHeight="14.4" x14ac:dyDescent="0.3"/>
  <cols>
    <col min="1" max="1" width="3" style="19" bestFit="1" customWidth="1"/>
    <col min="2" max="2" width="6.25" style="19" bestFit="1" customWidth="1"/>
    <col min="3" max="3" width="7" style="19" bestFit="1" customWidth="1"/>
    <col min="4" max="4" width="9.75" style="19" bestFit="1" customWidth="1"/>
    <col min="5" max="5" width="11.625" style="19" customWidth="1"/>
    <col min="6" max="6" width="8.75" style="19" bestFit="1" customWidth="1"/>
    <col min="7" max="7" width="11.625" style="19" customWidth="1"/>
    <col min="8" max="8" width="12.125" style="19" bestFit="1" customWidth="1"/>
    <col min="9" max="9" width="15" style="19" bestFit="1" customWidth="1"/>
    <col min="10" max="10" width="15" style="19" customWidth="1"/>
    <col min="11" max="11" width="12.25" style="19" customWidth="1"/>
    <col min="12" max="12" width="14.375" style="3" customWidth="1"/>
    <col min="13" max="13" width="9.125" style="3" hidden="1" customWidth="1"/>
    <col min="14" max="14" width="11.625" style="3" hidden="1" customWidth="1"/>
    <col min="15" max="15" width="9.875" style="3" hidden="1" customWidth="1"/>
    <col min="16" max="16" width="10.75" style="3" hidden="1" customWidth="1"/>
    <col min="17" max="17" width="3.875" style="3" hidden="1" customWidth="1"/>
    <col min="18" max="18" width="12" style="3" hidden="1" customWidth="1"/>
    <col min="19" max="22" width="9.125" style="3" hidden="1" customWidth="1"/>
    <col min="23" max="25" width="0" style="3" hidden="1" customWidth="1"/>
    <col min="26" max="16384" width="9.125" style="3"/>
  </cols>
  <sheetData>
    <row r="1" spans="1:24" x14ac:dyDescent="0.3">
      <c r="B1" s="51" t="s">
        <v>29</v>
      </c>
      <c r="C1" s="47"/>
      <c r="F1" s="2" t="s">
        <v>1</v>
      </c>
      <c r="G1" s="19">
        <v>48.443461948825586</v>
      </c>
      <c r="H1" s="2" t="s">
        <v>2</v>
      </c>
      <c r="I1" s="19">
        <v>6.8282323570595771E-2</v>
      </c>
      <c r="K1" s="25" t="s">
        <v>27</v>
      </c>
      <c r="L1" s="28">
        <f>SUM(L4:L38)</f>
        <v>-15.480803647320258</v>
      </c>
    </row>
    <row r="2" spans="1:24" x14ac:dyDescent="0.3">
      <c r="B2" s="25" t="s">
        <v>28</v>
      </c>
      <c r="L2" s="26"/>
      <c r="M2" s="48" t="s">
        <v>15</v>
      </c>
      <c r="N2" s="49"/>
      <c r="O2" s="49"/>
      <c r="P2" s="49"/>
      <c r="Q2" s="15"/>
    </row>
    <row r="3" spans="1:24" x14ac:dyDescent="0.3">
      <c r="A3" s="4" t="s">
        <v>3</v>
      </c>
      <c r="B3" s="4" t="s">
        <v>4</v>
      </c>
      <c r="C3" s="4" t="s">
        <v>5</v>
      </c>
      <c r="D3" s="20" t="s">
        <v>20</v>
      </c>
      <c r="E3" s="5" t="s">
        <v>6</v>
      </c>
      <c r="F3" s="23" t="s">
        <v>22</v>
      </c>
      <c r="G3" s="4" t="s">
        <v>7</v>
      </c>
      <c r="H3" s="23" t="s">
        <v>23</v>
      </c>
      <c r="I3" s="23" t="s">
        <v>25</v>
      </c>
      <c r="J3" s="23" t="s">
        <v>24</v>
      </c>
      <c r="K3" s="23" t="s">
        <v>8</v>
      </c>
      <c r="L3" s="27" t="s">
        <v>26</v>
      </c>
      <c r="N3" s="13" t="s">
        <v>19</v>
      </c>
      <c r="O3" s="13" t="s">
        <v>14</v>
      </c>
      <c r="P3" s="13" t="s">
        <v>16</v>
      </c>
      <c r="Q3" s="13" t="s">
        <v>17</v>
      </c>
      <c r="R3" s="13" t="s">
        <v>18</v>
      </c>
      <c r="S3" s="16"/>
      <c r="T3" s="10"/>
      <c r="U3" s="50" t="s">
        <v>13</v>
      </c>
      <c r="V3" s="48"/>
      <c r="W3" s="10"/>
    </row>
    <row r="4" spans="1:24" x14ac:dyDescent="0.3">
      <c r="A4" s="4">
        <v>1</v>
      </c>
      <c r="B4" s="4">
        <v>655</v>
      </c>
      <c r="C4" s="4" t="s">
        <v>9</v>
      </c>
      <c r="D4" s="4">
        <f>+IF(C4="D",0,1)</f>
        <v>0</v>
      </c>
      <c r="E4" s="6">
        <f>$I$1*B4</f>
        <v>44.724921938740231</v>
      </c>
      <c r="F4" s="6">
        <f>$G$1</f>
        <v>48.443461948825586</v>
      </c>
      <c r="G4" s="30">
        <f>EXP(E4)</f>
        <v>2.6533027158082658E+19</v>
      </c>
      <c r="H4" s="30">
        <f>EXP(F4)</f>
        <v>1.0932719577528951E+21</v>
      </c>
      <c r="I4" s="7">
        <f>(G4)/(H4+G4)</f>
        <v>2.3694328490770186E-2</v>
      </c>
      <c r="J4" s="7">
        <f>H4/(H4+G4)</f>
        <v>0.97630567150922976</v>
      </c>
      <c r="K4" s="24">
        <f>I4^D4*J4^(1-D4)</f>
        <v>0.97630567150922976</v>
      </c>
      <c r="L4" s="7">
        <f>LN(K4)</f>
        <v>-2.3979553580423793E-2</v>
      </c>
      <c r="N4" s="10">
        <f>IF(I4&gt;0.5,1,0)</f>
        <v>0</v>
      </c>
      <c r="O4" s="14">
        <f t="shared" ref="O4:O38" si="0">IF(D4+N4=0,1,0)</f>
        <v>1</v>
      </c>
      <c r="P4" s="14">
        <f t="shared" ref="P4:P38" si="1">IF(D4-N4=-1,1,0)</f>
        <v>0</v>
      </c>
      <c r="Q4" s="14">
        <f t="shared" ref="Q4:Q38" si="2">IF(D4-N4=1,1,0)</f>
        <v>0</v>
      </c>
      <c r="R4" s="14">
        <f t="shared" ref="R4:R38" si="3">IF(D4+N4=2,1,0)</f>
        <v>0</v>
      </c>
      <c r="S4" s="17"/>
      <c r="T4" s="13" t="s">
        <v>12</v>
      </c>
      <c r="U4" s="10">
        <v>0</v>
      </c>
      <c r="V4" s="10">
        <v>1</v>
      </c>
      <c r="W4" s="10"/>
    </row>
    <row r="5" spans="1:24" x14ac:dyDescent="0.3">
      <c r="A5" s="4">
        <v>2</v>
      </c>
      <c r="B5" s="4">
        <v>660</v>
      </c>
      <c r="C5" s="4" t="s">
        <v>9</v>
      </c>
      <c r="D5" s="4">
        <f t="shared" ref="D5:D38" si="4">+IF(C5="D",0,1)</f>
        <v>0</v>
      </c>
      <c r="E5" s="6">
        <f t="shared" ref="E5:E38" si="5">$I$1*B5</f>
        <v>45.066333556593207</v>
      </c>
      <c r="F5" s="6">
        <f t="shared" ref="F5:F38" si="6">$G$1</f>
        <v>48.443461948825586</v>
      </c>
      <c r="G5" s="30">
        <f t="shared" ref="G5:H38" si="7">EXP(E5)</f>
        <v>3.7330171336652603E+19</v>
      </c>
      <c r="H5" s="30">
        <f t="shared" si="7"/>
        <v>1.0932719577528951E+21</v>
      </c>
      <c r="I5" s="7">
        <f t="shared" ref="I5:I38" si="8">(G5)/(H5+G5)</f>
        <v>3.3017955986615624E-2</v>
      </c>
      <c r="J5" s="7">
        <f t="shared" ref="J5:J38" si="9">H5/(H5+G5)</f>
        <v>0.96698204401338439</v>
      </c>
      <c r="K5" s="24">
        <f t="shared" ref="K5:K38" si="10">I5^D5*J5^(1-D5)</f>
        <v>0.96698204401338439</v>
      </c>
      <c r="L5" s="7">
        <f t="shared" ref="L5:L38" si="11">LN(K5)</f>
        <v>-3.3575352456792919E-2</v>
      </c>
      <c r="N5" s="10">
        <f t="shared" ref="N5:N38" si="12">IF(I5&gt;0.5,1,0)</f>
        <v>0</v>
      </c>
      <c r="O5" s="14">
        <f t="shared" si="0"/>
        <v>1</v>
      </c>
      <c r="P5" s="14">
        <f t="shared" si="1"/>
        <v>0</v>
      </c>
      <c r="Q5" s="14">
        <f t="shared" si="2"/>
        <v>0</v>
      </c>
      <c r="R5" s="14">
        <f t="shared" si="3"/>
        <v>0</v>
      </c>
      <c r="S5" s="17"/>
      <c r="T5" s="10">
        <v>0</v>
      </c>
      <c r="U5" s="14">
        <f>SUM(O4:O38)</f>
        <v>17</v>
      </c>
      <c r="V5" s="14">
        <f>SUM(P4:P38)</f>
        <v>3</v>
      </c>
      <c r="W5" s="10"/>
    </row>
    <row r="6" spans="1:24" x14ac:dyDescent="0.3">
      <c r="A6" s="4">
        <v>3</v>
      </c>
      <c r="B6" s="4">
        <v>660</v>
      </c>
      <c r="C6" s="4" t="s">
        <v>9</v>
      </c>
      <c r="D6" s="4">
        <f t="shared" si="4"/>
        <v>0</v>
      </c>
      <c r="E6" s="6">
        <f t="shared" si="5"/>
        <v>45.066333556593207</v>
      </c>
      <c r="F6" s="6">
        <f t="shared" si="6"/>
        <v>48.443461948825586</v>
      </c>
      <c r="G6" s="30">
        <f t="shared" si="7"/>
        <v>3.7330171336652603E+19</v>
      </c>
      <c r="H6" s="30">
        <f t="shared" si="7"/>
        <v>1.0932719577528951E+21</v>
      </c>
      <c r="I6" s="7">
        <f t="shared" si="8"/>
        <v>3.3017955986615624E-2</v>
      </c>
      <c r="J6" s="7">
        <f t="shared" si="9"/>
        <v>0.96698204401338439</v>
      </c>
      <c r="K6" s="24">
        <f t="shared" si="10"/>
        <v>0.96698204401338439</v>
      </c>
      <c r="L6" s="7">
        <f t="shared" si="11"/>
        <v>-3.3575352456792919E-2</v>
      </c>
      <c r="N6" s="10">
        <f t="shared" si="12"/>
        <v>0</v>
      </c>
      <c r="O6" s="14">
        <f t="shared" si="0"/>
        <v>1</v>
      </c>
      <c r="P6" s="14">
        <f t="shared" si="1"/>
        <v>0</v>
      </c>
      <c r="Q6" s="14">
        <f t="shared" si="2"/>
        <v>0</v>
      </c>
      <c r="R6" s="14">
        <f t="shared" si="3"/>
        <v>0</v>
      </c>
      <c r="S6" s="17"/>
      <c r="T6" s="10">
        <v>1</v>
      </c>
      <c r="U6" s="14">
        <f>SUM(Q4:Q38)</f>
        <v>4</v>
      </c>
      <c r="V6" s="14">
        <f>SUM(R4:R38)</f>
        <v>11</v>
      </c>
      <c r="W6" s="10"/>
    </row>
    <row r="7" spans="1:24" x14ac:dyDescent="0.3">
      <c r="A7" s="4">
        <v>4</v>
      </c>
      <c r="B7" s="4">
        <v>662</v>
      </c>
      <c r="C7" s="4" t="s">
        <v>9</v>
      </c>
      <c r="D7" s="4">
        <f t="shared" si="4"/>
        <v>0</v>
      </c>
      <c r="E7" s="6">
        <f t="shared" si="5"/>
        <v>45.202898203734399</v>
      </c>
      <c r="F7" s="6">
        <f t="shared" si="6"/>
        <v>48.443461948825586</v>
      </c>
      <c r="G7" s="30">
        <f t="shared" si="7"/>
        <v>4.2792657316383957E+19</v>
      </c>
      <c r="H7" s="30">
        <f t="shared" si="7"/>
        <v>1.0932719577528951E+21</v>
      </c>
      <c r="I7" s="7">
        <f t="shared" si="8"/>
        <v>3.766745020376714E-2</v>
      </c>
      <c r="J7" s="7">
        <f t="shared" si="9"/>
        <v>0.96233254979623284</v>
      </c>
      <c r="K7" s="24">
        <f t="shared" si="10"/>
        <v>0.96233254979623284</v>
      </c>
      <c r="L7" s="7">
        <f t="shared" si="11"/>
        <v>-3.8395202193151075E-2</v>
      </c>
      <c r="N7" s="10">
        <f t="shared" si="12"/>
        <v>0</v>
      </c>
      <c r="O7" s="14">
        <f t="shared" si="0"/>
        <v>1</v>
      </c>
      <c r="P7" s="14">
        <f t="shared" si="1"/>
        <v>0</v>
      </c>
      <c r="Q7" s="14">
        <f t="shared" si="2"/>
        <v>0</v>
      </c>
      <c r="R7" s="14">
        <f t="shared" si="3"/>
        <v>0</v>
      </c>
      <c r="S7" s="17"/>
    </row>
    <row r="8" spans="1:24" x14ac:dyDescent="0.3">
      <c r="A8" s="4">
        <v>5</v>
      </c>
      <c r="B8" s="4">
        <v>662</v>
      </c>
      <c r="C8" s="4" t="s">
        <v>9</v>
      </c>
      <c r="D8" s="4">
        <f t="shared" si="4"/>
        <v>0</v>
      </c>
      <c r="E8" s="6">
        <f t="shared" si="5"/>
        <v>45.202898203734399</v>
      </c>
      <c r="F8" s="6">
        <f t="shared" si="6"/>
        <v>48.443461948825586</v>
      </c>
      <c r="G8" s="30">
        <f t="shared" si="7"/>
        <v>4.2792657316383957E+19</v>
      </c>
      <c r="H8" s="30">
        <f t="shared" si="7"/>
        <v>1.0932719577528951E+21</v>
      </c>
      <c r="I8" s="7">
        <f t="shared" si="8"/>
        <v>3.766745020376714E-2</v>
      </c>
      <c r="J8" s="7">
        <f t="shared" si="9"/>
        <v>0.96233254979623284</v>
      </c>
      <c r="K8" s="24">
        <f t="shared" si="10"/>
        <v>0.96233254979623284</v>
      </c>
      <c r="L8" s="7">
        <f t="shared" si="11"/>
        <v>-3.8395202193151075E-2</v>
      </c>
      <c r="N8" s="10">
        <f t="shared" si="12"/>
        <v>0</v>
      </c>
      <c r="O8" s="14">
        <f t="shared" si="0"/>
        <v>1</v>
      </c>
      <c r="P8" s="14">
        <f t="shared" si="1"/>
        <v>0</v>
      </c>
      <c r="Q8" s="14">
        <f t="shared" si="2"/>
        <v>0</v>
      </c>
      <c r="R8" s="14">
        <f t="shared" si="3"/>
        <v>0</v>
      </c>
      <c r="S8" s="17"/>
      <c r="X8" s="12"/>
    </row>
    <row r="9" spans="1:24" x14ac:dyDescent="0.3">
      <c r="A9" s="4">
        <v>6</v>
      </c>
      <c r="B9" s="4">
        <v>674</v>
      </c>
      <c r="C9" s="4" t="s">
        <v>9</v>
      </c>
      <c r="D9" s="4">
        <f t="shared" si="4"/>
        <v>0</v>
      </c>
      <c r="E9" s="6">
        <f t="shared" si="5"/>
        <v>46.022286086581552</v>
      </c>
      <c r="F9" s="6">
        <f t="shared" si="6"/>
        <v>48.443461948825586</v>
      </c>
      <c r="G9" s="30">
        <f t="shared" si="7"/>
        <v>9.7101265938962088E+19</v>
      </c>
      <c r="H9" s="30">
        <f t="shared" si="7"/>
        <v>1.0932719577528951E+21</v>
      </c>
      <c r="I9" s="7">
        <f t="shared" si="8"/>
        <v>8.1572118732484156E-2</v>
      </c>
      <c r="J9" s="7">
        <f t="shared" si="9"/>
        <v>0.91842788126751584</v>
      </c>
      <c r="K9" s="24">
        <f t="shared" si="10"/>
        <v>0.91842788126751584</v>
      </c>
      <c r="L9" s="7">
        <f t="shared" si="11"/>
        <v>-8.5091895354653724E-2</v>
      </c>
      <c r="N9" s="10">
        <f t="shared" si="12"/>
        <v>0</v>
      </c>
      <c r="O9" s="14">
        <f t="shared" si="0"/>
        <v>1</v>
      </c>
      <c r="P9" s="14">
        <f t="shared" si="1"/>
        <v>0</v>
      </c>
      <c r="Q9" s="14">
        <f t="shared" si="2"/>
        <v>0</v>
      </c>
      <c r="R9" s="14">
        <f t="shared" si="3"/>
        <v>0</v>
      </c>
      <c r="S9" s="17"/>
    </row>
    <row r="10" spans="1:24" x14ac:dyDescent="0.3">
      <c r="A10" s="4">
        <v>7</v>
      </c>
      <c r="B10" s="4">
        <v>676</v>
      </c>
      <c r="C10" s="4" t="s">
        <v>9</v>
      </c>
      <c r="D10" s="4">
        <f t="shared" si="4"/>
        <v>0</v>
      </c>
      <c r="E10" s="6">
        <f t="shared" si="5"/>
        <v>46.158850733722744</v>
      </c>
      <c r="F10" s="6">
        <f t="shared" si="6"/>
        <v>48.443461948825586</v>
      </c>
      <c r="G10" s="30">
        <f t="shared" si="7"/>
        <v>1.1130999536113217E+20</v>
      </c>
      <c r="H10" s="30">
        <f t="shared" si="7"/>
        <v>1.0932719577528951E+21</v>
      </c>
      <c r="I10" s="7">
        <f t="shared" si="8"/>
        <v>9.2405498084525445E-2</v>
      </c>
      <c r="J10" s="7">
        <f t="shared" si="9"/>
        <v>0.90759450191547453</v>
      </c>
      <c r="K10" s="24">
        <f t="shared" si="10"/>
        <v>0.90759450191547453</v>
      </c>
      <c r="L10" s="7">
        <f t="shared" si="11"/>
        <v>-9.6957583922614735E-2</v>
      </c>
      <c r="N10" s="10">
        <f t="shared" si="12"/>
        <v>0</v>
      </c>
      <c r="O10" s="14">
        <f t="shared" si="0"/>
        <v>1</v>
      </c>
      <c r="P10" s="14">
        <f t="shared" si="1"/>
        <v>0</v>
      </c>
      <c r="Q10" s="14">
        <f t="shared" si="2"/>
        <v>0</v>
      </c>
      <c r="R10" s="14">
        <f t="shared" si="3"/>
        <v>0</v>
      </c>
      <c r="S10" s="17"/>
    </row>
    <row r="11" spans="1:24" x14ac:dyDescent="0.3">
      <c r="A11" s="4">
        <v>8</v>
      </c>
      <c r="B11" s="4">
        <v>680</v>
      </c>
      <c r="C11" s="4" t="s">
        <v>9</v>
      </c>
      <c r="D11" s="4">
        <f t="shared" si="4"/>
        <v>0</v>
      </c>
      <c r="E11" s="6">
        <f t="shared" si="5"/>
        <v>46.431980028005121</v>
      </c>
      <c r="F11" s="6">
        <f t="shared" si="6"/>
        <v>48.443461948825586</v>
      </c>
      <c r="G11" s="30">
        <f t="shared" si="7"/>
        <v>1.4626914069747378E+20</v>
      </c>
      <c r="H11" s="30">
        <f t="shared" si="7"/>
        <v>1.0932719577528951E+21</v>
      </c>
      <c r="I11" s="7">
        <f t="shared" si="8"/>
        <v>0.11800265507963743</v>
      </c>
      <c r="J11" s="7">
        <f t="shared" si="9"/>
        <v>0.88199734492036264</v>
      </c>
      <c r="K11" s="24">
        <f t="shared" si="10"/>
        <v>0.88199734492036264</v>
      </c>
      <c r="L11" s="7">
        <f t="shared" si="11"/>
        <v>-0.12556623327425012</v>
      </c>
      <c r="N11" s="10">
        <f t="shared" si="12"/>
        <v>0</v>
      </c>
      <c r="O11" s="14">
        <f t="shared" si="0"/>
        <v>1</v>
      </c>
      <c r="P11" s="14">
        <f t="shared" si="1"/>
        <v>0</v>
      </c>
      <c r="Q11" s="14">
        <f t="shared" si="2"/>
        <v>0</v>
      </c>
      <c r="R11" s="14">
        <f t="shared" si="3"/>
        <v>0</v>
      </c>
      <c r="S11" s="17"/>
    </row>
    <row r="12" spans="1:24" x14ac:dyDescent="0.3">
      <c r="A12" s="4">
        <v>9</v>
      </c>
      <c r="B12" s="4">
        <v>680</v>
      </c>
      <c r="C12" s="4" t="s">
        <v>9</v>
      </c>
      <c r="D12" s="4">
        <f t="shared" si="4"/>
        <v>0</v>
      </c>
      <c r="E12" s="6">
        <f t="shared" si="5"/>
        <v>46.431980028005121</v>
      </c>
      <c r="F12" s="6">
        <f t="shared" si="6"/>
        <v>48.443461948825586</v>
      </c>
      <c r="G12" s="30">
        <f t="shared" si="7"/>
        <v>1.4626914069747378E+20</v>
      </c>
      <c r="H12" s="30">
        <f t="shared" si="7"/>
        <v>1.0932719577528951E+21</v>
      </c>
      <c r="I12" s="7">
        <f t="shared" si="8"/>
        <v>0.11800265507963743</v>
      </c>
      <c r="J12" s="7">
        <f t="shared" si="9"/>
        <v>0.88199734492036264</v>
      </c>
      <c r="K12" s="24">
        <f t="shared" si="10"/>
        <v>0.88199734492036264</v>
      </c>
      <c r="L12" s="7">
        <f t="shared" si="11"/>
        <v>-0.12556623327425012</v>
      </c>
      <c r="N12" s="10">
        <f t="shared" si="12"/>
        <v>0</v>
      </c>
      <c r="O12" s="14">
        <f t="shared" si="0"/>
        <v>1</v>
      </c>
      <c r="P12" s="14">
        <f t="shared" si="1"/>
        <v>0</v>
      </c>
      <c r="Q12" s="14">
        <f t="shared" si="2"/>
        <v>0</v>
      </c>
      <c r="R12" s="14">
        <f t="shared" si="3"/>
        <v>0</v>
      </c>
      <c r="S12" s="17"/>
    </row>
    <row r="13" spans="1:24" x14ac:dyDescent="0.3">
      <c r="A13" s="4">
        <v>10</v>
      </c>
      <c r="B13" s="4">
        <v>682</v>
      </c>
      <c r="C13" s="4" t="s">
        <v>9</v>
      </c>
      <c r="D13" s="4">
        <f t="shared" si="4"/>
        <v>0</v>
      </c>
      <c r="E13" s="6">
        <f t="shared" si="5"/>
        <v>46.568544675146313</v>
      </c>
      <c r="F13" s="6">
        <f t="shared" si="6"/>
        <v>48.443461948825586</v>
      </c>
      <c r="G13" s="30">
        <f t="shared" si="7"/>
        <v>1.676725551935335E+20</v>
      </c>
      <c r="H13" s="30">
        <f t="shared" si="7"/>
        <v>1.0932719577528951E+21</v>
      </c>
      <c r="I13" s="7">
        <f t="shared" si="8"/>
        <v>0.13297377757070034</v>
      </c>
      <c r="J13" s="7">
        <f t="shared" si="9"/>
        <v>0.86702622242929961</v>
      </c>
      <c r="K13" s="24">
        <f t="shared" si="10"/>
        <v>0.86702622242929961</v>
      </c>
      <c r="L13" s="7">
        <f t="shared" si="11"/>
        <v>-0.14268605764247327</v>
      </c>
      <c r="N13" s="10">
        <f t="shared" si="12"/>
        <v>0</v>
      </c>
      <c r="O13" s="14">
        <f t="shared" si="0"/>
        <v>1</v>
      </c>
      <c r="P13" s="14">
        <f t="shared" si="1"/>
        <v>0</v>
      </c>
      <c r="Q13" s="14">
        <f t="shared" si="2"/>
        <v>0</v>
      </c>
      <c r="R13" s="14">
        <f t="shared" si="3"/>
        <v>0</v>
      </c>
      <c r="S13" s="17"/>
      <c r="U13" s="2"/>
    </row>
    <row r="14" spans="1:24" x14ac:dyDescent="0.3">
      <c r="A14" s="4">
        <v>11</v>
      </c>
      <c r="B14" s="4">
        <v>683</v>
      </c>
      <c r="C14" s="4" t="s">
        <v>9</v>
      </c>
      <c r="D14" s="4">
        <f t="shared" si="4"/>
        <v>0</v>
      </c>
      <c r="E14" s="6">
        <f t="shared" si="5"/>
        <v>46.636826998716913</v>
      </c>
      <c r="F14" s="6">
        <f t="shared" si="6"/>
        <v>48.443461948825586</v>
      </c>
      <c r="G14" s="30">
        <f t="shared" si="7"/>
        <v>1.7952156227775939E+20</v>
      </c>
      <c r="H14" s="30">
        <f t="shared" si="7"/>
        <v>1.0932719577528951E+21</v>
      </c>
      <c r="I14" s="7">
        <f t="shared" si="8"/>
        <v>0.14104531446187415</v>
      </c>
      <c r="J14" s="7">
        <f t="shared" si="9"/>
        <v>0.85895468553812593</v>
      </c>
      <c r="K14" s="24">
        <f t="shared" si="10"/>
        <v>0.85895468553812593</v>
      </c>
      <c r="L14" s="7">
        <f t="shared" si="11"/>
        <v>-0.1520391109642884</v>
      </c>
      <c r="N14" s="10">
        <f t="shared" si="12"/>
        <v>0</v>
      </c>
      <c r="O14" s="14">
        <f t="shared" si="0"/>
        <v>1</v>
      </c>
      <c r="P14" s="14">
        <f t="shared" si="1"/>
        <v>0</v>
      </c>
      <c r="Q14" s="14">
        <f t="shared" si="2"/>
        <v>0</v>
      </c>
      <c r="R14" s="14">
        <f t="shared" si="3"/>
        <v>0</v>
      </c>
      <c r="S14" s="17"/>
    </row>
    <row r="15" spans="1:24" x14ac:dyDescent="0.3">
      <c r="A15" s="4">
        <v>12</v>
      </c>
      <c r="B15" s="4">
        <v>687</v>
      </c>
      <c r="C15" s="4" t="s">
        <v>10</v>
      </c>
      <c r="D15" s="4">
        <f t="shared" si="4"/>
        <v>1</v>
      </c>
      <c r="E15" s="6">
        <f t="shared" si="5"/>
        <v>46.909956292999297</v>
      </c>
      <c r="F15" s="6">
        <f t="shared" si="6"/>
        <v>48.443461948825586</v>
      </c>
      <c r="G15" s="30">
        <f t="shared" si="7"/>
        <v>2.3590392368487285E+20</v>
      </c>
      <c r="H15" s="30">
        <f t="shared" si="7"/>
        <v>1.0932719577528951E+21</v>
      </c>
      <c r="I15" s="7">
        <f t="shared" si="8"/>
        <v>0.17748134538048932</v>
      </c>
      <c r="J15" s="7">
        <f t="shared" si="9"/>
        <v>0.82251865461951057</v>
      </c>
      <c r="K15" s="24">
        <f t="shared" si="10"/>
        <v>0.17748134538048932</v>
      </c>
      <c r="L15" s="7">
        <f t="shared" si="11"/>
        <v>-1.7288897720376326</v>
      </c>
      <c r="N15" s="10">
        <f t="shared" si="12"/>
        <v>0</v>
      </c>
      <c r="O15" s="14">
        <f t="shared" si="0"/>
        <v>0</v>
      </c>
      <c r="P15" s="14">
        <f t="shared" si="1"/>
        <v>0</v>
      </c>
      <c r="Q15" s="14">
        <f t="shared" si="2"/>
        <v>1</v>
      </c>
      <c r="R15" s="14">
        <f t="shared" si="3"/>
        <v>0</v>
      </c>
      <c r="S15" s="17"/>
    </row>
    <row r="16" spans="1:24" x14ac:dyDescent="0.3">
      <c r="A16" s="4">
        <v>13</v>
      </c>
      <c r="B16" s="4">
        <v>687</v>
      </c>
      <c r="C16" s="4" t="s">
        <v>9</v>
      </c>
      <c r="D16" s="4">
        <f t="shared" si="4"/>
        <v>0</v>
      </c>
      <c r="E16" s="6">
        <f t="shared" si="5"/>
        <v>46.909956292999297</v>
      </c>
      <c r="F16" s="6">
        <f t="shared" si="6"/>
        <v>48.443461948825586</v>
      </c>
      <c r="G16" s="30">
        <f t="shared" si="7"/>
        <v>2.3590392368487285E+20</v>
      </c>
      <c r="H16" s="30">
        <f t="shared" si="7"/>
        <v>1.0932719577528951E+21</v>
      </c>
      <c r="I16" s="7">
        <f t="shared" si="8"/>
        <v>0.17748134538048932</v>
      </c>
      <c r="J16" s="7">
        <f t="shared" si="9"/>
        <v>0.82251865461951057</v>
      </c>
      <c r="K16" s="24">
        <f t="shared" si="10"/>
        <v>0.82251865461951057</v>
      </c>
      <c r="L16" s="7">
        <f t="shared" si="11"/>
        <v>-0.19538411621134352</v>
      </c>
      <c r="N16" s="10">
        <f t="shared" si="12"/>
        <v>0</v>
      </c>
      <c r="O16" s="14">
        <f t="shared" si="0"/>
        <v>1</v>
      </c>
      <c r="P16" s="14">
        <f t="shared" si="1"/>
        <v>0</v>
      </c>
      <c r="Q16" s="14">
        <f t="shared" si="2"/>
        <v>0</v>
      </c>
      <c r="R16" s="14">
        <f t="shared" si="3"/>
        <v>0</v>
      </c>
      <c r="S16" s="17"/>
    </row>
    <row r="17" spans="1:19" x14ac:dyDescent="0.3">
      <c r="A17" s="4">
        <v>14</v>
      </c>
      <c r="B17" s="4">
        <v>689</v>
      </c>
      <c r="C17" s="4" t="s">
        <v>9</v>
      </c>
      <c r="D17" s="4">
        <f t="shared" si="4"/>
        <v>0</v>
      </c>
      <c r="E17" s="6">
        <f t="shared" si="5"/>
        <v>47.046520940140489</v>
      </c>
      <c r="F17" s="6">
        <f t="shared" si="6"/>
        <v>48.443461948825586</v>
      </c>
      <c r="G17" s="30">
        <f t="shared" si="7"/>
        <v>2.7042350475164929E+20</v>
      </c>
      <c r="H17" s="30">
        <f t="shared" si="7"/>
        <v>1.0932719577528951E+21</v>
      </c>
      <c r="I17" s="7">
        <f t="shared" si="8"/>
        <v>0.19830197590816442</v>
      </c>
      <c r="J17" s="7">
        <f t="shared" si="9"/>
        <v>0.80169802409183566</v>
      </c>
      <c r="K17" s="24">
        <f t="shared" si="10"/>
        <v>0.80169802409183566</v>
      </c>
      <c r="L17" s="7">
        <f t="shared" si="11"/>
        <v>-0.22102327058409715</v>
      </c>
      <c r="N17" s="10">
        <f t="shared" si="12"/>
        <v>0</v>
      </c>
      <c r="O17" s="14">
        <f t="shared" si="0"/>
        <v>1</v>
      </c>
      <c r="P17" s="14">
        <f t="shared" si="1"/>
        <v>0</v>
      </c>
      <c r="Q17" s="14">
        <f t="shared" si="2"/>
        <v>0</v>
      </c>
      <c r="R17" s="14">
        <f t="shared" si="3"/>
        <v>0</v>
      </c>
      <c r="S17" s="17"/>
    </row>
    <row r="18" spans="1:19" x14ac:dyDescent="0.3">
      <c r="A18" s="4">
        <v>15</v>
      </c>
      <c r="B18" s="4">
        <v>692</v>
      </c>
      <c r="C18" s="4" t="s">
        <v>9</v>
      </c>
      <c r="D18" s="4">
        <f t="shared" si="4"/>
        <v>0</v>
      </c>
      <c r="E18" s="6">
        <f t="shared" si="5"/>
        <v>47.251367910852274</v>
      </c>
      <c r="F18" s="6">
        <f t="shared" si="6"/>
        <v>48.443461948825586</v>
      </c>
      <c r="G18" s="30">
        <f t="shared" si="7"/>
        <v>3.3190083580275851E+20</v>
      </c>
      <c r="H18" s="30">
        <f t="shared" si="7"/>
        <v>1.0932719577528951E+21</v>
      </c>
      <c r="I18" s="7">
        <f t="shared" si="8"/>
        <v>0.23288462795778012</v>
      </c>
      <c r="J18" s="7">
        <f t="shared" si="9"/>
        <v>0.76711537204222002</v>
      </c>
      <c r="K18" s="24">
        <f t="shared" si="10"/>
        <v>0.76711537204222002</v>
      </c>
      <c r="L18" s="7">
        <f t="shared" si="11"/>
        <v>-0.26511806905429924</v>
      </c>
      <c r="N18" s="10">
        <f t="shared" si="12"/>
        <v>0</v>
      </c>
      <c r="O18" s="14">
        <f t="shared" si="0"/>
        <v>1</v>
      </c>
      <c r="P18" s="14">
        <f t="shared" si="1"/>
        <v>0</v>
      </c>
      <c r="Q18" s="14">
        <f t="shared" si="2"/>
        <v>0</v>
      </c>
      <c r="R18" s="14">
        <f t="shared" si="3"/>
        <v>0</v>
      </c>
      <c r="S18" s="17"/>
    </row>
    <row r="19" spans="1:19" x14ac:dyDescent="0.3">
      <c r="A19" s="4">
        <v>16</v>
      </c>
      <c r="B19" s="4">
        <v>696</v>
      </c>
      <c r="C19" s="4" t="s">
        <v>10</v>
      </c>
      <c r="D19" s="4">
        <f t="shared" si="4"/>
        <v>1</v>
      </c>
      <c r="E19" s="6">
        <f t="shared" si="5"/>
        <v>47.524497205134658</v>
      </c>
      <c r="F19" s="6">
        <f t="shared" si="6"/>
        <v>48.443461948825586</v>
      </c>
      <c r="G19" s="30">
        <f t="shared" si="7"/>
        <v>4.3614097630800026E+20</v>
      </c>
      <c r="H19" s="30">
        <f t="shared" si="7"/>
        <v>1.0932719577528951E+21</v>
      </c>
      <c r="I19" s="7">
        <f t="shared" si="8"/>
        <v>0.28516888185975992</v>
      </c>
      <c r="J19" s="7">
        <f t="shared" si="9"/>
        <v>0.71483111814024003</v>
      </c>
      <c r="K19" s="24">
        <f t="shared" si="10"/>
        <v>0.28516888185975992</v>
      </c>
      <c r="L19" s="7">
        <f t="shared" si="11"/>
        <v>-1.2546737062835529</v>
      </c>
      <c r="N19" s="10">
        <f t="shared" si="12"/>
        <v>0</v>
      </c>
      <c r="O19" s="14">
        <f t="shared" si="0"/>
        <v>0</v>
      </c>
      <c r="P19" s="14">
        <f t="shared" si="1"/>
        <v>0</v>
      </c>
      <c r="Q19" s="14">
        <f t="shared" si="2"/>
        <v>1</v>
      </c>
      <c r="R19" s="14">
        <f t="shared" si="3"/>
        <v>0</v>
      </c>
      <c r="S19" s="17"/>
    </row>
    <row r="20" spans="1:19" x14ac:dyDescent="0.3">
      <c r="A20" s="4">
        <v>17</v>
      </c>
      <c r="B20" s="4">
        <v>700</v>
      </c>
      <c r="C20" s="4" t="s">
        <v>10</v>
      </c>
      <c r="D20" s="4">
        <f t="shared" si="4"/>
        <v>1</v>
      </c>
      <c r="E20" s="6">
        <f t="shared" si="5"/>
        <v>47.797626499417042</v>
      </c>
      <c r="F20" s="6">
        <f t="shared" si="6"/>
        <v>48.443461948825586</v>
      </c>
      <c r="G20" s="30">
        <f t="shared" si="7"/>
        <v>5.7311983187634605E+20</v>
      </c>
      <c r="H20" s="30">
        <f t="shared" si="7"/>
        <v>1.0932719577528951E+21</v>
      </c>
      <c r="I20" s="7">
        <f t="shared" si="8"/>
        <v>0.34392862197422414</v>
      </c>
      <c r="J20" s="7">
        <f t="shared" si="9"/>
        <v>0.65607137802577598</v>
      </c>
      <c r="K20" s="24">
        <f t="shared" si="10"/>
        <v>0.34392862197422414</v>
      </c>
      <c r="L20" s="7">
        <f t="shared" si="11"/>
        <v>-1.0673211373996274</v>
      </c>
      <c r="N20" s="10">
        <f t="shared" si="12"/>
        <v>0</v>
      </c>
      <c r="O20" s="14">
        <f t="shared" si="0"/>
        <v>0</v>
      </c>
      <c r="P20" s="14">
        <f t="shared" si="1"/>
        <v>0</v>
      </c>
      <c r="Q20" s="14">
        <f t="shared" si="2"/>
        <v>1</v>
      </c>
      <c r="R20" s="14">
        <f t="shared" si="3"/>
        <v>0</v>
      </c>
      <c r="S20" s="17"/>
    </row>
    <row r="21" spans="1:19" x14ac:dyDescent="0.3">
      <c r="A21" s="4">
        <v>18</v>
      </c>
      <c r="B21" s="4">
        <v>701</v>
      </c>
      <c r="C21" s="4" t="s">
        <v>9</v>
      </c>
      <c r="D21" s="4">
        <f t="shared" si="4"/>
        <v>0</v>
      </c>
      <c r="E21" s="6">
        <f t="shared" si="5"/>
        <v>47.865908822987635</v>
      </c>
      <c r="F21" s="6">
        <f t="shared" si="6"/>
        <v>48.443461948825586</v>
      </c>
      <c r="G21" s="30">
        <f t="shared" si="7"/>
        <v>6.1362080080458927E+20</v>
      </c>
      <c r="H21" s="30">
        <f t="shared" si="7"/>
        <v>1.0932719577528951E+21</v>
      </c>
      <c r="I21" s="7">
        <f t="shared" si="8"/>
        <v>0.35949581350568716</v>
      </c>
      <c r="J21" s="7">
        <f t="shared" si="9"/>
        <v>0.64050418649431284</v>
      </c>
      <c r="K21" s="24">
        <f t="shared" si="10"/>
        <v>0.64050418649431284</v>
      </c>
      <c r="L21" s="7">
        <f t="shared" si="11"/>
        <v>-0.445499621375823</v>
      </c>
      <c r="N21" s="10">
        <f t="shared" si="12"/>
        <v>0</v>
      </c>
      <c r="O21" s="14">
        <f t="shared" si="0"/>
        <v>1</v>
      </c>
      <c r="P21" s="14">
        <f t="shared" si="1"/>
        <v>0</v>
      </c>
      <c r="Q21" s="14">
        <f t="shared" si="2"/>
        <v>0</v>
      </c>
      <c r="R21" s="14">
        <f t="shared" si="3"/>
        <v>0</v>
      </c>
      <c r="S21" s="17"/>
    </row>
    <row r="22" spans="1:19" x14ac:dyDescent="0.3">
      <c r="A22" s="4">
        <v>19</v>
      </c>
      <c r="B22" s="4">
        <v>703</v>
      </c>
      <c r="C22" s="4" t="s">
        <v>9</v>
      </c>
      <c r="D22" s="4">
        <f t="shared" si="4"/>
        <v>0</v>
      </c>
      <c r="E22" s="6">
        <f t="shared" si="5"/>
        <v>48.002473470128827</v>
      </c>
      <c r="F22" s="6">
        <f t="shared" si="6"/>
        <v>48.443461948825586</v>
      </c>
      <c r="G22" s="30">
        <f t="shared" si="7"/>
        <v>7.0341130808724777E+20</v>
      </c>
      <c r="H22" s="30">
        <f t="shared" si="7"/>
        <v>1.0932719577528951E+21</v>
      </c>
      <c r="I22" s="7">
        <f t="shared" si="8"/>
        <v>0.39150545978861068</v>
      </c>
      <c r="J22" s="7">
        <f t="shared" si="9"/>
        <v>0.60849454021138927</v>
      </c>
      <c r="K22" s="24">
        <f t="shared" si="10"/>
        <v>0.60849454021138927</v>
      </c>
      <c r="L22" s="7">
        <f t="shared" si="11"/>
        <v>-0.49676733913155596</v>
      </c>
      <c r="N22" s="10">
        <f t="shared" si="12"/>
        <v>0</v>
      </c>
      <c r="O22" s="14">
        <f t="shared" si="0"/>
        <v>1</v>
      </c>
      <c r="P22" s="14">
        <f t="shared" si="1"/>
        <v>0</v>
      </c>
      <c r="Q22" s="14">
        <f t="shared" si="2"/>
        <v>0</v>
      </c>
      <c r="R22" s="14">
        <f t="shared" si="3"/>
        <v>0</v>
      </c>
      <c r="S22" s="17"/>
    </row>
    <row r="23" spans="1:19" x14ac:dyDescent="0.3">
      <c r="A23" s="4">
        <v>20</v>
      </c>
      <c r="B23" s="4">
        <v>708</v>
      </c>
      <c r="C23" s="4" t="s">
        <v>10</v>
      </c>
      <c r="D23" s="4">
        <f t="shared" si="4"/>
        <v>1</v>
      </c>
      <c r="E23" s="6">
        <f t="shared" si="5"/>
        <v>48.343885087981803</v>
      </c>
      <c r="F23" s="6">
        <f t="shared" si="6"/>
        <v>48.443461948825586</v>
      </c>
      <c r="G23" s="30">
        <f t="shared" si="7"/>
        <v>9.8965204741204463E+20</v>
      </c>
      <c r="H23" s="30">
        <f t="shared" si="7"/>
        <v>1.0932719577528951E+21</v>
      </c>
      <c r="I23" s="7">
        <f t="shared" si="8"/>
        <v>0.47512633440204527</v>
      </c>
      <c r="J23" s="7">
        <f t="shared" si="9"/>
        <v>0.52487366559795468</v>
      </c>
      <c r="K23" s="24">
        <f t="shared" si="10"/>
        <v>0.47512633440204527</v>
      </c>
      <c r="L23" s="7">
        <f t="shared" si="11"/>
        <v>-0.74417454314829079</v>
      </c>
      <c r="N23" s="10">
        <f t="shared" si="12"/>
        <v>0</v>
      </c>
      <c r="O23" s="14">
        <f t="shared" si="0"/>
        <v>0</v>
      </c>
      <c r="P23" s="14">
        <f t="shared" si="1"/>
        <v>0</v>
      </c>
      <c r="Q23" s="14">
        <f t="shared" si="2"/>
        <v>1</v>
      </c>
      <c r="R23" s="14">
        <f t="shared" si="3"/>
        <v>0</v>
      </c>
      <c r="S23" s="17"/>
    </row>
    <row r="24" spans="1:19" x14ac:dyDescent="0.3">
      <c r="A24" s="4">
        <v>21</v>
      </c>
      <c r="B24" s="4">
        <v>708</v>
      </c>
      <c r="C24" s="4" t="s">
        <v>9</v>
      </c>
      <c r="D24" s="4">
        <f t="shared" si="4"/>
        <v>0</v>
      </c>
      <c r="E24" s="6">
        <f t="shared" si="5"/>
        <v>48.343885087981803</v>
      </c>
      <c r="F24" s="6">
        <f t="shared" si="6"/>
        <v>48.443461948825586</v>
      </c>
      <c r="G24" s="30">
        <f t="shared" si="7"/>
        <v>9.8965204741204463E+20</v>
      </c>
      <c r="H24" s="30">
        <f t="shared" si="7"/>
        <v>1.0932719577528951E+21</v>
      </c>
      <c r="I24" s="7">
        <f t="shared" si="8"/>
        <v>0.47512633440204527</v>
      </c>
      <c r="J24" s="7">
        <f t="shared" si="9"/>
        <v>0.52487366559795468</v>
      </c>
      <c r="K24" s="24">
        <f t="shared" si="10"/>
        <v>0.52487366559795468</v>
      </c>
      <c r="L24" s="7">
        <f t="shared" si="11"/>
        <v>-0.64459768230450809</v>
      </c>
      <c r="N24" s="10">
        <f t="shared" si="12"/>
        <v>0</v>
      </c>
      <c r="O24" s="14">
        <f t="shared" si="0"/>
        <v>1</v>
      </c>
      <c r="P24" s="14">
        <f t="shared" si="1"/>
        <v>0</v>
      </c>
      <c r="Q24" s="14">
        <f t="shared" si="2"/>
        <v>0</v>
      </c>
      <c r="R24" s="14">
        <f t="shared" si="3"/>
        <v>0</v>
      </c>
      <c r="S24" s="17"/>
    </row>
    <row r="25" spans="1:19" x14ac:dyDescent="0.3">
      <c r="A25" s="4">
        <v>22</v>
      </c>
      <c r="B25" s="4">
        <v>710</v>
      </c>
      <c r="C25" s="4" t="s">
        <v>10</v>
      </c>
      <c r="D25" s="4">
        <f t="shared" si="4"/>
        <v>1</v>
      </c>
      <c r="E25" s="6">
        <f t="shared" si="5"/>
        <v>48.480449735122995</v>
      </c>
      <c r="F25" s="6">
        <f t="shared" si="6"/>
        <v>48.443461948825586</v>
      </c>
      <c r="G25" s="30">
        <f t="shared" si="7"/>
        <v>1.1344668243132395E+21</v>
      </c>
      <c r="H25" s="30">
        <f t="shared" si="7"/>
        <v>1.0932719577528951E+21</v>
      </c>
      <c r="I25" s="7">
        <f t="shared" si="8"/>
        <v>0.50924589249241725</v>
      </c>
      <c r="J25" s="7">
        <f t="shared" si="9"/>
        <v>0.49075410750758264</v>
      </c>
      <c r="K25" s="24">
        <f t="shared" si="10"/>
        <v>0.50924589249241725</v>
      </c>
      <c r="L25" s="7">
        <f t="shared" si="11"/>
        <v>-0.67482428970565489</v>
      </c>
      <c r="N25" s="10">
        <f t="shared" si="12"/>
        <v>1</v>
      </c>
      <c r="O25" s="14">
        <f t="shared" si="0"/>
        <v>0</v>
      </c>
      <c r="P25" s="14">
        <f t="shared" si="1"/>
        <v>0</v>
      </c>
      <c r="Q25" s="14">
        <f t="shared" si="2"/>
        <v>0</v>
      </c>
      <c r="R25" s="14">
        <f t="shared" si="3"/>
        <v>1</v>
      </c>
      <c r="S25" s="17"/>
    </row>
    <row r="26" spans="1:19" x14ac:dyDescent="0.3">
      <c r="A26" s="4">
        <v>23</v>
      </c>
      <c r="B26" s="4">
        <v>719</v>
      </c>
      <c r="C26" s="4" t="s">
        <v>9</v>
      </c>
      <c r="D26" s="4">
        <f t="shared" si="4"/>
        <v>0</v>
      </c>
      <c r="E26" s="6">
        <f t="shared" si="5"/>
        <v>49.094990647258356</v>
      </c>
      <c r="F26" s="6">
        <f t="shared" si="6"/>
        <v>48.443461948825586</v>
      </c>
      <c r="G26" s="30">
        <f t="shared" si="7"/>
        <v>2.0974109316043595E+21</v>
      </c>
      <c r="H26" s="30">
        <f t="shared" si="7"/>
        <v>1.0932719577528951E+21</v>
      </c>
      <c r="I26" s="7">
        <f t="shared" si="8"/>
        <v>0.65735486863969461</v>
      </c>
      <c r="J26" s="7">
        <f t="shared" si="9"/>
        <v>0.34264513136030533</v>
      </c>
      <c r="K26" s="24">
        <f t="shared" si="10"/>
        <v>0.34264513136030533</v>
      </c>
      <c r="L26" s="7">
        <f t="shared" si="11"/>
        <v>-1.0710599698348329</v>
      </c>
      <c r="N26" s="10">
        <f t="shared" si="12"/>
        <v>1</v>
      </c>
      <c r="O26" s="14">
        <f t="shared" si="0"/>
        <v>0</v>
      </c>
      <c r="P26" s="14">
        <f t="shared" si="1"/>
        <v>1</v>
      </c>
      <c r="Q26" s="14">
        <f t="shared" si="2"/>
        <v>0</v>
      </c>
      <c r="R26" s="14">
        <f t="shared" si="3"/>
        <v>0</v>
      </c>
      <c r="S26" s="17"/>
    </row>
    <row r="27" spans="1:19" x14ac:dyDescent="0.3">
      <c r="A27" s="4">
        <v>24</v>
      </c>
      <c r="B27" s="4">
        <v>719</v>
      </c>
      <c r="C27" s="4" t="s">
        <v>10</v>
      </c>
      <c r="D27" s="4">
        <f t="shared" si="4"/>
        <v>1</v>
      </c>
      <c r="E27" s="6">
        <f t="shared" si="5"/>
        <v>49.094990647258356</v>
      </c>
      <c r="F27" s="6">
        <f t="shared" si="6"/>
        <v>48.443461948825586</v>
      </c>
      <c r="G27" s="30">
        <f t="shared" si="7"/>
        <v>2.0974109316043595E+21</v>
      </c>
      <c r="H27" s="30">
        <f t="shared" si="7"/>
        <v>1.0932719577528951E+21</v>
      </c>
      <c r="I27" s="7">
        <f t="shared" si="8"/>
        <v>0.65735486863969461</v>
      </c>
      <c r="J27" s="7">
        <f t="shared" si="9"/>
        <v>0.34264513136030533</v>
      </c>
      <c r="K27" s="24">
        <f t="shared" si="10"/>
        <v>0.65735486863969461</v>
      </c>
      <c r="L27" s="7">
        <f t="shared" si="11"/>
        <v>-0.41953127140206276</v>
      </c>
      <c r="N27" s="10">
        <f t="shared" si="12"/>
        <v>1</v>
      </c>
      <c r="O27" s="14">
        <f t="shared" si="0"/>
        <v>0</v>
      </c>
      <c r="P27" s="14">
        <f t="shared" si="1"/>
        <v>0</v>
      </c>
      <c r="Q27" s="14">
        <f t="shared" si="2"/>
        <v>0</v>
      </c>
      <c r="R27" s="14">
        <f t="shared" si="3"/>
        <v>1</v>
      </c>
      <c r="S27" s="17"/>
    </row>
    <row r="28" spans="1:19" x14ac:dyDescent="0.3">
      <c r="A28" s="4">
        <v>25</v>
      </c>
      <c r="B28" s="4">
        <v>725</v>
      </c>
      <c r="C28" s="4" t="s">
        <v>10</v>
      </c>
      <c r="D28" s="4">
        <f t="shared" si="4"/>
        <v>1</v>
      </c>
      <c r="E28" s="6">
        <f t="shared" si="5"/>
        <v>49.504684588681933</v>
      </c>
      <c r="F28" s="6">
        <f t="shared" si="6"/>
        <v>48.443461948825586</v>
      </c>
      <c r="G28" s="30">
        <f t="shared" si="7"/>
        <v>3.1594489699867144E+21</v>
      </c>
      <c r="H28" s="30">
        <f t="shared" si="7"/>
        <v>1.0932719577528951E+21</v>
      </c>
      <c r="I28" s="7">
        <f t="shared" si="8"/>
        <v>0.74292412403040353</v>
      </c>
      <c r="J28" s="7">
        <f t="shared" si="9"/>
        <v>0.25707587596959647</v>
      </c>
      <c r="K28" s="24">
        <f t="shared" si="10"/>
        <v>0.74292412403040353</v>
      </c>
      <c r="L28" s="7">
        <f t="shared" si="11"/>
        <v>-0.29716136056872322</v>
      </c>
      <c r="N28" s="10">
        <f t="shared" si="12"/>
        <v>1</v>
      </c>
      <c r="O28" s="14">
        <f t="shared" si="0"/>
        <v>0</v>
      </c>
      <c r="P28" s="14">
        <f t="shared" si="1"/>
        <v>0</v>
      </c>
      <c r="Q28" s="14">
        <f t="shared" si="2"/>
        <v>0</v>
      </c>
      <c r="R28" s="14">
        <f t="shared" si="3"/>
        <v>1</v>
      </c>
      <c r="S28" s="17"/>
    </row>
    <row r="29" spans="1:19" x14ac:dyDescent="0.3">
      <c r="A29" s="4">
        <v>26</v>
      </c>
      <c r="B29" s="4">
        <v>727</v>
      </c>
      <c r="C29" s="4" t="s">
        <v>9</v>
      </c>
      <c r="D29" s="4">
        <f t="shared" si="4"/>
        <v>0</v>
      </c>
      <c r="E29" s="6">
        <f t="shared" si="5"/>
        <v>49.641249235823125</v>
      </c>
      <c r="F29" s="6">
        <f t="shared" si="6"/>
        <v>48.443461948825586</v>
      </c>
      <c r="G29" s="30">
        <f t="shared" si="7"/>
        <v>3.6217679223051544E+21</v>
      </c>
      <c r="H29" s="30">
        <f t="shared" si="7"/>
        <v>1.0932719577528951E+21</v>
      </c>
      <c r="I29" s="7">
        <f t="shared" si="8"/>
        <v>0.76813092029681085</v>
      </c>
      <c r="J29" s="7">
        <f t="shared" si="9"/>
        <v>0.2318690797031891</v>
      </c>
      <c r="K29" s="24">
        <f t="shared" si="10"/>
        <v>0.2318690797031891</v>
      </c>
      <c r="L29" s="7">
        <f t="shared" si="11"/>
        <v>-1.4615823782237432</v>
      </c>
      <c r="N29" s="10">
        <f t="shared" si="12"/>
        <v>1</v>
      </c>
      <c r="O29" s="14">
        <f t="shared" si="0"/>
        <v>0</v>
      </c>
      <c r="P29" s="14">
        <f t="shared" si="1"/>
        <v>1</v>
      </c>
      <c r="Q29" s="14">
        <f t="shared" si="2"/>
        <v>0</v>
      </c>
      <c r="R29" s="14">
        <f t="shared" si="3"/>
        <v>0</v>
      </c>
      <c r="S29" s="17"/>
    </row>
    <row r="30" spans="1:19" x14ac:dyDescent="0.3">
      <c r="A30" s="4">
        <v>27</v>
      </c>
      <c r="B30" s="4">
        <v>728</v>
      </c>
      <c r="C30" s="4" t="s">
        <v>10</v>
      </c>
      <c r="D30" s="4">
        <f t="shared" si="4"/>
        <v>1</v>
      </c>
      <c r="E30" s="6">
        <f t="shared" si="5"/>
        <v>49.709531559393724</v>
      </c>
      <c r="F30" s="6">
        <f t="shared" si="6"/>
        <v>48.443461948825586</v>
      </c>
      <c r="G30" s="30">
        <f t="shared" si="7"/>
        <v>3.8777093536221794E+21</v>
      </c>
      <c r="H30" s="30">
        <f t="shared" si="7"/>
        <v>1.0932719577528951E+21</v>
      </c>
      <c r="I30" s="7">
        <f t="shared" si="8"/>
        <v>0.78006918769717248</v>
      </c>
      <c r="J30" s="7">
        <f t="shared" si="9"/>
        <v>0.21993081230282757</v>
      </c>
      <c r="K30" s="24">
        <f t="shared" si="10"/>
        <v>0.78006918769717248</v>
      </c>
      <c r="L30" s="7">
        <f t="shared" si="11"/>
        <v>-0.24837266105644284</v>
      </c>
      <c r="N30" s="10">
        <f t="shared" si="12"/>
        <v>1</v>
      </c>
      <c r="O30" s="14">
        <f t="shared" si="0"/>
        <v>0</v>
      </c>
      <c r="P30" s="14">
        <f t="shared" si="1"/>
        <v>0</v>
      </c>
      <c r="Q30" s="14">
        <f t="shared" si="2"/>
        <v>0</v>
      </c>
      <c r="R30" s="14">
        <f t="shared" si="3"/>
        <v>1</v>
      </c>
      <c r="S30" s="17"/>
    </row>
    <row r="31" spans="1:19" x14ac:dyDescent="0.3">
      <c r="A31" s="4">
        <v>28</v>
      </c>
      <c r="B31" s="4">
        <v>728</v>
      </c>
      <c r="C31" s="4" t="s">
        <v>10</v>
      </c>
      <c r="D31" s="4">
        <f t="shared" si="4"/>
        <v>1</v>
      </c>
      <c r="E31" s="6">
        <f t="shared" si="5"/>
        <v>49.709531559393724</v>
      </c>
      <c r="F31" s="6">
        <f t="shared" si="6"/>
        <v>48.443461948825586</v>
      </c>
      <c r="G31" s="30">
        <f t="shared" si="7"/>
        <v>3.8777093536221794E+21</v>
      </c>
      <c r="H31" s="30">
        <f t="shared" si="7"/>
        <v>1.0932719577528951E+21</v>
      </c>
      <c r="I31" s="7">
        <f t="shared" si="8"/>
        <v>0.78006918769717248</v>
      </c>
      <c r="J31" s="7">
        <f t="shared" si="9"/>
        <v>0.21993081230282757</v>
      </c>
      <c r="K31" s="24">
        <f t="shared" si="10"/>
        <v>0.78006918769717248</v>
      </c>
      <c r="L31" s="7">
        <f t="shared" si="11"/>
        <v>-0.24837266105644284</v>
      </c>
      <c r="N31" s="10">
        <f t="shared" si="12"/>
        <v>1</v>
      </c>
      <c r="O31" s="14">
        <f t="shared" si="0"/>
        <v>0</v>
      </c>
      <c r="P31" s="14">
        <f t="shared" si="1"/>
        <v>0</v>
      </c>
      <c r="Q31" s="14">
        <f t="shared" si="2"/>
        <v>0</v>
      </c>
      <c r="R31" s="14">
        <f t="shared" si="3"/>
        <v>1</v>
      </c>
      <c r="S31" s="17"/>
    </row>
    <row r="32" spans="1:19" x14ac:dyDescent="0.3">
      <c r="A32" s="4">
        <v>29</v>
      </c>
      <c r="B32" s="4">
        <v>731</v>
      </c>
      <c r="C32" s="4" t="s">
        <v>10</v>
      </c>
      <c r="D32" s="4">
        <f t="shared" si="4"/>
        <v>1</v>
      </c>
      <c r="E32" s="6">
        <f t="shared" si="5"/>
        <v>49.914378530105509</v>
      </c>
      <c r="F32" s="6">
        <f t="shared" si="6"/>
        <v>48.443461948825586</v>
      </c>
      <c r="G32" s="30">
        <f t="shared" si="7"/>
        <v>4.7592570647634374E+21</v>
      </c>
      <c r="H32" s="30">
        <f t="shared" si="7"/>
        <v>1.0932719577528951E+21</v>
      </c>
      <c r="I32" s="7">
        <f t="shared" si="8"/>
        <v>0.81319666189663153</v>
      </c>
      <c r="J32" s="7">
        <f t="shared" si="9"/>
        <v>0.18680333810336847</v>
      </c>
      <c r="K32" s="24">
        <f t="shared" si="10"/>
        <v>0.81319666189663153</v>
      </c>
      <c r="L32" s="7">
        <f t="shared" si="11"/>
        <v>-0.20678230213475779</v>
      </c>
      <c r="N32" s="10">
        <f t="shared" si="12"/>
        <v>1</v>
      </c>
      <c r="O32" s="14">
        <f t="shared" si="0"/>
        <v>0</v>
      </c>
      <c r="P32" s="14">
        <f t="shared" si="1"/>
        <v>0</v>
      </c>
      <c r="Q32" s="14">
        <f t="shared" si="2"/>
        <v>0</v>
      </c>
      <c r="R32" s="14">
        <f t="shared" si="3"/>
        <v>1</v>
      </c>
      <c r="S32" s="17"/>
    </row>
    <row r="33" spans="1:19" x14ac:dyDescent="0.3">
      <c r="A33" s="4">
        <v>30</v>
      </c>
      <c r="B33" s="4">
        <v>731</v>
      </c>
      <c r="C33" s="4" t="s">
        <v>10</v>
      </c>
      <c r="D33" s="4">
        <f t="shared" si="4"/>
        <v>1</v>
      </c>
      <c r="E33" s="6">
        <f t="shared" si="5"/>
        <v>49.914378530105509</v>
      </c>
      <c r="F33" s="6">
        <f t="shared" si="6"/>
        <v>48.443461948825586</v>
      </c>
      <c r="G33" s="30">
        <f t="shared" si="7"/>
        <v>4.7592570647634374E+21</v>
      </c>
      <c r="H33" s="30">
        <f t="shared" si="7"/>
        <v>1.0932719577528951E+21</v>
      </c>
      <c r="I33" s="7">
        <f t="shared" si="8"/>
        <v>0.81319666189663153</v>
      </c>
      <c r="J33" s="7">
        <f t="shared" si="9"/>
        <v>0.18680333810336847</v>
      </c>
      <c r="K33" s="24">
        <f t="shared" si="10"/>
        <v>0.81319666189663153</v>
      </c>
      <c r="L33" s="7">
        <f t="shared" si="11"/>
        <v>-0.20678230213475779</v>
      </c>
      <c r="N33" s="10">
        <f t="shared" si="12"/>
        <v>1</v>
      </c>
      <c r="O33" s="14">
        <f t="shared" si="0"/>
        <v>0</v>
      </c>
      <c r="P33" s="14">
        <f t="shared" si="1"/>
        <v>0</v>
      </c>
      <c r="Q33" s="14">
        <f t="shared" si="2"/>
        <v>0</v>
      </c>
      <c r="R33" s="14">
        <f t="shared" si="3"/>
        <v>1</v>
      </c>
      <c r="S33" s="17"/>
    </row>
    <row r="34" spans="1:19" x14ac:dyDescent="0.3">
      <c r="A34" s="4">
        <v>31</v>
      </c>
      <c r="B34" s="4">
        <v>737</v>
      </c>
      <c r="C34" s="4" t="s">
        <v>10</v>
      </c>
      <c r="D34" s="4">
        <f t="shared" si="4"/>
        <v>1</v>
      </c>
      <c r="E34" s="6">
        <f t="shared" si="5"/>
        <v>50.324072471529085</v>
      </c>
      <c r="F34" s="6">
        <f t="shared" si="6"/>
        <v>48.443461948825586</v>
      </c>
      <c r="G34" s="30">
        <f t="shared" si="7"/>
        <v>7.1691386769243919E+21</v>
      </c>
      <c r="H34" s="30">
        <f t="shared" si="7"/>
        <v>1.0932719577528951E+21</v>
      </c>
      <c r="I34" s="7">
        <f t="shared" si="8"/>
        <v>0.86768123661580809</v>
      </c>
      <c r="J34" s="7">
        <f t="shared" si="9"/>
        <v>0.13231876338419193</v>
      </c>
      <c r="K34" s="24">
        <f t="shared" si="10"/>
        <v>0.86768123661580809</v>
      </c>
      <c r="L34" s="7">
        <f t="shared" si="11"/>
        <v>-0.14193087069239355</v>
      </c>
      <c r="N34" s="10">
        <f t="shared" si="12"/>
        <v>1</v>
      </c>
      <c r="O34" s="14">
        <f t="shared" si="0"/>
        <v>0</v>
      </c>
      <c r="P34" s="14">
        <f t="shared" si="1"/>
        <v>0</v>
      </c>
      <c r="Q34" s="14">
        <f t="shared" si="2"/>
        <v>0</v>
      </c>
      <c r="R34" s="14">
        <f t="shared" si="3"/>
        <v>1</v>
      </c>
      <c r="S34" s="17"/>
    </row>
    <row r="35" spans="1:19" x14ac:dyDescent="0.3">
      <c r="A35" s="4">
        <v>32</v>
      </c>
      <c r="B35" s="4">
        <v>738</v>
      </c>
      <c r="C35" s="4" t="s">
        <v>10</v>
      </c>
      <c r="D35" s="4">
        <f t="shared" si="4"/>
        <v>1</v>
      </c>
      <c r="E35" s="6">
        <f t="shared" si="5"/>
        <v>50.392354795099678</v>
      </c>
      <c r="F35" s="6">
        <f t="shared" si="6"/>
        <v>48.443461948825586</v>
      </c>
      <c r="G35" s="30">
        <f t="shared" si="7"/>
        <v>7.6757640746981466E+21</v>
      </c>
      <c r="H35" s="30">
        <f t="shared" si="7"/>
        <v>1.0932719577528951E+21</v>
      </c>
      <c r="I35" s="7">
        <f t="shared" si="8"/>
        <v>0.87532586777986887</v>
      </c>
      <c r="J35" s="7">
        <f t="shared" si="9"/>
        <v>0.12467413222013111</v>
      </c>
      <c r="K35" s="24">
        <f t="shared" si="10"/>
        <v>0.87532586777986887</v>
      </c>
      <c r="L35" s="7">
        <f t="shared" si="11"/>
        <v>-0.13315904163590675</v>
      </c>
      <c r="N35" s="10">
        <f t="shared" si="12"/>
        <v>1</v>
      </c>
      <c r="O35" s="14">
        <f t="shared" si="0"/>
        <v>0</v>
      </c>
      <c r="P35" s="14">
        <f t="shared" si="1"/>
        <v>0</v>
      </c>
      <c r="Q35" s="14">
        <f t="shared" si="2"/>
        <v>0</v>
      </c>
      <c r="R35" s="14">
        <f t="shared" si="3"/>
        <v>1</v>
      </c>
      <c r="S35" s="17"/>
    </row>
    <row r="36" spans="1:19" x14ac:dyDescent="0.3">
      <c r="A36" s="4">
        <v>33</v>
      </c>
      <c r="B36" s="4">
        <v>741</v>
      </c>
      <c r="C36" s="4" t="s">
        <v>9</v>
      </c>
      <c r="D36" s="4">
        <f t="shared" si="4"/>
        <v>0</v>
      </c>
      <c r="E36" s="6">
        <f t="shared" si="5"/>
        <v>50.597201765811469</v>
      </c>
      <c r="F36" s="6">
        <f t="shared" si="6"/>
        <v>48.443461948825586</v>
      </c>
      <c r="G36" s="30">
        <f t="shared" si="7"/>
        <v>9.4207510332978275E+21</v>
      </c>
      <c r="H36" s="30">
        <f t="shared" si="7"/>
        <v>1.0932719577528951E+21</v>
      </c>
      <c r="I36" s="7">
        <f t="shared" si="8"/>
        <v>0.89601773187261802</v>
      </c>
      <c r="J36" s="7">
        <f t="shared" si="9"/>
        <v>0.103982268127382</v>
      </c>
      <c r="K36" s="24">
        <f t="shared" si="10"/>
        <v>0.103982268127382</v>
      </c>
      <c r="L36" s="7">
        <f t="shared" si="11"/>
        <v>-2.2635348931525061</v>
      </c>
      <c r="N36" s="10">
        <f t="shared" si="12"/>
        <v>1</v>
      </c>
      <c r="O36" s="14">
        <f t="shared" si="0"/>
        <v>0</v>
      </c>
      <c r="P36" s="14">
        <f t="shared" si="1"/>
        <v>1</v>
      </c>
      <c r="Q36" s="14">
        <f t="shared" si="2"/>
        <v>0</v>
      </c>
      <c r="R36" s="14">
        <f t="shared" si="3"/>
        <v>0</v>
      </c>
      <c r="S36" s="17"/>
    </row>
    <row r="37" spans="1:19" x14ac:dyDescent="0.3">
      <c r="A37" s="4">
        <v>34</v>
      </c>
      <c r="B37" s="4">
        <v>747</v>
      </c>
      <c r="C37" s="4" t="s">
        <v>10</v>
      </c>
      <c r="D37" s="4">
        <f t="shared" si="4"/>
        <v>1</v>
      </c>
      <c r="E37" s="6">
        <f t="shared" si="5"/>
        <v>51.006895707235039</v>
      </c>
      <c r="F37" s="6">
        <f t="shared" si="6"/>
        <v>48.443461948825586</v>
      </c>
      <c r="G37" s="30">
        <f t="shared" si="7"/>
        <v>1.4191011260671937E+22</v>
      </c>
      <c r="H37" s="30">
        <f t="shared" si="7"/>
        <v>1.0932719577528951E+21</v>
      </c>
      <c r="I37" s="7">
        <f t="shared" si="8"/>
        <v>0.9284708388264501</v>
      </c>
      <c r="J37" s="7">
        <f t="shared" si="9"/>
        <v>7.1529161173549988E-2</v>
      </c>
      <c r="K37" s="24">
        <f t="shared" si="10"/>
        <v>0.9284708388264501</v>
      </c>
      <c r="L37" s="7">
        <f t="shared" si="11"/>
        <v>-7.4216305439229482E-2</v>
      </c>
      <c r="N37" s="10">
        <f t="shared" si="12"/>
        <v>1</v>
      </c>
      <c r="O37" s="14">
        <f t="shared" si="0"/>
        <v>0</v>
      </c>
      <c r="P37" s="14">
        <f t="shared" si="1"/>
        <v>0</v>
      </c>
      <c r="Q37" s="14">
        <f t="shared" si="2"/>
        <v>0</v>
      </c>
      <c r="R37" s="14">
        <f t="shared" si="3"/>
        <v>1</v>
      </c>
      <c r="S37" s="17"/>
    </row>
    <row r="38" spans="1:19" x14ac:dyDescent="0.3">
      <c r="A38" s="4">
        <v>35</v>
      </c>
      <c r="B38" s="4">
        <v>747</v>
      </c>
      <c r="C38" s="4" t="s">
        <v>10</v>
      </c>
      <c r="D38" s="4">
        <f t="shared" si="4"/>
        <v>1</v>
      </c>
      <c r="E38" s="6">
        <f t="shared" si="5"/>
        <v>51.006895707235039</v>
      </c>
      <c r="F38" s="6">
        <f t="shared" si="6"/>
        <v>48.443461948825586</v>
      </c>
      <c r="G38" s="30">
        <f t="shared" si="7"/>
        <v>1.4191011260671937E+22</v>
      </c>
      <c r="H38" s="30">
        <f t="shared" si="7"/>
        <v>1.0932719577528951E+21</v>
      </c>
      <c r="I38" s="7">
        <f t="shared" si="8"/>
        <v>0.9284708388264501</v>
      </c>
      <c r="J38" s="7">
        <f t="shared" si="9"/>
        <v>7.1529161173549988E-2</v>
      </c>
      <c r="K38" s="24">
        <f t="shared" si="10"/>
        <v>0.9284708388264501</v>
      </c>
      <c r="L38" s="7">
        <f t="shared" si="11"/>
        <v>-7.4216305439229482E-2</v>
      </c>
      <c r="N38" s="10">
        <f t="shared" si="12"/>
        <v>1</v>
      </c>
      <c r="O38" s="14">
        <f t="shared" si="0"/>
        <v>0</v>
      </c>
      <c r="P38" s="14">
        <f t="shared" si="1"/>
        <v>0</v>
      </c>
      <c r="Q38" s="14">
        <f t="shared" si="2"/>
        <v>0</v>
      </c>
      <c r="R38" s="14">
        <f t="shared" si="3"/>
        <v>1</v>
      </c>
      <c r="S38" s="17"/>
    </row>
    <row r="39" spans="1:19" x14ac:dyDescent="0.3">
      <c r="E39" s="8"/>
      <c r="F39" s="8"/>
      <c r="G39" s="8"/>
      <c r="H39" s="8"/>
      <c r="I39" s="8"/>
      <c r="J39" s="8"/>
      <c r="K39" s="8"/>
    </row>
    <row r="40" spans="1:19" x14ac:dyDescent="0.3">
      <c r="E40" s="8"/>
      <c r="F40" s="8"/>
      <c r="G40" s="8"/>
      <c r="H40" s="9" t="s">
        <v>11</v>
      </c>
      <c r="I40" s="8">
        <f>SUM(L4:L38)</f>
        <v>-15.480803647320258</v>
      </c>
      <c r="J40" s="8"/>
      <c r="K40" s="8"/>
    </row>
  </sheetData>
  <mergeCells count="3">
    <mergeCell ref="B1:C1"/>
    <mergeCell ref="M2:P2"/>
    <mergeCell ref="U3:V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40"/>
  <sheetViews>
    <sheetView zoomScale="75" zoomScaleNormal="75" workbookViewId="0">
      <selection activeCell="F1" sqref="F1"/>
    </sheetView>
  </sheetViews>
  <sheetFormatPr defaultColWidth="9.125" defaultRowHeight="14.4" x14ac:dyDescent="0.3"/>
  <cols>
    <col min="1" max="1" width="3" style="22" bestFit="1" customWidth="1"/>
    <col min="2" max="2" width="6.25" style="22" bestFit="1" customWidth="1"/>
    <col min="3" max="3" width="7" style="22" bestFit="1" customWidth="1"/>
    <col min="4" max="4" width="9.75" style="22" bestFit="1" customWidth="1"/>
    <col min="5" max="5" width="11.625" style="22" customWidth="1"/>
    <col min="6" max="6" width="8.75" style="22" bestFit="1" customWidth="1"/>
    <col min="7" max="7" width="11.625" style="22" customWidth="1"/>
    <col min="8" max="8" width="12.125" style="22" bestFit="1" customWidth="1"/>
    <col min="9" max="9" width="15" style="22" bestFit="1" customWidth="1"/>
    <col min="10" max="10" width="15" style="22" customWidth="1"/>
    <col min="11" max="11" width="12.25" style="22" customWidth="1"/>
    <col min="12" max="12" width="14.375" style="3" customWidth="1"/>
    <col min="13" max="13" width="9.125" style="3" hidden="1" customWidth="1"/>
    <col min="14" max="14" width="11.625" style="3" hidden="1" customWidth="1"/>
    <col min="15" max="15" width="9.875" style="3" hidden="1" customWidth="1"/>
    <col min="16" max="16" width="10.75" style="3" hidden="1" customWidth="1"/>
    <col min="17" max="17" width="3.875" style="3" hidden="1" customWidth="1"/>
    <col min="18" max="18" width="12" style="3" hidden="1" customWidth="1"/>
    <col min="19" max="22" width="9.125" style="3" hidden="1" customWidth="1"/>
    <col min="23" max="25" width="0" style="3" hidden="1" customWidth="1"/>
    <col min="26" max="16384" width="9.125" style="3"/>
  </cols>
  <sheetData>
    <row r="1" spans="1:24" x14ac:dyDescent="0.3">
      <c r="B1" s="52" t="s">
        <v>21</v>
      </c>
      <c r="C1" s="47"/>
      <c r="F1" s="2" t="s">
        <v>1</v>
      </c>
      <c r="G1" s="22">
        <v>-0.28768207630151471</v>
      </c>
      <c r="H1" s="2"/>
      <c r="K1" s="29" t="s">
        <v>27</v>
      </c>
      <c r="L1" s="28">
        <f>SUM(L4:L38)</f>
        <v>-23.901783664516515</v>
      </c>
    </row>
    <row r="2" spans="1:24" x14ac:dyDescent="0.3">
      <c r="L2" s="26"/>
      <c r="M2" s="48" t="s">
        <v>15</v>
      </c>
      <c r="N2" s="49"/>
      <c r="O2" s="49"/>
      <c r="P2" s="49"/>
      <c r="Q2" s="15"/>
    </row>
    <row r="3" spans="1:24" x14ac:dyDescent="0.3">
      <c r="A3" s="4" t="s">
        <v>3</v>
      </c>
      <c r="B3" s="4" t="s">
        <v>4</v>
      </c>
      <c r="C3" s="4" t="s">
        <v>5</v>
      </c>
      <c r="D3" s="20" t="s">
        <v>20</v>
      </c>
      <c r="E3" s="5" t="s">
        <v>6</v>
      </c>
      <c r="F3" s="23" t="s">
        <v>22</v>
      </c>
      <c r="G3" s="4" t="s">
        <v>7</v>
      </c>
      <c r="H3" s="23" t="s">
        <v>23</v>
      </c>
      <c r="I3" s="23" t="s">
        <v>25</v>
      </c>
      <c r="J3" s="23" t="s">
        <v>24</v>
      </c>
      <c r="K3" s="23" t="s">
        <v>8</v>
      </c>
      <c r="L3" s="27" t="s">
        <v>26</v>
      </c>
      <c r="N3" s="13" t="s">
        <v>19</v>
      </c>
      <c r="O3" s="13" t="s">
        <v>14</v>
      </c>
      <c r="P3" s="13" t="s">
        <v>16</v>
      </c>
      <c r="Q3" s="13" t="s">
        <v>17</v>
      </c>
      <c r="R3" s="13" t="s">
        <v>18</v>
      </c>
      <c r="S3" s="16"/>
      <c r="T3" s="10"/>
      <c r="U3" s="50" t="s">
        <v>13</v>
      </c>
      <c r="V3" s="48"/>
      <c r="W3" s="10"/>
    </row>
    <row r="4" spans="1:24" x14ac:dyDescent="0.3">
      <c r="A4" s="4">
        <v>1</v>
      </c>
      <c r="B4" s="4">
        <v>655</v>
      </c>
      <c r="C4" s="4" t="s">
        <v>9</v>
      </c>
      <c r="D4" s="4">
        <f>+IF(C4="D",0,1)</f>
        <v>0</v>
      </c>
      <c r="E4" s="6">
        <f>$G$1</f>
        <v>-0.28768207630151471</v>
      </c>
      <c r="F4" s="6">
        <f>0</f>
        <v>0</v>
      </c>
      <c r="G4" s="7">
        <f>EXP(E4)</f>
        <v>0.74999999711269971</v>
      </c>
      <c r="H4" s="7">
        <f>EXP(F4)</f>
        <v>1</v>
      </c>
      <c r="I4" s="7">
        <f>(G4)/(H4+G4)</f>
        <v>0.42857142762863659</v>
      </c>
      <c r="J4" s="7">
        <f>H4/(H4+G4)</f>
        <v>0.57142857237136335</v>
      </c>
      <c r="K4" s="24">
        <f>I4^D4*J4^(1-D4)</f>
        <v>0.57142857237136335</v>
      </c>
      <c r="L4" s="7">
        <f>LN(K4)</f>
        <v>-0.55961578628553688</v>
      </c>
      <c r="N4" s="10">
        <f>IF(I4&gt;0.5,1,0)</f>
        <v>0</v>
      </c>
      <c r="O4" s="14">
        <f t="shared" ref="O4:O38" si="0">IF(D4+N4=0,1,0)</f>
        <v>1</v>
      </c>
      <c r="P4" s="14">
        <f t="shared" ref="P4:P38" si="1">IF(D4-N4=-1,1,0)</f>
        <v>0</v>
      </c>
      <c r="Q4" s="14">
        <f t="shared" ref="Q4:Q38" si="2">IF(D4-N4=1,1,0)</f>
        <v>0</v>
      </c>
      <c r="R4" s="14">
        <f t="shared" ref="R4:R38" si="3">IF(D4+N4=2,1,0)</f>
        <v>0</v>
      </c>
      <c r="S4" s="17"/>
      <c r="T4" s="13" t="s">
        <v>12</v>
      </c>
      <c r="U4" s="10">
        <v>0</v>
      </c>
      <c r="V4" s="10">
        <v>1</v>
      </c>
      <c r="W4" s="10"/>
    </row>
    <row r="5" spans="1:24" x14ac:dyDescent="0.3">
      <c r="A5" s="4">
        <v>2</v>
      </c>
      <c r="B5" s="4">
        <v>660</v>
      </c>
      <c r="C5" s="4" t="s">
        <v>9</v>
      </c>
      <c r="D5" s="4">
        <f t="shared" ref="D5:D38" si="4">+IF(C5="D",0,1)</f>
        <v>0</v>
      </c>
      <c r="E5" s="6">
        <f t="shared" ref="E5:E38" si="5">$G$1</f>
        <v>-0.28768207630151471</v>
      </c>
      <c r="F5" s="6">
        <f>0</f>
        <v>0</v>
      </c>
      <c r="G5" s="7">
        <f t="shared" ref="G5:H38" si="6">EXP(E5)</f>
        <v>0.74999999711269971</v>
      </c>
      <c r="H5" s="7">
        <f t="shared" si="6"/>
        <v>1</v>
      </c>
      <c r="I5" s="7">
        <f t="shared" ref="I5:I38" si="7">(G5)/(H5+G5)</f>
        <v>0.42857142762863659</v>
      </c>
      <c r="J5" s="7">
        <f t="shared" ref="J5:J38" si="8">H5/(H5+G5)</f>
        <v>0.57142857237136335</v>
      </c>
      <c r="K5" s="24">
        <f t="shared" ref="K5:K38" si="9">I5^D5*J5^(1-D5)</f>
        <v>0.57142857237136335</v>
      </c>
      <c r="L5" s="7">
        <f t="shared" ref="L5:L38" si="10">LN(K5)</f>
        <v>-0.55961578628553688</v>
      </c>
      <c r="N5" s="10">
        <f t="shared" ref="N5:N38" si="11">IF(I5&gt;0.5,1,0)</f>
        <v>0</v>
      </c>
      <c r="O5" s="14">
        <f t="shared" si="0"/>
        <v>1</v>
      </c>
      <c r="P5" s="14">
        <f t="shared" si="1"/>
        <v>0</v>
      </c>
      <c r="Q5" s="14">
        <f t="shared" si="2"/>
        <v>0</v>
      </c>
      <c r="R5" s="14">
        <f t="shared" si="3"/>
        <v>0</v>
      </c>
      <c r="S5" s="17"/>
      <c r="T5" s="10">
        <v>0</v>
      </c>
      <c r="U5" s="14">
        <f>SUM(O4:O38)</f>
        <v>20</v>
      </c>
      <c r="V5" s="14">
        <f>SUM(P4:P38)</f>
        <v>0</v>
      </c>
      <c r="W5" s="10"/>
    </row>
    <row r="6" spans="1:24" x14ac:dyDescent="0.3">
      <c r="A6" s="4">
        <v>3</v>
      </c>
      <c r="B6" s="4">
        <v>660</v>
      </c>
      <c r="C6" s="4" t="s">
        <v>9</v>
      </c>
      <c r="D6" s="4">
        <f t="shared" si="4"/>
        <v>0</v>
      </c>
      <c r="E6" s="6">
        <f t="shared" si="5"/>
        <v>-0.28768207630151471</v>
      </c>
      <c r="F6" s="6">
        <f>0</f>
        <v>0</v>
      </c>
      <c r="G6" s="7">
        <f t="shared" si="6"/>
        <v>0.74999999711269971</v>
      </c>
      <c r="H6" s="7">
        <f t="shared" si="6"/>
        <v>1</v>
      </c>
      <c r="I6" s="7">
        <f t="shared" si="7"/>
        <v>0.42857142762863659</v>
      </c>
      <c r="J6" s="7">
        <f t="shared" si="8"/>
        <v>0.57142857237136335</v>
      </c>
      <c r="K6" s="24">
        <f t="shared" si="9"/>
        <v>0.57142857237136335</v>
      </c>
      <c r="L6" s="7">
        <f t="shared" si="10"/>
        <v>-0.55961578628553688</v>
      </c>
      <c r="N6" s="10">
        <f t="shared" si="11"/>
        <v>0</v>
      </c>
      <c r="O6" s="14">
        <f t="shared" si="0"/>
        <v>1</v>
      </c>
      <c r="P6" s="14">
        <f t="shared" si="1"/>
        <v>0</v>
      </c>
      <c r="Q6" s="14">
        <f t="shared" si="2"/>
        <v>0</v>
      </c>
      <c r="R6" s="14">
        <f t="shared" si="3"/>
        <v>0</v>
      </c>
      <c r="S6" s="17"/>
      <c r="T6" s="10">
        <v>1</v>
      </c>
      <c r="U6" s="14">
        <f>SUM(Q4:Q38)</f>
        <v>15</v>
      </c>
      <c r="V6" s="14">
        <f>SUM(R4:R38)</f>
        <v>0</v>
      </c>
      <c r="W6" s="10"/>
    </row>
    <row r="7" spans="1:24" x14ac:dyDescent="0.3">
      <c r="A7" s="4">
        <v>4</v>
      </c>
      <c r="B7" s="4">
        <v>662</v>
      </c>
      <c r="C7" s="4" t="s">
        <v>9</v>
      </c>
      <c r="D7" s="4">
        <f t="shared" si="4"/>
        <v>0</v>
      </c>
      <c r="E7" s="6">
        <f t="shared" si="5"/>
        <v>-0.28768207630151471</v>
      </c>
      <c r="F7" s="6">
        <f>0</f>
        <v>0</v>
      </c>
      <c r="G7" s="7">
        <f t="shared" si="6"/>
        <v>0.74999999711269971</v>
      </c>
      <c r="H7" s="7">
        <f t="shared" si="6"/>
        <v>1</v>
      </c>
      <c r="I7" s="7">
        <f t="shared" si="7"/>
        <v>0.42857142762863659</v>
      </c>
      <c r="J7" s="7">
        <f t="shared" si="8"/>
        <v>0.57142857237136335</v>
      </c>
      <c r="K7" s="24">
        <f t="shared" si="9"/>
        <v>0.57142857237136335</v>
      </c>
      <c r="L7" s="7">
        <f t="shared" si="10"/>
        <v>-0.55961578628553688</v>
      </c>
      <c r="N7" s="10">
        <f t="shared" si="11"/>
        <v>0</v>
      </c>
      <c r="O7" s="14">
        <f t="shared" si="0"/>
        <v>1</v>
      </c>
      <c r="P7" s="14">
        <f t="shared" si="1"/>
        <v>0</v>
      </c>
      <c r="Q7" s="14">
        <f t="shared" si="2"/>
        <v>0</v>
      </c>
      <c r="R7" s="14">
        <f t="shared" si="3"/>
        <v>0</v>
      </c>
      <c r="S7" s="17"/>
    </row>
    <row r="8" spans="1:24" x14ac:dyDescent="0.3">
      <c r="A8" s="4">
        <v>5</v>
      </c>
      <c r="B8" s="4">
        <v>662</v>
      </c>
      <c r="C8" s="4" t="s">
        <v>9</v>
      </c>
      <c r="D8" s="4">
        <f t="shared" si="4"/>
        <v>0</v>
      </c>
      <c r="E8" s="6">
        <f t="shared" si="5"/>
        <v>-0.28768207630151471</v>
      </c>
      <c r="F8" s="6">
        <f>0</f>
        <v>0</v>
      </c>
      <c r="G8" s="7">
        <f t="shared" si="6"/>
        <v>0.74999999711269971</v>
      </c>
      <c r="H8" s="7">
        <f t="shared" si="6"/>
        <v>1</v>
      </c>
      <c r="I8" s="7">
        <f t="shared" si="7"/>
        <v>0.42857142762863659</v>
      </c>
      <c r="J8" s="7">
        <f t="shared" si="8"/>
        <v>0.57142857237136335</v>
      </c>
      <c r="K8" s="24">
        <f t="shared" si="9"/>
        <v>0.57142857237136335</v>
      </c>
      <c r="L8" s="7">
        <f t="shared" si="10"/>
        <v>-0.55961578628553688</v>
      </c>
      <c r="N8" s="10">
        <f t="shared" si="11"/>
        <v>0</v>
      </c>
      <c r="O8" s="14">
        <f t="shared" si="0"/>
        <v>1</v>
      </c>
      <c r="P8" s="14">
        <f t="shared" si="1"/>
        <v>0</v>
      </c>
      <c r="Q8" s="14">
        <f t="shared" si="2"/>
        <v>0</v>
      </c>
      <c r="R8" s="14">
        <f t="shared" si="3"/>
        <v>0</v>
      </c>
      <c r="S8" s="17"/>
      <c r="X8" s="12"/>
    </row>
    <row r="9" spans="1:24" x14ac:dyDescent="0.3">
      <c r="A9" s="4">
        <v>6</v>
      </c>
      <c r="B9" s="4">
        <v>674</v>
      </c>
      <c r="C9" s="4" t="s">
        <v>9</v>
      </c>
      <c r="D9" s="4">
        <f t="shared" si="4"/>
        <v>0</v>
      </c>
      <c r="E9" s="6">
        <f t="shared" si="5"/>
        <v>-0.28768207630151471</v>
      </c>
      <c r="F9" s="6">
        <f>0</f>
        <v>0</v>
      </c>
      <c r="G9" s="7">
        <f t="shared" si="6"/>
        <v>0.74999999711269971</v>
      </c>
      <c r="H9" s="7">
        <f t="shared" si="6"/>
        <v>1</v>
      </c>
      <c r="I9" s="7">
        <f t="shared" si="7"/>
        <v>0.42857142762863659</v>
      </c>
      <c r="J9" s="7">
        <f t="shared" si="8"/>
        <v>0.57142857237136335</v>
      </c>
      <c r="K9" s="24">
        <f t="shared" si="9"/>
        <v>0.57142857237136335</v>
      </c>
      <c r="L9" s="7">
        <f t="shared" si="10"/>
        <v>-0.55961578628553688</v>
      </c>
      <c r="N9" s="10">
        <f t="shared" si="11"/>
        <v>0</v>
      </c>
      <c r="O9" s="14">
        <f t="shared" si="0"/>
        <v>1</v>
      </c>
      <c r="P9" s="14">
        <f t="shared" si="1"/>
        <v>0</v>
      </c>
      <c r="Q9" s="14">
        <f t="shared" si="2"/>
        <v>0</v>
      </c>
      <c r="R9" s="14">
        <f t="shared" si="3"/>
        <v>0</v>
      </c>
      <c r="S9" s="17"/>
    </row>
    <row r="10" spans="1:24" x14ac:dyDescent="0.3">
      <c r="A10" s="4">
        <v>7</v>
      </c>
      <c r="B10" s="4">
        <v>676</v>
      </c>
      <c r="C10" s="4" t="s">
        <v>9</v>
      </c>
      <c r="D10" s="4">
        <f t="shared" si="4"/>
        <v>0</v>
      </c>
      <c r="E10" s="6">
        <f t="shared" si="5"/>
        <v>-0.28768207630151471</v>
      </c>
      <c r="F10" s="6">
        <f>0</f>
        <v>0</v>
      </c>
      <c r="G10" s="7">
        <f t="shared" si="6"/>
        <v>0.74999999711269971</v>
      </c>
      <c r="H10" s="7">
        <f t="shared" si="6"/>
        <v>1</v>
      </c>
      <c r="I10" s="7">
        <f t="shared" si="7"/>
        <v>0.42857142762863659</v>
      </c>
      <c r="J10" s="7">
        <f t="shared" si="8"/>
        <v>0.57142857237136335</v>
      </c>
      <c r="K10" s="24">
        <f t="shared" si="9"/>
        <v>0.57142857237136335</v>
      </c>
      <c r="L10" s="7">
        <f t="shared" si="10"/>
        <v>-0.55961578628553688</v>
      </c>
      <c r="N10" s="10">
        <f t="shared" si="11"/>
        <v>0</v>
      </c>
      <c r="O10" s="14">
        <f t="shared" si="0"/>
        <v>1</v>
      </c>
      <c r="P10" s="14">
        <f t="shared" si="1"/>
        <v>0</v>
      </c>
      <c r="Q10" s="14">
        <f t="shared" si="2"/>
        <v>0</v>
      </c>
      <c r="R10" s="14">
        <f t="shared" si="3"/>
        <v>0</v>
      </c>
      <c r="S10" s="17"/>
    </row>
    <row r="11" spans="1:24" x14ac:dyDescent="0.3">
      <c r="A11" s="4">
        <v>8</v>
      </c>
      <c r="B11" s="4">
        <v>680</v>
      </c>
      <c r="C11" s="4" t="s">
        <v>9</v>
      </c>
      <c r="D11" s="4">
        <f t="shared" si="4"/>
        <v>0</v>
      </c>
      <c r="E11" s="6">
        <f t="shared" si="5"/>
        <v>-0.28768207630151471</v>
      </c>
      <c r="F11" s="6">
        <f>0</f>
        <v>0</v>
      </c>
      <c r="G11" s="7">
        <f t="shared" si="6"/>
        <v>0.74999999711269971</v>
      </c>
      <c r="H11" s="7">
        <f t="shared" si="6"/>
        <v>1</v>
      </c>
      <c r="I11" s="7">
        <f t="shared" si="7"/>
        <v>0.42857142762863659</v>
      </c>
      <c r="J11" s="7">
        <f t="shared" si="8"/>
        <v>0.57142857237136335</v>
      </c>
      <c r="K11" s="24">
        <f t="shared" si="9"/>
        <v>0.57142857237136335</v>
      </c>
      <c r="L11" s="7">
        <f t="shared" si="10"/>
        <v>-0.55961578628553688</v>
      </c>
      <c r="N11" s="10">
        <f t="shared" si="11"/>
        <v>0</v>
      </c>
      <c r="O11" s="14">
        <f t="shared" si="0"/>
        <v>1</v>
      </c>
      <c r="P11" s="14">
        <f t="shared" si="1"/>
        <v>0</v>
      </c>
      <c r="Q11" s="14">
        <f t="shared" si="2"/>
        <v>0</v>
      </c>
      <c r="R11" s="14">
        <f t="shared" si="3"/>
        <v>0</v>
      </c>
      <c r="S11" s="17"/>
    </row>
    <row r="12" spans="1:24" x14ac:dyDescent="0.3">
      <c r="A12" s="4">
        <v>9</v>
      </c>
      <c r="B12" s="4">
        <v>680</v>
      </c>
      <c r="C12" s="4" t="s">
        <v>9</v>
      </c>
      <c r="D12" s="4">
        <f t="shared" si="4"/>
        <v>0</v>
      </c>
      <c r="E12" s="6">
        <f t="shared" si="5"/>
        <v>-0.28768207630151471</v>
      </c>
      <c r="F12" s="6">
        <f>0</f>
        <v>0</v>
      </c>
      <c r="G12" s="7">
        <f t="shared" si="6"/>
        <v>0.74999999711269971</v>
      </c>
      <c r="H12" s="7">
        <f t="shared" si="6"/>
        <v>1</v>
      </c>
      <c r="I12" s="7">
        <f t="shared" si="7"/>
        <v>0.42857142762863659</v>
      </c>
      <c r="J12" s="7">
        <f t="shared" si="8"/>
        <v>0.57142857237136335</v>
      </c>
      <c r="K12" s="24">
        <f t="shared" si="9"/>
        <v>0.57142857237136335</v>
      </c>
      <c r="L12" s="7">
        <f t="shared" si="10"/>
        <v>-0.55961578628553688</v>
      </c>
      <c r="N12" s="10">
        <f t="shared" si="11"/>
        <v>0</v>
      </c>
      <c r="O12" s="14">
        <f t="shared" si="0"/>
        <v>1</v>
      </c>
      <c r="P12" s="14">
        <f t="shared" si="1"/>
        <v>0</v>
      </c>
      <c r="Q12" s="14">
        <f t="shared" si="2"/>
        <v>0</v>
      </c>
      <c r="R12" s="14">
        <f t="shared" si="3"/>
        <v>0</v>
      </c>
      <c r="S12" s="17"/>
    </row>
    <row r="13" spans="1:24" x14ac:dyDescent="0.3">
      <c r="A13" s="4">
        <v>10</v>
      </c>
      <c r="B13" s="4">
        <v>682</v>
      </c>
      <c r="C13" s="4" t="s">
        <v>9</v>
      </c>
      <c r="D13" s="4">
        <f t="shared" si="4"/>
        <v>0</v>
      </c>
      <c r="E13" s="6">
        <f t="shared" si="5"/>
        <v>-0.28768207630151471</v>
      </c>
      <c r="F13" s="6">
        <f>0</f>
        <v>0</v>
      </c>
      <c r="G13" s="7">
        <f t="shared" si="6"/>
        <v>0.74999999711269971</v>
      </c>
      <c r="H13" s="7">
        <f t="shared" si="6"/>
        <v>1</v>
      </c>
      <c r="I13" s="7">
        <f t="shared" si="7"/>
        <v>0.42857142762863659</v>
      </c>
      <c r="J13" s="7">
        <f t="shared" si="8"/>
        <v>0.57142857237136335</v>
      </c>
      <c r="K13" s="24">
        <f t="shared" si="9"/>
        <v>0.57142857237136335</v>
      </c>
      <c r="L13" s="7">
        <f t="shared" si="10"/>
        <v>-0.55961578628553688</v>
      </c>
      <c r="N13" s="10">
        <f t="shared" si="11"/>
        <v>0</v>
      </c>
      <c r="O13" s="14">
        <f t="shared" si="0"/>
        <v>1</v>
      </c>
      <c r="P13" s="14">
        <f t="shared" si="1"/>
        <v>0</v>
      </c>
      <c r="Q13" s="14">
        <f t="shared" si="2"/>
        <v>0</v>
      </c>
      <c r="R13" s="14">
        <f t="shared" si="3"/>
        <v>0</v>
      </c>
      <c r="S13" s="17"/>
      <c r="U13" s="2"/>
    </row>
    <row r="14" spans="1:24" x14ac:dyDescent="0.3">
      <c r="A14" s="4">
        <v>11</v>
      </c>
      <c r="B14" s="4">
        <v>683</v>
      </c>
      <c r="C14" s="4" t="s">
        <v>9</v>
      </c>
      <c r="D14" s="4">
        <f t="shared" si="4"/>
        <v>0</v>
      </c>
      <c r="E14" s="6">
        <f t="shared" si="5"/>
        <v>-0.28768207630151471</v>
      </c>
      <c r="F14" s="6">
        <f>0</f>
        <v>0</v>
      </c>
      <c r="G14" s="7">
        <f t="shared" si="6"/>
        <v>0.74999999711269971</v>
      </c>
      <c r="H14" s="7">
        <f t="shared" si="6"/>
        <v>1</v>
      </c>
      <c r="I14" s="7">
        <f t="shared" si="7"/>
        <v>0.42857142762863659</v>
      </c>
      <c r="J14" s="7">
        <f t="shared" si="8"/>
        <v>0.57142857237136335</v>
      </c>
      <c r="K14" s="24">
        <f t="shared" si="9"/>
        <v>0.57142857237136335</v>
      </c>
      <c r="L14" s="7">
        <f t="shared" si="10"/>
        <v>-0.55961578628553688</v>
      </c>
      <c r="N14" s="10">
        <f t="shared" si="11"/>
        <v>0</v>
      </c>
      <c r="O14" s="14">
        <f t="shared" si="0"/>
        <v>1</v>
      </c>
      <c r="P14" s="14">
        <f t="shared" si="1"/>
        <v>0</v>
      </c>
      <c r="Q14" s="14">
        <f t="shared" si="2"/>
        <v>0</v>
      </c>
      <c r="R14" s="14">
        <f t="shared" si="3"/>
        <v>0</v>
      </c>
      <c r="S14" s="17"/>
    </row>
    <row r="15" spans="1:24" x14ac:dyDescent="0.3">
      <c r="A15" s="4">
        <v>12</v>
      </c>
      <c r="B15" s="4">
        <v>687</v>
      </c>
      <c r="C15" s="4" t="s">
        <v>10</v>
      </c>
      <c r="D15" s="4">
        <f t="shared" si="4"/>
        <v>1</v>
      </c>
      <c r="E15" s="6">
        <f t="shared" si="5"/>
        <v>-0.28768207630151471</v>
      </c>
      <c r="F15" s="6">
        <f>0</f>
        <v>0</v>
      </c>
      <c r="G15" s="7">
        <f t="shared" si="6"/>
        <v>0.74999999711269971</v>
      </c>
      <c r="H15" s="7">
        <f t="shared" si="6"/>
        <v>1</v>
      </c>
      <c r="I15" s="7">
        <f t="shared" si="7"/>
        <v>0.42857142762863659</v>
      </c>
      <c r="J15" s="7">
        <f t="shared" si="8"/>
        <v>0.57142857237136335</v>
      </c>
      <c r="K15" s="24">
        <f t="shared" si="9"/>
        <v>0.42857142762863659</v>
      </c>
      <c r="L15" s="7">
        <f t="shared" si="10"/>
        <v>-0.84729786258705153</v>
      </c>
      <c r="N15" s="10">
        <f t="shared" si="11"/>
        <v>0</v>
      </c>
      <c r="O15" s="14">
        <f t="shared" si="0"/>
        <v>0</v>
      </c>
      <c r="P15" s="14">
        <f t="shared" si="1"/>
        <v>0</v>
      </c>
      <c r="Q15" s="14">
        <f t="shared" si="2"/>
        <v>1</v>
      </c>
      <c r="R15" s="14">
        <f t="shared" si="3"/>
        <v>0</v>
      </c>
      <c r="S15" s="17"/>
    </row>
    <row r="16" spans="1:24" x14ac:dyDescent="0.3">
      <c r="A16" s="4">
        <v>13</v>
      </c>
      <c r="B16" s="4">
        <v>687</v>
      </c>
      <c r="C16" s="4" t="s">
        <v>9</v>
      </c>
      <c r="D16" s="4">
        <f t="shared" si="4"/>
        <v>0</v>
      </c>
      <c r="E16" s="6">
        <f t="shared" si="5"/>
        <v>-0.28768207630151471</v>
      </c>
      <c r="F16" s="6">
        <f>0</f>
        <v>0</v>
      </c>
      <c r="G16" s="7">
        <f t="shared" si="6"/>
        <v>0.74999999711269971</v>
      </c>
      <c r="H16" s="7">
        <f t="shared" si="6"/>
        <v>1</v>
      </c>
      <c r="I16" s="7">
        <f t="shared" si="7"/>
        <v>0.42857142762863659</v>
      </c>
      <c r="J16" s="7">
        <f t="shared" si="8"/>
        <v>0.57142857237136335</v>
      </c>
      <c r="K16" s="24">
        <f t="shared" si="9"/>
        <v>0.57142857237136335</v>
      </c>
      <c r="L16" s="7">
        <f t="shared" si="10"/>
        <v>-0.55961578628553688</v>
      </c>
      <c r="N16" s="10">
        <f t="shared" si="11"/>
        <v>0</v>
      </c>
      <c r="O16" s="14">
        <f t="shared" si="0"/>
        <v>1</v>
      </c>
      <c r="P16" s="14">
        <f t="shared" si="1"/>
        <v>0</v>
      </c>
      <c r="Q16" s="14">
        <f t="shared" si="2"/>
        <v>0</v>
      </c>
      <c r="R16" s="14">
        <f t="shared" si="3"/>
        <v>0</v>
      </c>
      <c r="S16" s="17"/>
    </row>
    <row r="17" spans="1:19" x14ac:dyDescent="0.3">
      <c r="A17" s="4">
        <v>14</v>
      </c>
      <c r="B17" s="4">
        <v>689</v>
      </c>
      <c r="C17" s="4" t="s">
        <v>9</v>
      </c>
      <c r="D17" s="4">
        <f t="shared" si="4"/>
        <v>0</v>
      </c>
      <c r="E17" s="6">
        <f t="shared" si="5"/>
        <v>-0.28768207630151471</v>
      </c>
      <c r="F17" s="6">
        <f>0</f>
        <v>0</v>
      </c>
      <c r="G17" s="7">
        <f t="shared" si="6"/>
        <v>0.74999999711269971</v>
      </c>
      <c r="H17" s="7">
        <f t="shared" si="6"/>
        <v>1</v>
      </c>
      <c r="I17" s="7">
        <f t="shared" si="7"/>
        <v>0.42857142762863659</v>
      </c>
      <c r="J17" s="7">
        <f t="shared" si="8"/>
        <v>0.57142857237136335</v>
      </c>
      <c r="K17" s="24">
        <f t="shared" si="9"/>
        <v>0.57142857237136335</v>
      </c>
      <c r="L17" s="7">
        <f t="shared" si="10"/>
        <v>-0.55961578628553688</v>
      </c>
      <c r="N17" s="10">
        <f t="shared" si="11"/>
        <v>0</v>
      </c>
      <c r="O17" s="14">
        <f t="shared" si="0"/>
        <v>1</v>
      </c>
      <c r="P17" s="14">
        <f t="shared" si="1"/>
        <v>0</v>
      </c>
      <c r="Q17" s="14">
        <f t="shared" si="2"/>
        <v>0</v>
      </c>
      <c r="R17" s="14">
        <f t="shared" si="3"/>
        <v>0</v>
      </c>
      <c r="S17" s="17"/>
    </row>
    <row r="18" spans="1:19" x14ac:dyDescent="0.3">
      <c r="A18" s="4">
        <v>15</v>
      </c>
      <c r="B18" s="4">
        <v>692</v>
      </c>
      <c r="C18" s="4" t="s">
        <v>9</v>
      </c>
      <c r="D18" s="4">
        <f t="shared" si="4"/>
        <v>0</v>
      </c>
      <c r="E18" s="6">
        <f t="shared" si="5"/>
        <v>-0.28768207630151471</v>
      </c>
      <c r="F18" s="6">
        <f>0</f>
        <v>0</v>
      </c>
      <c r="G18" s="7">
        <f t="shared" si="6"/>
        <v>0.74999999711269971</v>
      </c>
      <c r="H18" s="7">
        <f t="shared" si="6"/>
        <v>1</v>
      </c>
      <c r="I18" s="7">
        <f t="shared" si="7"/>
        <v>0.42857142762863659</v>
      </c>
      <c r="J18" s="7">
        <f t="shared" si="8"/>
        <v>0.57142857237136335</v>
      </c>
      <c r="K18" s="24">
        <f t="shared" si="9"/>
        <v>0.57142857237136335</v>
      </c>
      <c r="L18" s="7">
        <f t="shared" si="10"/>
        <v>-0.55961578628553688</v>
      </c>
      <c r="N18" s="10">
        <f t="shared" si="11"/>
        <v>0</v>
      </c>
      <c r="O18" s="14">
        <f t="shared" si="0"/>
        <v>1</v>
      </c>
      <c r="P18" s="14">
        <f t="shared" si="1"/>
        <v>0</v>
      </c>
      <c r="Q18" s="14">
        <f t="shared" si="2"/>
        <v>0</v>
      </c>
      <c r="R18" s="14">
        <f t="shared" si="3"/>
        <v>0</v>
      </c>
      <c r="S18" s="17"/>
    </row>
    <row r="19" spans="1:19" x14ac:dyDescent="0.3">
      <c r="A19" s="4">
        <v>16</v>
      </c>
      <c r="B19" s="4">
        <v>696</v>
      </c>
      <c r="C19" s="4" t="s">
        <v>10</v>
      </c>
      <c r="D19" s="4">
        <f t="shared" si="4"/>
        <v>1</v>
      </c>
      <c r="E19" s="6">
        <f t="shared" si="5"/>
        <v>-0.28768207630151471</v>
      </c>
      <c r="F19" s="6">
        <f>0</f>
        <v>0</v>
      </c>
      <c r="G19" s="7">
        <f t="shared" si="6"/>
        <v>0.74999999711269971</v>
      </c>
      <c r="H19" s="7">
        <f t="shared" si="6"/>
        <v>1</v>
      </c>
      <c r="I19" s="7">
        <f t="shared" si="7"/>
        <v>0.42857142762863659</v>
      </c>
      <c r="J19" s="7">
        <f t="shared" si="8"/>
        <v>0.57142857237136335</v>
      </c>
      <c r="K19" s="24">
        <f t="shared" si="9"/>
        <v>0.42857142762863659</v>
      </c>
      <c r="L19" s="7">
        <f t="shared" si="10"/>
        <v>-0.84729786258705153</v>
      </c>
      <c r="N19" s="10">
        <f t="shared" si="11"/>
        <v>0</v>
      </c>
      <c r="O19" s="14">
        <f t="shared" si="0"/>
        <v>0</v>
      </c>
      <c r="P19" s="14">
        <f t="shared" si="1"/>
        <v>0</v>
      </c>
      <c r="Q19" s="14">
        <f t="shared" si="2"/>
        <v>1</v>
      </c>
      <c r="R19" s="14">
        <f t="shared" si="3"/>
        <v>0</v>
      </c>
      <c r="S19" s="17"/>
    </row>
    <row r="20" spans="1:19" x14ac:dyDescent="0.3">
      <c r="A20" s="4">
        <v>17</v>
      </c>
      <c r="B20" s="4">
        <v>700</v>
      </c>
      <c r="C20" s="4" t="s">
        <v>10</v>
      </c>
      <c r="D20" s="4">
        <f t="shared" si="4"/>
        <v>1</v>
      </c>
      <c r="E20" s="6">
        <f t="shared" si="5"/>
        <v>-0.28768207630151471</v>
      </c>
      <c r="F20" s="6">
        <f>0</f>
        <v>0</v>
      </c>
      <c r="G20" s="7">
        <f t="shared" si="6"/>
        <v>0.74999999711269971</v>
      </c>
      <c r="H20" s="7">
        <f t="shared" si="6"/>
        <v>1</v>
      </c>
      <c r="I20" s="7">
        <f t="shared" si="7"/>
        <v>0.42857142762863659</v>
      </c>
      <c r="J20" s="7">
        <f t="shared" si="8"/>
        <v>0.57142857237136335</v>
      </c>
      <c r="K20" s="24">
        <f t="shared" si="9"/>
        <v>0.42857142762863659</v>
      </c>
      <c r="L20" s="7">
        <f t="shared" si="10"/>
        <v>-0.84729786258705153</v>
      </c>
      <c r="N20" s="10">
        <f t="shared" si="11"/>
        <v>0</v>
      </c>
      <c r="O20" s="14">
        <f t="shared" si="0"/>
        <v>0</v>
      </c>
      <c r="P20" s="14">
        <f t="shared" si="1"/>
        <v>0</v>
      </c>
      <c r="Q20" s="14">
        <f t="shared" si="2"/>
        <v>1</v>
      </c>
      <c r="R20" s="14">
        <f t="shared" si="3"/>
        <v>0</v>
      </c>
      <c r="S20" s="17"/>
    </row>
    <row r="21" spans="1:19" x14ac:dyDescent="0.3">
      <c r="A21" s="4">
        <v>18</v>
      </c>
      <c r="B21" s="4">
        <v>701</v>
      </c>
      <c r="C21" s="4" t="s">
        <v>9</v>
      </c>
      <c r="D21" s="4">
        <f t="shared" si="4"/>
        <v>0</v>
      </c>
      <c r="E21" s="6">
        <f t="shared" si="5"/>
        <v>-0.28768207630151471</v>
      </c>
      <c r="F21" s="6">
        <f>0</f>
        <v>0</v>
      </c>
      <c r="G21" s="7">
        <f t="shared" si="6"/>
        <v>0.74999999711269971</v>
      </c>
      <c r="H21" s="7">
        <f t="shared" si="6"/>
        <v>1</v>
      </c>
      <c r="I21" s="7">
        <f t="shared" si="7"/>
        <v>0.42857142762863659</v>
      </c>
      <c r="J21" s="7">
        <f t="shared" si="8"/>
        <v>0.57142857237136335</v>
      </c>
      <c r="K21" s="24">
        <f t="shared" si="9"/>
        <v>0.57142857237136335</v>
      </c>
      <c r="L21" s="7">
        <f t="shared" si="10"/>
        <v>-0.55961578628553688</v>
      </c>
      <c r="N21" s="10">
        <f t="shared" si="11"/>
        <v>0</v>
      </c>
      <c r="O21" s="14">
        <f t="shared" si="0"/>
        <v>1</v>
      </c>
      <c r="P21" s="14">
        <f t="shared" si="1"/>
        <v>0</v>
      </c>
      <c r="Q21" s="14">
        <f t="shared" si="2"/>
        <v>0</v>
      </c>
      <c r="R21" s="14">
        <f t="shared" si="3"/>
        <v>0</v>
      </c>
      <c r="S21" s="17"/>
    </row>
    <row r="22" spans="1:19" x14ac:dyDescent="0.3">
      <c r="A22" s="4">
        <v>19</v>
      </c>
      <c r="B22" s="4">
        <v>703</v>
      </c>
      <c r="C22" s="4" t="s">
        <v>9</v>
      </c>
      <c r="D22" s="4">
        <f t="shared" si="4"/>
        <v>0</v>
      </c>
      <c r="E22" s="6">
        <f t="shared" si="5"/>
        <v>-0.28768207630151471</v>
      </c>
      <c r="F22" s="6">
        <f>0</f>
        <v>0</v>
      </c>
      <c r="G22" s="7">
        <f t="shared" si="6"/>
        <v>0.74999999711269971</v>
      </c>
      <c r="H22" s="7">
        <f t="shared" si="6"/>
        <v>1</v>
      </c>
      <c r="I22" s="7">
        <f t="shared" si="7"/>
        <v>0.42857142762863659</v>
      </c>
      <c r="J22" s="7">
        <f t="shared" si="8"/>
        <v>0.57142857237136335</v>
      </c>
      <c r="K22" s="24">
        <f t="shared" si="9"/>
        <v>0.57142857237136335</v>
      </c>
      <c r="L22" s="7">
        <f t="shared" si="10"/>
        <v>-0.55961578628553688</v>
      </c>
      <c r="N22" s="10">
        <f t="shared" si="11"/>
        <v>0</v>
      </c>
      <c r="O22" s="14">
        <f t="shared" si="0"/>
        <v>1</v>
      </c>
      <c r="P22" s="14">
        <f t="shared" si="1"/>
        <v>0</v>
      </c>
      <c r="Q22" s="14">
        <f t="shared" si="2"/>
        <v>0</v>
      </c>
      <c r="R22" s="14">
        <f t="shared" si="3"/>
        <v>0</v>
      </c>
      <c r="S22" s="17"/>
    </row>
    <row r="23" spans="1:19" x14ac:dyDescent="0.3">
      <c r="A23" s="4">
        <v>20</v>
      </c>
      <c r="B23" s="4">
        <v>708</v>
      </c>
      <c r="C23" s="4" t="s">
        <v>10</v>
      </c>
      <c r="D23" s="4">
        <f t="shared" si="4"/>
        <v>1</v>
      </c>
      <c r="E23" s="6">
        <f t="shared" si="5"/>
        <v>-0.28768207630151471</v>
      </c>
      <c r="F23" s="6">
        <f>0</f>
        <v>0</v>
      </c>
      <c r="G23" s="7">
        <f t="shared" si="6"/>
        <v>0.74999999711269971</v>
      </c>
      <c r="H23" s="7">
        <f t="shared" si="6"/>
        <v>1</v>
      </c>
      <c r="I23" s="7">
        <f t="shared" si="7"/>
        <v>0.42857142762863659</v>
      </c>
      <c r="J23" s="7">
        <f t="shared" si="8"/>
        <v>0.57142857237136335</v>
      </c>
      <c r="K23" s="24">
        <f t="shared" si="9"/>
        <v>0.42857142762863659</v>
      </c>
      <c r="L23" s="7">
        <f t="shared" si="10"/>
        <v>-0.84729786258705153</v>
      </c>
      <c r="N23" s="10">
        <f t="shared" si="11"/>
        <v>0</v>
      </c>
      <c r="O23" s="14">
        <f t="shared" si="0"/>
        <v>0</v>
      </c>
      <c r="P23" s="14">
        <f t="shared" si="1"/>
        <v>0</v>
      </c>
      <c r="Q23" s="14">
        <f t="shared" si="2"/>
        <v>1</v>
      </c>
      <c r="R23" s="14">
        <f t="shared" si="3"/>
        <v>0</v>
      </c>
      <c r="S23" s="17"/>
    </row>
    <row r="24" spans="1:19" x14ac:dyDescent="0.3">
      <c r="A24" s="4">
        <v>21</v>
      </c>
      <c r="B24" s="4">
        <v>708</v>
      </c>
      <c r="C24" s="4" t="s">
        <v>9</v>
      </c>
      <c r="D24" s="4">
        <f t="shared" si="4"/>
        <v>0</v>
      </c>
      <c r="E24" s="6">
        <f t="shared" si="5"/>
        <v>-0.28768207630151471</v>
      </c>
      <c r="F24" s="6">
        <f>0</f>
        <v>0</v>
      </c>
      <c r="G24" s="7">
        <f t="shared" si="6"/>
        <v>0.74999999711269971</v>
      </c>
      <c r="H24" s="7">
        <f t="shared" si="6"/>
        <v>1</v>
      </c>
      <c r="I24" s="7">
        <f t="shared" si="7"/>
        <v>0.42857142762863659</v>
      </c>
      <c r="J24" s="7">
        <f t="shared" si="8"/>
        <v>0.57142857237136335</v>
      </c>
      <c r="K24" s="24">
        <f t="shared" si="9"/>
        <v>0.57142857237136335</v>
      </c>
      <c r="L24" s="7">
        <f t="shared" si="10"/>
        <v>-0.55961578628553688</v>
      </c>
      <c r="N24" s="10">
        <f t="shared" si="11"/>
        <v>0</v>
      </c>
      <c r="O24" s="14">
        <f t="shared" si="0"/>
        <v>1</v>
      </c>
      <c r="P24" s="14">
        <f t="shared" si="1"/>
        <v>0</v>
      </c>
      <c r="Q24" s="14">
        <f t="shared" si="2"/>
        <v>0</v>
      </c>
      <c r="R24" s="14">
        <f t="shared" si="3"/>
        <v>0</v>
      </c>
      <c r="S24" s="17"/>
    </row>
    <row r="25" spans="1:19" x14ac:dyDescent="0.3">
      <c r="A25" s="4">
        <v>22</v>
      </c>
      <c r="B25" s="4">
        <v>710</v>
      </c>
      <c r="C25" s="4" t="s">
        <v>10</v>
      </c>
      <c r="D25" s="4">
        <f t="shared" si="4"/>
        <v>1</v>
      </c>
      <c r="E25" s="6">
        <f t="shared" si="5"/>
        <v>-0.28768207630151471</v>
      </c>
      <c r="F25" s="6">
        <f>0</f>
        <v>0</v>
      </c>
      <c r="G25" s="7">
        <f t="shared" si="6"/>
        <v>0.74999999711269971</v>
      </c>
      <c r="H25" s="7">
        <f t="shared" si="6"/>
        <v>1</v>
      </c>
      <c r="I25" s="7">
        <f t="shared" si="7"/>
        <v>0.42857142762863659</v>
      </c>
      <c r="J25" s="7">
        <f t="shared" si="8"/>
        <v>0.57142857237136335</v>
      </c>
      <c r="K25" s="24">
        <f t="shared" si="9"/>
        <v>0.42857142762863659</v>
      </c>
      <c r="L25" s="7">
        <f t="shared" si="10"/>
        <v>-0.84729786258705153</v>
      </c>
      <c r="N25" s="10">
        <f t="shared" si="11"/>
        <v>0</v>
      </c>
      <c r="O25" s="14">
        <f t="shared" si="0"/>
        <v>0</v>
      </c>
      <c r="P25" s="14">
        <f t="shared" si="1"/>
        <v>0</v>
      </c>
      <c r="Q25" s="14">
        <f t="shared" si="2"/>
        <v>1</v>
      </c>
      <c r="R25" s="14">
        <f t="shared" si="3"/>
        <v>0</v>
      </c>
      <c r="S25" s="17"/>
    </row>
    <row r="26" spans="1:19" x14ac:dyDescent="0.3">
      <c r="A26" s="4">
        <v>23</v>
      </c>
      <c r="B26" s="4">
        <v>719</v>
      </c>
      <c r="C26" s="4" t="s">
        <v>9</v>
      </c>
      <c r="D26" s="4">
        <f t="shared" si="4"/>
        <v>0</v>
      </c>
      <c r="E26" s="6">
        <f t="shared" si="5"/>
        <v>-0.28768207630151471</v>
      </c>
      <c r="F26" s="6">
        <f>0</f>
        <v>0</v>
      </c>
      <c r="G26" s="7">
        <f t="shared" si="6"/>
        <v>0.74999999711269971</v>
      </c>
      <c r="H26" s="7">
        <f t="shared" si="6"/>
        <v>1</v>
      </c>
      <c r="I26" s="7">
        <f t="shared" si="7"/>
        <v>0.42857142762863659</v>
      </c>
      <c r="J26" s="7">
        <f t="shared" si="8"/>
        <v>0.57142857237136335</v>
      </c>
      <c r="K26" s="24">
        <f t="shared" si="9"/>
        <v>0.57142857237136335</v>
      </c>
      <c r="L26" s="7">
        <f t="shared" si="10"/>
        <v>-0.55961578628553688</v>
      </c>
      <c r="N26" s="10">
        <f t="shared" si="11"/>
        <v>0</v>
      </c>
      <c r="O26" s="14">
        <f t="shared" si="0"/>
        <v>1</v>
      </c>
      <c r="P26" s="14">
        <f t="shared" si="1"/>
        <v>0</v>
      </c>
      <c r="Q26" s="14">
        <f t="shared" si="2"/>
        <v>0</v>
      </c>
      <c r="R26" s="14">
        <f t="shared" si="3"/>
        <v>0</v>
      </c>
      <c r="S26" s="17"/>
    </row>
    <row r="27" spans="1:19" x14ac:dyDescent="0.3">
      <c r="A27" s="4">
        <v>24</v>
      </c>
      <c r="B27" s="4">
        <v>719</v>
      </c>
      <c r="C27" s="4" t="s">
        <v>10</v>
      </c>
      <c r="D27" s="4">
        <f t="shared" si="4"/>
        <v>1</v>
      </c>
      <c r="E27" s="6">
        <f t="shared" si="5"/>
        <v>-0.28768207630151471</v>
      </c>
      <c r="F27" s="6">
        <f>0</f>
        <v>0</v>
      </c>
      <c r="G27" s="7">
        <f t="shared" si="6"/>
        <v>0.74999999711269971</v>
      </c>
      <c r="H27" s="7">
        <f t="shared" si="6"/>
        <v>1</v>
      </c>
      <c r="I27" s="7">
        <f t="shared" si="7"/>
        <v>0.42857142762863659</v>
      </c>
      <c r="J27" s="7">
        <f t="shared" si="8"/>
        <v>0.57142857237136335</v>
      </c>
      <c r="K27" s="24">
        <f t="shared" si="9"/>
        <v>0.42857142762863659</v>
      </c>
      <c r="L27" s="7">
        <f t="shared" si="10"/>
        <v>-0.84729786258705153</v>
      </c>
      <c r="N27" s="10">
        <f t="shared" si="11"/>
        <v>0</v>
      </c>
      <c r="O27" s="14">
        <f t="shared" si="0"/>
        <v>0</v>
      </c>
      <c r="P27" s="14">
        <f t="shared" si="1"/>
        <v>0</v>
      </c>
      <c r="Q27" s="14">
        <f t="shared" si="2"/>
        <v>1</v>
      </c>
      <c r="R27" s="14">
        <f t="shared" si="3"/>
        <v>0</v>
      </c>
      <c r="S27" s="17"/>
    </row>
    <row r="28" spans="1:19" x14ac:dyDescent="0.3">
      <c r="A28" s="4">
        <v>25</v>
      </c>
      <c r="B28" s="4">
        <v>725</v>
      </c>
      <c r="C28" s="4" t="s">
        <v>10</v>
      </c>
      <c r="D28" s="4">
        <f t="shared" si="4"/>
        <v>1</v>
      </c>
      <c r="E28" s="6">
        <f t="shared" si="5"/>
        <v>-0.28768207630151471</v>
      </c>
      <c r="F28" s="6">
        <f>0</f>
        <v>0</v>
      </c>
      <c r="G28" s="7">
        <f t="shared" si="6"/>
        <v>0.74999999711269971</v>
      </c>
      <c r="H28" s="7">
        <f t="shared" si="6"/>
        <v>1</v>
      </c>
      <c r="I28" s="7">
        <f t="shared" si="7"/>
        <v>0.42857142762863659</v>
      </c>
      <c r="J28" s="7">
        <f t="shared" si="8"/>
        <v>0.57142857237136335</v>
      </c>
      <c r="K28" s="24">
        <f t="shared" si="9"/>
        <v>0.42857142762863659</v>
      </c>
      <c r="L28" s="7">
        <f t="shared" si="10"/>
        <v>-0.84729786258705153</v>
      </c>
      <c r="N28" s="10">
        <f t="shared" si="11"/>
        <v>0</v>
      </c>
      <c r="O28" s="14">
        <f t="shared" si="0"/>
        <v>0</v>
      </c>
      <c r="P28" s="14">
        <f t="shared" si="1"/>
        <v>0</v>
      </c>
      <c r="Q28" s="14">
        <f t="shared" si="2"/>
        <v>1</v>
      </c>
      <c r="R28" s="14">
        <f t="shared" si="3"/>
        <v>0</v>
      </c>
      <c r="S28" s="17"/>
    </row>
    <row r="29" spans="1:19" x14ac:dyDescent="0.3">
      <c r="A29" s="4">
        <v>26</v>
      </c>
      <c r="B29" s="4">
        <v>727</v>
      </c>
      <c r="C29" s="4" t="s">
        <v>9</v>
      </c>
      <c r="D29" s="4">
        <f t="shared" si="4"/>
        <v>0</v>
      </c>
      <c r="E29" s="6">
        <f t="shared" si="5"/>
        <v>-0.28768207630151471</v>
      </c>
      <c r="F29" s="6">
        <f>0</f>
        <v>0</v>
      </c>
      <c r="G29" s="7">
        <f t="shared" si="6"/>
        <v>0.74999999711269971</v>
      </c>
      <c r="H29" s="7">
        <f t="shared" si="6"/>
        <v>1</v>
      </c>
      <c r="I29" s="7">
        <f t="shared" si="7"/>
        <v>0.42857142762863659</v>
      </c>
      <c r="J29" s="7">
        <f t="shared" si="8"/>
        <v>0.57142857237136335</v>
      </c>
      <c r="K29" s="24">
        <f t="shared" si="9"/>
        <v>0.57142857237136335</v>
      </c>
      <c r="L29" s="7">
        <f t="shared" si="10"/>
        <v>-0.55961578628553688</v>
      </c>
      <c r="N29" s="10">
        <f t="shared" si="11"/>
        <v>0</v>
      </c>
      <c r="O29" s="14">
        <f t="shared" si="0"/>
        <v>1</v>
      </c>
      <c r="P29" s="14">
        <f t="shared" si="1"/>
        <v>0</v>
      </c>
      <c r="Q29" s="14">
        <f t="shared" si="2"/>
        <v>0</v>
      </c>
      <c r="R29" s="14">
        <f t="shared" si="3"/>
        <v>0</v>
      </c>
      <c r="S29" s="17"/>
    </row>
    <row r="30" spans="1:19" x14ac:dyDescent="0.3">
      <c r="A30" s="4">
        <v>27</v>
      </c>
      <c r="B30" s="4">
        <v>728</v>
      </c>
      <c r="C30" s="4" t="s">
        <v>10</v>
      </c>
      <c r="D30" s="4">
        <f t="shared" si="4"/>
        <v>1</v>
      </c>
      <c r="E30" s="6">
        <f t="shared" si="5"/>
        <v>-0.28768207630151471</v>
      </c>
      <c r="F30" s="6">
        <f>0</f>
        <v>0</v>
      </c>
      <c r="G30" s="7">
        <f t="shared" si="6"/>
        <v>0.74999999711269971</v>
      </c>
      <c r="H30" s="7">
        <f t="shared" si="6"/>
        <v>1</v>
      </c>
      <c r="I30" s="7">
        <f t="shared" si="7"/>
        <v>0.42857142762863659</v>
      </c>
      <c r="J30" s="7">
        <f t="shared" si="8"/>
        <v>0.57142857237136335</v>
      </c>
      <c r="K30" s="24">
        <f t="shared" si="9"/>
        <v>0.42857142762863659</v>
      </c>
      <c r="L30" s="7">
        <f t="shared" si="10"/>
        <v>-0.84729786258705153</v>
      </c>
      <c r="N30" s="10">
        <f t="shared" si="11"/>
        <v>0</v>
      </c>
      <c r="O30" s="14">
        <f t="shared" si="0"/>
        <v>0</v>
      </c>
      <c r="P30" s="14">
        <f t="shared" si="1"/>
        <v>0</v>
      </c>
      <c r="Q30" s="14">
        <f t="shared" si="2"/>
        <v>1</v>
      </c>
      <c r="R30" s="14">
        <f t="shared" si="3"/>
        <v>0</v>
      </c>
      <c r="S30" s="17"/>
    </row>
    <row r="31" spans="1:19" x14ac:dyDescent="0.3">
      <c r="A31" s="4">
        <v>28</v>
      </c>
      <c r="B31" s="4">
        <v>728</v>
      </c>
      <c r="C31" s="4" t="s">
        <v>10</v>
      </c>
      <c r="D31" s="4">
        <f t="shared" si="4"/>
        <v>1</v>
      </c>
      <c r="E31" s="6">
        <f t="shared" si="5"/>
        <v>-0.28768207630151471</v>
      </c>
      <c r="F31" s="6">
        <f>0</f>
        <v>0</v>
      </c>
      <c r="G31" s="7">
        <f t="shared" si="6"/>
        <v>0.74999999711269971</v>
      </c>
      <c r="H31" s="7">
        <f t="shared" si="6"/>
        <v>1</v>
      </c>
      <c r="I31" s="7">
        <f t="shared" si="7"/>
        <v>0.42857142762863659</v>
      </c>
      <c r="J31" s="7">
        <f t="shared" si="8"/>
        <v>0.57142857237136335</v>
      </c>
      <c r="K31" s="24">
        <f t="shared" si="9"/>
        <v>0.42857142762863659</v>
      </c>
      <c r="L31" s="7">
        <f t="shared" si="10"/>
        <v>-0.84729786258705153</v>
      </c>
      <c r="N31" s="10">
        <f t="shared" si="11"/>
        <v>0</v>
      </c>
      <c r="O31" s="14">
        <f t="shared" si="0"/>
        <v>0</v>
      </c>
      <c r="P31" s="14">
        <f t="shared" si="1"/>
        <v>0</v>
      </c>
      <c r="Q31" s="14">
        <f t="shared" si="2"/>
        <v>1</v>
      </c>
      <c r="R31" s="14">
        <f t="shared" si="3"/>
        <v>0</v>
      </c>
      <c r="S31" s="17"/>
    </row>
    <row r="32" spans="1:19" x14ac:dyDescent="0.3">
      <c r="A32" s="4">
        <v>29</v>
      </c>
      <c r="B32" s="4">
        <v>731</v>
      </c>
      <c r="C32" s="4" t="s">
        <v>10</v>
      </c>
      <c r="D32" s="4">
        <f t="shared" si="4"/>
        <v>1</v>
      </c>
      <c r="E32" s="6">
        <f t="shared" si="5"/>
        <v>-0.28768207630151471</v>
      </c>
      <c r="F32" s="6">
        <f>0</f>
        <v>0</v>
      </c>
      <c r="G32" s="7">
        <f t="shared" si="6"/>
        <v>0.74999999711269971</v>
      </c>
      <c r="H32" s="7">
        <f t="shared" si="6"/>
        <v>1</v>
      </c>
      <c r="I32" s="7">
        <f t="shared" si="7"/>
        <v>0.42857142762863659</v>
      </c>
      <c r="J32" s="7">
        <f t="shared" si="8"/>
        <v>0.57142857237136335</v>
      </c>
      <c r="K32" s="24">
        <f t="shared" si="9"/>
        <v>0.42857142762863659</v>
      </c>
      <c r="L32" s="7">
        <f t="shared" si="10"/>
        <v>-0.84729786258705153</v>
      </c>
      <c r="N32" s="10">
        <f t="shared" si="11"/>
        <v>0</v>
      </c>
      <c r="O32" s="14">
        <f t="shared" si="0"/>
        <v>0</v>
      </c>
      <c r="P32" s="14">
        <f t="shared" si="1"/>
        <v>0</v>
      </c>
      <c r="Q32" s="14">
        <f t="shared" si="2"/>
        <v>1</v>
      </c>
      <c r="R32" s="14">
        <f t="shared" si="3"/>
        <v>0</v>
      </c>
      <c r="S32" s="17"/>
    </row>
    <row r="33" spans="1:19" x14ac:dyDescent="0.3">
      <c r="A33" s="4">
        <v>30</v>
      </c>
      <c r="B33" s="4">
        <v>731</v>
      </c>
      <c r="C33" s="4" t="s">
        <v>10</v>
      </c>
      <c r="D33" s="4">
        <f t="shared" si="4"/>
        <v>1</v>
      </c>
      <c r="E33" s="6">
        <f t="shared" si="5"/>
        <v>-0.28768207630151471</v>
      </c>
      <c r="F33" s="6">
        <f>0</f>
        <v>0</v>
      </c>
      <c r="G33" s="7">
        <f t="shared" si="6"/>
        <v>0.74999999711269971</v>
      </c>
      <c r="H33" s="7">
        <f t="shared" si="6"/>
        <v>1</v>
      </c>
      <c r="I33" s="7">
        <f t="shared" si="7"/>
        <v>0.42857142762863659</v>
      </c>
      <c r="J33" s="7">
        <f t="shared" si="8"/>
        <v>0.57142857237136335</v>
      </c>
      <c r="K33" s="24">
        <f t="shared" si="9"/>
        <v>0.42857142762863659</v>
      </c>
      <c r="L33" s="7">
        <f t="shared" si="10"/>
        <v>-0.84729786258705153</v>
      </c>
      <c r="N33" s="10">
        <f t="shared" si="11"/>
        <v>0</v>
      </c>
      <c r="O33" s="14">
        <f t="shared" si="0"/>
        <v>0</v>
      </c>
      <c r="P33" s="14">
        <f t="shared" si="1"/>
        <v>0</v>
      </c>
      <c r="Q33" s="14">
        <f t="shared" si="2"/>
        <v>1</v>
      </c>
      <c r="R33" s="14">
        <f t="shared" si="3"/>
        <v>0</v>
      </c>
      <c r="S33" s="17"/>
    </row>
    <row r="34" spans="1:19" x14ac:dyDescent="0.3">
      <c r="A34" s="4">
        <v>31</v>
      </c>
      <c r="B34" s="4">
        <v>737</v>
      </c>
      <c r="C34" s="4" t="s">
        <v>10</v>
      </c>
      <c r="D34" s="4">
        <f t="shared" si="4"/>
        <v>1</v>
      </c>
      <c r="E34" s="6">
        <f t="shared" si="5"/>
        <v>-0.28768207630151471</v>
      </c>
      <c r="F34" s="6">
        <f>0</f>
        <v>0</v>
      </c>
      <c r="G34" s="7">
        <f t="shared" si="6"/>
        <v>0.74999999711269971</v>
      </c>
      <c r="H34" s="7">
        <f t="shared" si="6"/>
        <v>1</v>
      </c>
      <c r="I34" s="7">
        <f t="shared" si="7"/>
        <v>0.42857142762863659</v>
      </c>
      <c r="J34" s="7">
        <f t="shared" si="8"/>
        <v>0.57142857237136335</v>
      </c>
      <c r="K34" s="24">
        <f t="shared" si="9"/>
        <v>0.42857142762863659</v>
      </c>
      <c r="L34" s="7">
        <f t="shared" si="10"/>
        <v>-0.84729786258705153</v>
      </c>
      <c r="N34" s="10">
        <f t="shared" si="11"/>
        <v>0</v>
      </c>
      <c r="O34" s="14">
        <f t="shared" si="0"/>
        <v>0</v>
      </c>
      <c r="P34" s="14">
        <f t="shared" si="1"/>
        <v>0</v>
      </c>
      <c r="Q34" s="14">
        <f t="shared" si="2"/>
        <v>1</v>
      </c>
      <c r="R34" s="14">
        <f t="shared" si="3"/>
        <v>0</v>
      </c>
      <c r="S34" s="17"/>
    </row>
    <row r="35" spans="1:19" x14ac:dyDescent="0.3">
      <c r="A35" s="4">
        <v>32</v>
      </c>
      <c r="B35" s="4">
        <v>738</v>
      </c>
      <c r="C35" s="4" t="s">
        <v>10</v>
      </c>
      <c r="D35" s="4">
        <f t="shared" si="4"/>
        <v>1</v>
      </c>
      <c r="E35" s="6">
        <f t="shared" si="5"/>
        <v>-0.28768207630151471</v>
      </c>
      <c r="F35" s="6">
        <f>0</f>
        <v>0</v>
      </c>
      <c r="G35" s="7">
        <f t="shared" si="6"/>
        <v>0.74999999711269971</v>
      </c>
      <c r="H35" s="7">
        <f t="shared" si="6"/>
        <v>1</v>
      </c>
      <c r="I35" s="7">
        <f t="shared" si="7"/>
        <v>0.42857142762863659</v>
      </c>
      <c r="J35" s="7">
        <f t="shared" si="8"/>
        <v>0.57142857237136335</v>
      </c>
      <c r="K35" s="24">
        <f t="shared" si="9"/>
        <v>0.42857142762863659</v>
      </c>
      <c r="L35" s="7">
        <f t="shared" si="10"/>
        <v>-0.84729786258705153</v>
      </c>
      <c r="N35" s="10">
        <f t="shared" si="11"/>
        <v>0</v>
      </c>
      <c r="O35" s="14">
        <f t="shared" si="0"/>
        <v>0</v>
      </c>
      <c r="P35" s="14">
        <f t="shared" si="1"/>
        <v>0</v>
      </c>
      <c r="Q35" s="14">
        <f t="shared" si="2"/>
        <v>1</v>
      </c>
      <c r="R35" s="14">
        <f t="shared" si="3"/>
        <v>0</v>
      </c>
      <c r="S35" s="17"/>
    </row>
    <row r="36" spans="1:19" x14ac:dyDescent="0.3">
      <c r="A36" s="4">
        <v>33</v>
      </c>
      <c r="B36" s="4">
        <v>741</v>
      </c>
      <c r="C36" s="4" t="s">
        <v>9</v>
      </c>
      <c r="D36" s="4">
        <f t="shared" si="4"/>
        <v>0</v>
      </c>
      <c r="E36" s="6">
        <f t="shared" si="5"/>
        <v>-0.28768207630151471</v>
      </c>
      <c r="F36" s="6">
        <f>0</f>
        <v>0</v>
      </c>
      <c r="G36" s="7">
        <f t="shared" si="6"/>
        <v>0.74999999711269971</v>
      </c>
      <c r="H36" s="7">
        <f t="shared" si="6"/>
        <v>1</v>
      </c>
      <c r="I36" s="7">
        <f t="shared" si="7"/>
        <v>0.42857142762863659</v>
      </c>
      <c r="J36" s="7">
        <f t="shared" si="8"/>
        <v>0.57142857237136335</v>
      </c>
      <c r="K36" s="24">
        <f t="shared" si="9"/>
        <v>0.57142857237136335</v>
      </c>
      <c r="L36" s="7">
        <f t="shared" si="10"/>
        <v>-0.55961578628553688</v>
      </c>
      <c r="N36" s="10">
        <f t="shared" si="11"/>
        <v>0</v>
      </c>
      <c r="O36" s="14">
        <f t="shared" si="0"/>
        <v>1</v>
      </c>
      <c r="P36" s="14">
        <f t="shared" si="1"/>
        <v>0</v>
      </c>
      <c r="Q36" s="14">
        <f t="shared" si="2"/>
        <v>0</v>
      </c>
      <c r="R36" s="14">
        <f t="shared" si="3"/>
        <v>0</v>
      </c>
      <c r="S36" s="17"/>
    </row>
    <row r="37" spans="1:19" x14ac:dyDescent="0.3">
      <c r="A37" s="4">
        <v>34</v>
      </c>
      <c r="B37" s="4">
        <v>747</v>
      </c>
      <c r="C37" s="4" t="s">
        <v>10</v>
      </c>
      <c r="D37" s="4">
        <f t="shared" si="4"/>
        <v>1</v>
      </c>
      <c r="E37" s="6">
        <f t="shared" si="5"/>
        <v>-0.28768207630151471</v>
      </c>
      <c r="F37" s="6">
        <f>0</f>
        <v>0</v>
      </c>
      <c r="G37" s="7">
        <f t="shared" si="6"/>
        <v>0.74999999711269971</v>
      </c>
      <c r="H37" s="7">
        <f t="shared" si="6"/>
        <v>1</v>
      </c>
      <c r="I37" s="7">
        <f t="shared" si="7"/>
        <v>0.42857142762863659</v>
      </c>
      <c r="J37" s="7">
        <f t="shared" si="8"/>
        <v>0.57142857237136335</v>
      </c>
      <c r="K37" s="24">
        <f t="shared" si="9"/>
        <v>0.42857142762863659</v>
      </c>
      <c r="L37" s="7">
        <f t="shared" si="10"/>
        <v>-0.84729786258705153</v>
      </c>
      <c r="N37" s="10">
        <f t="shared" si="11"/>
        <v>0</v>
      </c>
      <c r="O37" s="14">
        <f t="shared" si="0"/>
        <v>0</v>
      </c>
      <c r="P37" s="14">
        <f t="shared" si="1"/>
        <v>0</v>
      </c>
      <c r="Q37" s="14">
        <f t="shared" si="2"/>
        <v>1</v>
      </c>
      <c r="R37" s="14">
        <f t="shared" si="3"/>
        <v>0</v>
      </c>
      <c r="S37" s="17"/>
    </row>
    <row r="38" spans="1:19" x14ac:dyDescent="0.3">
      <c r="A38" s="4">
        <v>35</v>
      </c>
      <c r="B38" s="4">
        <v>747</v>
      </c>
      <c r="C38" s="4" t="s">
        <v>10</v>
      </c>
      <c r="D38" s="4">
        <f t="shared" si="4"/>
        <v>1</v>
      </c>
      <c r="E38" s="6">
        <f t="shared" si="5"/>
        <v>-0.28768207630151471</v>
      </c>
      <c r="F38" s="6">
        <f>0</f>
        <v>0</v>
      </c>
      <c r="G38" s="7">
        <f t="shared" si="6"/>
        <v>0.74999999711269971</v>
      </c>
      <c r="H38" s="7">
        <f t="shared" si="6"/>
        <v>1</v>
      </c>
      <c r="I38" s="7">
        <f t="shared" si="7"/>
        <v>0.42857142762863659</v>
      </c>
      <c r="J38" s="7">
        <f t="shared" si="8"/>
        <v>0.57142857237136335</v>
      </c>
      <c r="K38" s="24">
        <f t="shared" si="9"/>
        <v>0.42857142762863659</v>
      </c>
      <c r="L38" s="7">
        <f t="shared" si="10"/>
        <v>-0.84729786258705153</v>
      </c>
      <c r="N38" s="10">
        <f t="shared" si="11"/>
        <v>0</v>
      </c>
      <c r="O38" s="14">
        <f t="shared" si="0"/>
        <v>0</v>
      </c>
      <c r="P38" s="14">
        <f t="shared" si="1"/>
        <v>0</v>
      </c>
      <c r="Q38" s="14">
        <f t="shared" si="2"/>
        <v>1</v>
      </c>
      <c r="R38" s="14">
        <f t="shared" si="3"/>
        <v>0</v>
      </c>
      <c r="S38" s="17"/>
    </row>
    <row r="39" spans="1:19" x14ac:dyDescent="0.3">
      <c r="E39" s="8"/>
      <c r="F39" s="8"/>
      <c r="G39" s="8"/>
      <c r="H39" s="8"/>
      <c r="I39" s="8"/>
      <c r="J39" s="8"/>
      <c r="K39" s="8"/>
    </row>
    <row r="40" spans="1:19" x14ac:dyDescent="0.3">
      <c r="E40" s="8"/>
      <c r="F40" s="8"/>
      <c r="G40" s="8"/>
      <c r="H40" s="9" t="s">
        <v>11</v>
      </c>
      <c r="I40" s="8">
        <f>SUM(L4:L38)</f>
        <v>-23.901783664516515</v>
      </c>
      <c r="J40" s="8"/>
      <c r="K40" s="8"/>
    </row>
  </sheetData>
  <mergeCells count="3">
    <mergeCell ref="B1:C1"/>
    <mergeCell ref="M2:P2"/>
    <mergeCell ref="U3:V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6"/>
  <sheetViews>
    <sheetView workbookViewId="0"/>
  </sheetViews>
  <sheetFormatPr defaultRowHeight="11.4" x14ac:dyDescent="0.2"/>
  <sheetData>
    <row r="1" spans="1:2" x14ac:dyDescent="0.2">
      <c r="A1" s="11">
        <v>1</v>
      </c>
      <c r="B1" s="11">
        <v>1</v>
      </c>
    </row>
    <row r="2" spans="1:2" x14ac:dyDescent="0.2">
      <c r="A2" s="11">
        <v>0.95</v>
      </c>
      <c r="B2" s="11">
        <v>1</v>
      </c>
    </row>
    <row r="3" spans="1:2" x14ac:dyDescent="0.2">
      <c r="A3" s="11">
        <v>0.89999999999999991</v>
      </c>
      <c r="B3" s="11">
        <v>1</v>
      </c>
    </row>
    <row r="4" spans="1:2" x14ac:dyDescent="0.2">
      <c r="A4" s="11">
        <v>0.84999999999999987</v>
      </c>
      <c r="B4" s="11">
        <v>1</v>
      </c>
    </row>
    <row r="5" spans="1:2" x14ac:dyDescent="0.2">
      <c r="A5" s="11">
        <v>0.79999999999999982</v>
      </c>
      <c r="B5" s="11">
        <v>1</v>
      </c>
    </row>
    <row r="6" spans="1:2" x14ac:dyDescent="0.2">
      <c r="A6" s="11">
        <v>0.74999999999999978</v>
      </c>
      <c r="B6" s="11">
        <v>1</v>
      </c>
    </row>
    <row r="7" spans="1:2" x14ac:dyDescent="0.2">
      <c r="A7" s="11">
        <v>0.69999999999999973</v>
      </c>
      <c r="B7" s="11">
        <v>1</v>
      </c>
    </row>
    <row r="8" spans="1:2" x14ac:dyDescent="0.2">
      <c r="A8" s="11">
        <v>0.64999999999999969</v>
      </c>
      <c r="B8" s="11">
        <v>1</v>
      </c>
    </row>
    <row r="9" spans="1:2" x14ac:dyDescent="0.2">
      <c r="A9" s="11">
        <v>0.59999999999999964</v>
      </c>
      <c r="B9" s="11">
        <v>1</v>
      </c>
    </row>
    <row r="10" spans="1:2" x14ac:dyDescent="0.2">
      <c r="A10" s="11">
        <v>0.5499999999999996</v>
      </c>
      <c r="B10" s="11">
        <v>1</v>
      </c>
    </row>
    <row r="11" spans="1:2" x14ac:dyDescent="0.2">
      <c r="A11" s="11">
        <v>0.49999999999999961</v>
      </c>
      <c r="B11" s="11">
        <v>1</v>
      </c>
    </row>
    <row r="12" spans="1:2" x14ac:dyDescent="0.2">
      <c r="A12" s="11">
        <v>0.44999999999999962</v>
      </c>
      <c r="B12" s="11">
        <v>1</v>
      </c>
    </row>
    <row r="13" spans="1:2" x14ac:dyDescent="0.2">
      <c r="A13" s="11">
        <v>0.44999999999999962</v>
      </c>
      <c r="B13" s="11">
        <v>0.93333333333333335</v>
      </c>
    </row>
    <row r="14" spans="1:2" x14ac:dyDescent="0.2">
      <c r="A14" s="11">
        <v>0.39999999999999963</v>
      </c>
      <c r="B14" s="11">
        <v>0.93333333333333335</v>
      </c>
    </row>
    <row r="15" spans="1:2" x14ac:dyDescent="0.2">
      <c r="A15" s="11">
        <v>0.34999999999999964</v>
      </c>
      <c r="B15" s="11">
        <v>0.93333333333333335</v>
      </c>
    </row>
    <row r="16" spans="1:2" x14ac:dyDescent="0.2">
      <c r="A16" s="11">
        <v>0.29999999999999966</v>
      </c>
      <c r="B16" s="11">
        <v>0.93333333333333335</v>
      </c>
    </row>
    <row r="17" spans="1:2" x14ac:dyDescent="0.2">
      <c r="A17" s="11">
        <v>0.29999999999999966</v>
      </c>
      <c r="B17" s="11">
        <v>0.8666666666666667</v>
      </c>
    </row>
    <row r="18" spans="1:2" x14ac:dyDescent="0.2">
      <c r="A18" s="11">
        <v>0.29999999999999966</v>
      </c>
      <c r="B18" s="11">
        <v>0.8</v>
      </c>
    </row>
    <row r="19" spans="1:2" x14ac:dyDescent="0.2">
      <c r="A19" s="11">
        <v>0.24999999999999967</v>
      </c>
      <c r="B19" s="11">
        <v>0.8</v>
      </c>
    </row>
    <row r="20" spans="1:2" x14ac:dyDescent="0.2">
      <c r="A20" s="11">
        <v>0.19999999999999968</v>
      </c>
      <c r="B20" s="11">
        <v>0.8</v>
      </c>
    </row>
    <row r="21" spans="1:2" x14ac:dyDescent="0.2">
      <c r="A21" s="11">
        <v>0.19999999999999968</v>
      </c>
      <c r="B21" s="11">
        <v>0.73333333333333339</v>
      </c>
    </row>
    <row r="22" spans="1:2" x14ac:dyDescent="0.2">
      <c r="A22" s="11">
        <v>0.14999999999999969</v>
      </c>
      <c r="B22" s="11">
        <v>0.73333333333333339</v>
      </c>
    </row>
    <row r="23" spans="1:2" x14ac:dyDescent="0.2">
      <c r="A23" s="11">
        <v>0.14999999999999969</v>
      </c>
      <c r="B23" s="11">
        <v>0.66666666666666674</v>
      </c>
    </row>
    <row r="24" spans="1:2" x14ac:dyDescent="0.2">
      <c r="A24" s="11">
        <v>9.9999999999999686E-2</v>
      </c>
      <c r="B24" s="11">
        <v>0.66666666666666674</v>
      </c>
    </row>
    <row r="25" spans="1:2" x14ac:dyDescent="0.2">
      <c r="A25" s="11">
        <v>9.9999999999999686E-2</v>
      </c>
      <c r="B25" s="11">
        <v>0.60000000000000009</v>
      </c>
    </row>
    <row r="26" spans="1:2" x14ac:dyDescent="0.2">
      <c r="A26" s="11">
        <v>9.9999999999999686E-2</v>
      </c>
      <c r="B26" s="11">
        <v>0.53333333333333344</v>
      </c>
    </row>
    <row r="27" spans="1:2" x14ac:dyDescent="0.2">
      <c r="A27" s="11">
        <v>4.9999999999999684E-2</v>
      </c>
      <c r="B27" s="11">
        <v>0.53333333333333344</v>
      </c>
    </row>
    <row r="28" spans="1:2" x14ac:dyDescent="0.2">
      <c r="A28" s="11">
        <v>4.9999999999999684E-2</v>
      </c>
      <c r="B28" s="11">
        <v>0.46666666666666679</v>
      </c>
    </row>
    <row r="29" spans="1:2" x14ac:dyDescent="0.2">
      <c r="A29" s="11">
        <v>4.9999999999999684E-2</v>
      </c>
      <c r="B29" s="11">
        <v>0.40000000000000013</v>
      </c>
    </row>
    <row r="30" spans="1:2" x14ac:dyDescent="0.2">
      <c r="A30" s="11">
        <v>4.9999999999999684E-2</v>
      </c>
      <c r="B30" s="11">
        <v>0.33333333333333348</v>
      </c>
    </row>
    <row r="31" spans="1:2" x14ac:dyDescent="0.2">
      <c r="A31" s="11">
        <v>4.9999999999999684E-2</v>
      </c>
      <c r="B31" s="11">
        <v>0.26666666666666683</v>
      </c>
    </row>
    <row r="32" spans="1:2" x14ac:dyDescent="0.2">
      <c r="A32" s="11">
        <v>4.9999999999999684E-2</v>
      </c>
      <c r="B32" s="11">
        <v>0.20000000000000018</v>
      </c>
    </row>
    <row r="33" spans="1:2" x14ac:dyDescent="0.2">
      <c r="A33" s="11">
        <v>4.9999999999999684E-2</v>
      </c>
      <c r="B33" s="11">
        <v>0.13333333333333353</v>
      </c>
    </row>
    <row r="34" spans="1:2" x14ac:dyDescent="0.2">
      <c r="A34" s="11">
        <v>-3.1918911957973251E-16</v>
      </c>
      <c r="B34" s="11">
        <v>0.13333333333333353</v>
      </c>
    </row>
    <row r="35" spans="1:2" x14ac:dyDescent="0.2">
      <c r="A35" s="11">
        <v>-3.1918911957973251E-16</v>
      </c>
      <c r="B35" s="11">
        <v>6.666666666666686E-2</v>
      </c>
    </row>
    <row r="36" spans="1:2" x14ac:dyDescent="0.2">
      <c r="A36" s="11">
        <v>-3.1918911957973251E-16</v>
      </c>
      <c r="B36" s="11">
        <v>1.9428902930940239E-16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6"/>
  <sheetViews>
    <sheetView workbookViewId="0"/>
  </sheetViews>
  <sheetFormatPr defaultRowHeight="11.4" x14ac:dyDescent="0.2"/>
  <sheetData>
    <row r="1" spans="1:2" x14ac:dyDescent="0.2">
      <c r="A1" s="11">
        <v>1</v>
      </c>
      <c r="B1" s="11">
        <v>1</v>
      </c>
    </row>
    <row r="2" spans="1:2" x14ac:dyDescent="0.2">
      <c r="A2" s="11">
        <v>0.95</v>
      </c>
      <c r="B2" s="11">
        <v>1</v>
      </c>
    </row>
    <row r="3" spans="1:2" x14ac:dyDescent="0.2">
      <c r="A3" s="11">
        <v>0.89999999999999991</v>
      </c>
      <c r="B3" s="11">
        <v>1</v>
      </c>
    </row>
    <row r="4" spans="1:2" x14ac:dyDescent="0.2">
      <c r="A4" s="11">
        <v>0.84999999999999987</v>
      </c>
      <c r="B4" s="11">
        <v>1</v>
      </c>
    </row>
    <row r="5" spans="1:2" x14ac:dyDescent="0.2">
      <c r="A5" s="11">
        <v>0.79999999999999982</v>
      </c>
      <c r="B5" s="11">
        <v>1</v>
      </c>
    </row>
    <row r="6" spans="1:2" x14ac:dyDescent="0.2">
      <c r="A6" s="11">
        <v>0.74999999999999978</v>
      </c>
      <c r="B6" s="11">
        <v>1</v>
      </c>
    </row>
    <row r="7" spans="1:2" x14ac:dyDescent="0.2">
      <c r="A7" s="11">
        <v>0.69999999999999973</v>
      </c>
      <c r="B7" s="11">
        <v>1</v>
      </c>
    </row>
    <row r="8" spans="1:2" x14ac:dyDescent="0.2">
      <c r="A8" s="11">
        <v>0.64999999999999969</v>
      </c>
      <c r="B8" s="11">
        <v>1</v>
      </c>
    </row>
    <row r="9" spans="1:2" x14ac:dyDescent="0.2">
      <c r="A9" s="11">
        <v>0.59999999999999964</v>
      </c>
      <c r="B9" s="11">
        <v>1</v>
      </c>
    </row>
    <row r="10" spans="1:2" x14ac:dyDescent="0.2">
      <c r="A10" s="11">
        <v>0.5499999999999996</v>
      </c>
      <c r="B10" s="11">
        <v>1</v>
      </c>
    </row>
    <row r="11" spans="1:2" x14ac:dyDescent="0.2">
      <c r="A11" s="11">
        <v>0.49999999999999961</v>
      </c>
      <c r="B11" s="11">
        <v>1</v>
      </c>
    </row>
    <row r="12" spans="1:2" x14ac:dyDescent="0.2">
      <c r="A12" s="11">
        <v>0.44999999999999962</v>
      </c>
      <c r="B12" s="11">
        <v>1</v>
      </c>
    </row>
    <row r="13" spans="1:2" x14ac:dyDescent="0.2">
      <c r="A13" s="11">
        <v>0.44999999999999962</v>
      </c>
      <c r="B13" s="11">
        <v>0.93333333333333335</v>
      </c>
    </row>
    <row r="14" spans="1:2" x14ac:dyDescent="0.2">
      <c r="A14" s="11">
        <v>0.39999999999999963</v>
      </c>
      <c r="B14" s="11">
        <v>0.93333333333333335</v>
      </c>
    </row>
    <row r="15" spans="1:2" x14ac:dyDescent="0.2">
      <c r="A15" s="11">
        <v>0.34999999999999964</v>
      </c>
      <c r="B15" s="11">
        <v>0.93333333333333335</v>
      </c>
    </row>
    <row r="16" spans="1:2" x14ac:dyDescent="0.2">
      <c r="A16" s="11">
        <v>0.29999999999999966</v>
      </c>
      <c r="B16" s="11">
        <v>0.93333333333333335</v>
      </c>
    </row>
    <row r="17" spans="1:2" x14ac:dyDescent="0.2">
      <c r="A17" s="11">
        <v>0.29999999999999966</v>
      </c>
      <c r="B17" s="11">
        <v>0.8666666666666667</v>
      </c>
    </row>
    <row r="18" spans="1:2" x14ac:dyDescent="0.2">
      <c r="A18" s="11">
        <v>0.29999999999999966</v>
      </c>
      <c r="B18" s="11">
        <v>0.8</v>
      </c>
    </row>
    <row r="19" spans="1:2" x14ac:dyDescent="0.2">
      <c r="A19" s="11">
        <v>0.24999999999999967</v>
      </c>
      <c r="B19" s="11">
        <v>0.8</v>
      </c>
    </row>
    <row r="20" spans="1:2" x14ac:dyDescent="0.2">
      <c r="A20" s="11">
        <v>0.19999999999999968</v>
      </c>
      <c r="B20" s="11">
        <v>0.8</v>
      </c>
    </row>
    <row r="21" spans="1:2" x14ac:dyDescent="0.2">
      <c r="A21" s="11">
        <v>0.19999999999999968</v>
      </c>
      <c r="B21" s="11">
        <v>0.73333333333333339</v>
      </c>
    </row>
    <row r="22" spans="1:2" x14ac:dyDescent="0.2">
      <c r="A22" s="11">
        <v>0.14999999999999969</v>
      </c>
      <c r="B22" s="11">
        <v>0.73333333333333339</v>
      </c>
    </row>
    <row r="23" spans="1:2" x14ac:dyDescent="0.2">
      <c r="A23" s="11">
        <v>0.14999999999999969</v>
      </c>
      <c r="B23" s="11">
        <v>0.66666666666666674</v>
      </c>
    </row>
    <row r="24" spans="1:2" x14ac:dyDescent="0.2">
      <c r="A24" s="11">
        <v>9.9999999999999686E-2</v>
      </c>
      <c r="B24" s="11">
        <v>0.66666666666666674</v>
      </c>
    </row>
    <row r="25" spans="1:2" x14ac:dyDescent="0.2">
      <c r="A25" s="11">
        <v>9.9999999999999686E-2</v>
      </c>
      <c r="B25" s="11">
        <v>0.60000000000000009</v>
      </c>
    </row>
    <row r="26" spans="1:2" x14ac:dyDescent="0.2">
      <c r="A26" s="11">
        <v>9.9999999999999686E-2</v>
      </c>
      <c r="B26" s="11">
        <v>0.53333333333333344</v>
      </c>
    </row>
    <row r="27" spans="1:2" x14ac:dyDescent="0.2">
      <c r="A27" s="11">
        <v>4.9999999999999684E-2</v>
      </c>
      <c r="B27" s="11">
        <v>0.53333333333333344</v>
      </c>
    </row>
    <row r="28" spans="1:2" x14ac:dyDescent="0.2">
      <c r="A28" s="11">
        <v>4.9999999999999684E-2</v>
      </c>
      <c r="B28" s="11">
        <v>0.46666666666666679</v>
      </c>
    </row>
    <row r="29" spans="1:2" x14ac:dyDescent="0.2">
      <c r="A29" s="11">
        <v>4.9999999999999684E-2</v>
      </c>
      <c r="B29" s="11">
        <v>0.40000000000000013</v>
      </c>
    </row>
    <row r="30" spans="1:2" x14ac:dyDescent="0.2">
      <c r="A30" s="11">
        <v>4.9999999999999684E-2</v>
      </c>
      <c r="B30" s="11">
        <v>0.33333333333333348</v>
      </c>
    </row>
    <row r="31" spans="1:2" x14ac:dyDescent="0.2">
      <c r="A31" s="11">
        <v>4.9999999999999684E-2</v>
      </c>
      <c r="B31" s="11">
        <v>0.26666666666666683</v>
      </c>
    </row>
    <row r="32" spans="1:2" x14ac:dyDescent="0.2">
      <c r="A32" s="11">
        <v>4.9999999999999684E-2</v>
      </c>
      <c r="B32" s="11">
        <v>0.20000000000000018</v>
      </c>
    </row>
    <row r="33" spans="1:2" x14ac:dyDescent="0.2">
      <c r="A33" s="11">
        <v>4.9999999999999684E-2</v>
      </c>
      <c r="B33" s="11">
        <v>0.13333333333333353</v>
      </c>
    </row>
    <row r="34" spans="1:2" x14ac:dyDescent="0.2">
      <c r="A34" s="11">
        <v>-3.1918911957973251E-16</v>
      </c>
      <c r="B34" s="11">
        <v>0.13333333333333353</v>
      </c>
    </row>
    <row r="35" spans="1:2" x14ac:dyDescent="0.2">
      <c r="A35" s="11">
        <v>-3.1918911957973251E-16</v>
      </c>
      <c r="B35" s="11">
        <v>6.666666666666686E-2</v>
      </c>
    </row>
    <row r="36" spans="1:2" x14ac:dyDescent="0.2">
      <c r="A36" s="11">
        <v>-3.1918911957973251E-16</v>
      </c>
      <c r="B36" s="11">
        <v>1.9428902930940239E-16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36"/>
  <sheetViews>
    <sheetView workbookViewId="0"/>
  </sheetViews>
  <sheetFormatPr defaultRowHeight="11.4" x14ac:dyDescent="0.2"/>
  <sheetData>
    <row r="1" spans="1:2" x14ac:dyDescent="0.2">
      <c r="A1" s="11">
        <v>1</v>
      </c>
      <c r="B1" s="11">
        <v>1</v>
      </c>
    </row>
    <row r="2" spans="1:2" x14ac:dyDescent="0.2">
      <c r="A2" s="11">
        <v>0.95</v>
      </c>
      <c r="B2" s="11">
        <v>1</v>
      </c>
    </row>
    <row r="3" spans="1:2" x14ac:dyDescent="0.2">
      <c r="A3" s="11">
        <v>0.89999999999999991</v>
      </c>
      <c r="B3" s="11">
        <v>1</v>
      </c>
    </row>
    <row r="4" spans="1:2" x14ac:dyDescent="0.2">
      <c r="A4" s="11">
        <v>0.84999999999999987</v>
      </c>
      <c r="B4" s="11">
        <v>1</v>
      </c>
    </row>
    <row r="5" spans="1:2" x14ac:dyDescent="0.2">
      <c r="A5" s="11">
        <v>0.79999999999999982</v>
      </c>
      <c r="B5" s="11">
        <v>1</v>
      </c>
    </row>
    <row r="6" spans="1:2" x14ac:dyDescent="0.2">
      <c r="A6" s="11">
        <v>0.74999999999999978</v>
      </c>
      <c r="B6" s="11">
        <v>1</v>
      </c>
    </row>
    <row r="7" spans="1:2" x14ac:dyDescent="0.2">
      <c r="A7" s="11">
        <v>0.69999999999999973</v>
      </c>
      <c r="B7" s="11">
        <v>1</v>
      </c>
    </row>
    <row r="8" spans="1:2" x14ac:dyDescent="0.2">
      <c r="A8" s="11">
        <v>0.64999999999999969</v>
      </c>
      <c r="B8" s="11">
        <v>1</v>
      </c>
    </row>
    <row r="9" spans="1:2" x14ac:dyDescent="0.2">
      <c r="A9" s="11">
        <v>0.59999999999999964</v>
      </c>
      <c r="B9" s="11">
        <v>1</v>
      </c>
    </row>
    <row r="10" spans="1:2" x14ac:dyDescent="0.2">
      <c r="A10" s="11">
        <v>0.5499999999999996</v>
      </c>
      <c r="B10" s="11">
        <v>1</v>
      </c>
    </row>
    <row r="11" spans="1:2" x14ac:dyDescent="0.2">
      <c r="A11" s="11">
        <v>0.49999999999999961</v>
      </c>
      <c r="B11" s="11">
        <v>1</v>
      </c>
    </row>
    <row r="12" spans="1:2" x14ac:dyDescent="0.2">
      <c r="A12" s="11">
        <v>0.44999999999999962</v>
      </c>
      <c r="B12" s="11">
        <v>1</v>
      </c>
    </row>
    <row r="13" spans="1:2" x14ac:dyDescent="0.2">
      <c r="A13" s="11">
        <v>0.44999999999999962</v>
      </c>
      <c r="B13" s="11">
        <v>0.93333333333333335</v>
      </c>
    </row>
    <row r="14" spans="1:2" x14ac:dyDescent="0.2">
      <c r="A14" s="11">
        <v>0.39999999999999963</v>
      </c>
      <c r="B14" s="11">
        <v>0.93333333333333335</v>
      </c>
    </row>
    <row r="15" spans="1:2" x14ac:dyDescent="0.2">
      <c r="A15" s="11">
        <v>0.34999999999999964</v>
      </c>
      <c r="B15" s="11">
        <v>0.93333333333333335</v>
      </c>
    </row>
    <row r="16" spans="1:2" x14ac:dyDescent="0.2">
      <c r="A16" s="11">
        <v>0.29999999999999966</v>
      </c>
      <c r="B16" s="11">
        <v>0.93333333333333335</v>
      </c>
    </row>
    <row r="17" spans="1:2" x14ac:dyDescent="0.2">
      <c r="A17" s="11">
        <v>0.29999999999999966</v>
      </c>
      <c r="B17" s="11">
        <v>0.8666666666666667</v>
      </c>
    </row>
    <row r="18" spans="1:2" x14ac:dyDescent="0.2">
      <c r="A18" s="11">
        <v>0.29999999999999966</v>
      </c>
      <c r="B18" s="11">
        <v>0.8</v>
      </c>
    </row>
    <row r="19" spans="1:2" x14ac:dyDescent="0.2">
      <c r="A19" s="11">
        <v>0.24999999999999967</v>
      </c>
      <c r="B19" s="11">
        <v>0.8</v>
      </c>
    </row>
    <row r="20" spans="1:2" x14ac:dyDescent="0.2">
      <c r="A20" s="11">
        <v>0.19999999999999968</v>
      </c>
      <c r="B20" s="11">
        <v>0.8</v>
      </c>
    </row>
    <row r="21" spans="1:2" x14ac:dyDescent="0.2">
      <c r="A21" s="11">
        <v>0.19999999999999968</v>
      </c>
      <c r="B21" s="11">
        <v>0.73333333333333339</v>
      </c>
    </row>
    <row r="22" spans="1:2" x14ac:dyDescent="0.2">
      <c r="A22" s="11">
        <v>0.14999999999999969</v>
      </c>
      <c r="B22" s="11">
        <v>0.73333333333333339</v>
      </c>
    </row>
    <row r="23" spans="1:2" x14ac:dyDescent="0.2">
      <c r="A23" s="11">
        <v>0.14999999999999969</v>
      </c>
      <c r="B23" s="11">
        <v>0.66666666666666674</v>
      </c>
    </row>
    <row r="24" spans="1:2" x14ac:dyDescent="0.2">
      <c r="A24" s="11">
        <v>9.9999999999999686E-2</v>
      </c>
      <c r="B24" s="11">
        <v>0.66666666666666674</v>
      </c>
    </row>
    <row r="25" spans="1:2" x14ac:dyDescent="0.2">
      <c r="A25" s="11">
        <v>9.9999999999999686E-2</v>
      </c>
      <c r="B25" s="11">
        <v>0.60000000000000009</v>
      </c>
    </row>
    <row r="26" spans="1:2" x14ac:dyDescent="0.2">
      <c r="A26" s="11">
        <v>9.9999999999999686E-2</v>
      </c>
      <c r="B26" s="11">
        <v>0.53333333333333344</v>
      </c>
    </row>
    <row r="27" spans="1:2" x14ac:dyDescent="0.2">
      <c r="A27" s="11">
        <v>4.9999999999999684E-2</v>
      </c>
      <c r="B27" s="11">
        <v>0.53333333333333344</v>
      </c>
    </row>
    <row r="28" spans="1:2" x14ac:dyDescent="0.2">
      <c r="A28" s="11">
        <v>4.9999999999999684E-2</v>
      </c>
      <c r="B28" s="11">
        <v>0.46666666666666679</v>
      </c>
    </row>
    <row r="29" spans="1:2" x14ac:dyDescent="0.2">
      <c r="A29" s="11">
        <v>4.9999999999999684E-2</v>
      </c>
      <c r="B29" s="11">
        <v>0.40000000000000013</v>
      </c>
    </row>
    <row r="30" spans="1:2" x14ac:dyDescent="0.2">
      <c r="A30" s="11">
        <v>4.9999999999999684E-2</v>
      </c>
      <c r="B30" s="11">
        <v>0.33333333333333348</v>
      </c>
    </row>
    <row r="31" spans="1:2" x14ac:dyDescent="0.2">
      <c r="A31" s="11">
        <v>4.9999999999999684E-2</v>
      </c>
      <c r="B31" s="11">
        <v>0.26666666666666683</v>
      </c>
    </row>
    <row r="32" spans="1:2" x14ac:dyDescent="0.2">
      <c r="A32" s="11">
        <v>4.9999999999999684E-2</v>
      </c>
      <c r="B32" s="11">
        <v>0.20000000000000018</v>
      </c>
    </row>
    <row r="33" spans="1:2" x14ac:dyDescent="0.2">
      <c r="A33" s="11">
        <v>4.9999999999999684E-2</v>
      </c>
      <c r="B33" s="11">
        <v>0.13333333333333353</v>
      </c>
    </row>
    <row r="34" spans="1:2" x14ac:dyDescent="0.2">
      <c r="A34" s="11">
        <v>-3.1918911957973251E-16</v>
      </c>
      <c r="B34" s="11">
        <v>0.13333333333333353</v>
      </c>
    </row>
    <row r="35" spans="1:2" x14ac:dyDescent="0.2">
      <c r="A35" s="11">
        <v>-3.1918911957973251E-16</v>
      </c>
      <c r="B35" s="11">
        <v>6.666666666666686E-2</v>
      </c>
    </row>
    <row r="36" spans="1:2" x14ac:dyDescent="0.2">
      <c r="A36" s="11">
        <v>-3.1918911957973251E-16</v>
      </c>
      <c r="B36" s="11">
        <v>1.9428902930940239E-16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B36"/>
  <sheetViews>
    <sheetView workbookViewId="0"/>
  </sheetViews>
  <sheetFormatPr defaultRowHeight="11.4" x14ac:dyDescent="0.2"/>
  <sheetData>
    <row r="1" spans="1:2" x14ac:dyDescent="0.2">
      <c r="A1" s="11">
        <v>1</v>
      </c>
      <c r="B1" s="11">
        <v>1</v>
      </c>
    </row>
    <row r="2" spans="1:2" x14ac:dyDescent="0.2">
      <c r="A2" s="11">
        <v>0.95</v>
      </c>
      <c r="B2" s="11">
        <v>1</v>
      </c>
    </row>
    <row r="3" spans="1:2" x14ac:dyDescent="0.2">
      <c r="A3" s="11">
        <v>0.89999999999999991</v>
      </c>
      <c r="B3" s="11">
        <v>1</v>
      </c>
    </row>
    <row r="4" spans="1:2" x14ac:dyDescent="0.2">
      <c r="A4" s="11">
        <v>0.84999999999999987</v>
      </c>
      <c r="B4" s="11">
        <v>1</v>
      </c>
    </row>
    <row r="5" spans="1:2" x14ac:dyDescent="0.2">
      <c r="A5" s="11">
        <v>0.79999999999999982</v>
      </c>
      <c r="B5" s="11">
        <v>1</v>
      </c>
    </row>
    <row r="6" spans="1:2" x14ac:dyDescent="0.2">
      <c r="A6" s="11">
        <v>0.74999999999999978</v>
      </c>
      <c r="B6" s="11">
        <v>1</v>
      </c>
    </row>
    <row r="7" spans="1:2" x14ac:dyDescent="0.2">
      <c r="A7" s="11">
        <v>0.69999999999999973</v>
      </c>
      <c r="B7" s="11">
        <v>1</v>
      </c>
    </row>
    <row r="8" spans="1:2" x14ac:dyDescent="0.2">
      <c r="A8" s="11">
        <v>0.64999999999999969</v>
      </c>
      <c r="B8" s="11">
        <v>1</v>
      </c>
    </row>
    <row r="9" spans="1:2" x14ac:dyDescent="0.2">
      <c r="A9" s="11">
        <v>0.59999999999999964</v>
      </c>
      <c r="B9" s="11">
        <v>1</v>
      </c>
    </row>
    <row r="10" spans="1:2" x14ac:dyDescent="0.2">
      <c r="A10" s="11">
        <v>0.5499999999999996</v>
      </c>
      <c r="B10" s="11">
        <v>1</v>
      </c>
    </row>
    <row r="11" spans="1:2" x14ac:dyDescent="0.2">
      <c r="A11" s="11">
        <v>0.49999999999999961</v>
      </c>
      <c r="B11" s="11">
        <v>1</v>
      </c>
    </row>
    <row r="12" spans="1:2" x14ac:dyDescent="0.2">
      <c r="A12" s="11">
        <v>0.44999999999999962</v>
      </c>
      <c r="B12" s="11">
        <v>1</v>
      </c>
    </row>
    <row r="13" spans="1:2" x14ac:dyDescent="0.2">
      <c r="A13" s="11">
        <v>0.44999999999999962</v>
      </c>
      <c r="B13" s="11">
        <v>0.93333333333333335</v>
      </c>
    </row>
    <row r="14" spans="1:2" x14ac:dyDescent="0.2">
      <c r="A14" s="11">
        <v>0.39999999999999963</v>
      </c>
      <c r="B14" s="11">
        <v>0.93333333333333335</v>
      </c>
    </row>
    <row r="15" spans="1:2" x14ac:dyDescent="0.2">
      <c r="A15" s="11">
        <v>0.34999999999999964</v>
      </c>
      <c r="B15" s="11">
        <v>0.93333333333333335</v>
      </c>
    </row>
    <row r="16" spans="1:2" x14ac:dyDescent="0.2">
      <c r="A16" s="11">
        <v>0.29999999999999966</v>
      </c>
      <c r="B16" s="11">
        <v>0.93333333333333335</v>
      </c>
    </row>
    <row r="17" spans="1:2" x14ac:dyDescent="0.2">
      <c r="A17" s="11">
        <v>0.29999999999999966</v>
      </c>
      <c r="B17" s="11">
        <v>0.8666666666666667</v>
      </c>
    </row>
    <row r="18" spans="1:2" x14ac:dyDescent="0.2">
      <c r="A18" s="11">
        <v>0.29999999999999966</v>
      </c>
      <c r="B18" s="11">
        <v>0.8</v>
      </c>
    </row>
    <row r="19" spans="1:2" x14ac:dyDescent="0.2">
      <c r="A19" s="11">
        <v>0.24999999999999967</v>
      </c>
      <c r="B19" s="11">
        <v>0.8</v>
      </c>
    </row>
    <row r="20" spans="1:2" x14ac:dyDescent="0.2">
      <c r="A20" s="11">
        <v>0.19999999999999968</v>
      </c>
      <c r="B20" s="11">
        <v>0.8</v>
      </c>
    </row>
    <row r="21" spans="1:2" x14ac:dyDescent="0.2">
      <c r="A21" s="11">
        <v>0.19999999999999968</v>
      </c>
      <c r="B21" s="11">
        <v>0.73333333333333339</v>
      </c>
    </row>
    <row r="22" spans="1:2" x14ac:dyDescent="0.2">
      <c r="A22" s="11">
        <v>0.14999999999999969</v>
      </c>
      <c r="B22" s="11">
        <v>0.73333333333333339</v>
      </c>
    </row>
    <row r="23" spans="1:2" x14ac:dyDescent="0.2">
      <c r="A23" s="11">
        <v>0.14999999999999969</v>
      </c>
      <c r="B23" s="11">
        <v>0.66666666666666674</v>
      </c>
    </row>
    <row r="24" spans="1:2" x14ac:dyDescent="0.2">
      <c r="A24" s="11">
        <v>9.9999999999999686E-2</v>
      </c>
      <c r="B24" s="11">
        <v>0.66666666666666674</v>
      </c>
    </row>
    <row r="25" spans="1:2" x14ac:dyDescent="0.2">
      <c r="A25" s="11">
        <v>9.9999999999999686E-2</v>
      </c>
      <c r="B25" s="11">
        <v>0.60000000000000009</v>
      </c>
    </row>
    <row r="26" spans="1:2" x14ac:dyDescent="0.2">
      <c r="A26" s="11">
        <v>9.9999999999999686E-2</v>
      </c>
      <c r="B26" s="11">
        <v>0.53333333333333344</v>
      </c>
    </row>
    <row r="27" spans="1:2" x14ac:dyDescent="0.2">
      <c r="A27" s="11">
        <v>4.9999999999999684E-2</v>
      </c>
      <c r="B27" s="11">
        <v>0.53333333333333344</v>
      </c>
    </row>
    <row r="28" spans="1:2" x14ac:dyDescent="0.2">
      <c r="A28" s="11">
        <v>4.9999999999999684E-2</v>
      </c>
      <c r="B28" s="11">
        <v>0.46666666666666679</v>
      </c>
    </row>
    <row r="29" spans="1:2" x14ac:dyDescent="0.2">
      <c r="A29" s="11">
        <v>4.9999999999999684E-2</v>
      </c>
      <c r="B29" s="11">
        <v>0.40000000000000013</v>
      </c>
    </row>
    <row r="30" spans="1:2" x14ac:dyDescent="0.2">
      <c r="A30" s="11">
        <v>4.9999999999999684E-2</v>
      </c>
      <c r="B30" s="11">
        <v>0.33333333333333348</v>
      </c>
    </row>
    <row r="31" spans="1:2" x14ac:dyDescent="0.2">
      <c r="A31" s="11">
        <v>4.9999999999999684E-2</v>
      </c>
      <c r="B31" s="11">
        <v>0.26666666666666683</v>
      </c>
    </row>
    <row r="32" spans="1:2" x14ac:dyDescent="0.2">
      <c r="A32" s="11">
        <v>4.9999999999999684E-2</v>
      </c>
      <c r="B32" s="11">
        <v>0.20000000000000018</v>
      </c>
    </row>
    <row r="33" spans="1:2" x14ac:dyDescent="0.2">
      <c r="A33" s="11">
        <v>4.9999999999999684E-2</v>
      </c>
      <c r="B33" s="11">
        <v>0.13333333333333353</v>
      </c>
    </row>
    <row r="34" spans="1:2" x14ac:dyDescent="0.2">
      <c r="A34" s="11">
        <v>-3.1918911957973251E-16</v>
      </c>
      <c r="B34" s="11">
        <v>0.13333333333333353</v>
      </c>
    </row>
    <row r="35" spans="1:2" x14ac:dyDescent="0.2">
      <c r="A35" s="11">
        <v>-3.1918911957973251E-16</v>
      </c>
      <c r="B35" s="11">
        <v>6.666666666666686E-2</v>
      </c>
    </row>
    <row r="36" spans="1:2" x14ac:dyDescent="0.2">
      <c r="A36" s="11">
        <v>-3.1918911957973251E-16</v>
      </c>
      <c r="B36" s="11">
        <v>1.9428902930940239E-16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283663A70807541A4504EA2D183A9A5" ma:contentTypeVersion="5" ma:contentTypeDescription="Create a new document." ma:contentTypeScope="" ma:versionID="6faa2af8ccdf4b0379f2a9f4ffc1d0fc">
  <xsd:schema xmlns:xsd="http://www.w3.org/2001/XMLSchema" xmlns:xs="http://www.w3.org/2001/XMLSchema" xmlns:p="http://schemas.microsoft.com/office/2006/metadata/properties" xmlns:ns2="f33c1a4b-b609-49f9-9bcd-67866726c20a" xmlns:ns3="3859cfbb-7da4-4e17-995a-466dc1cfca9a" targetNamespace="http://schemas.microsoft.com/office/2006/metadata/properties" ma:root="true" ma:fieldsID="c4151f04ea72a995c6fb7713bd9d5ee2" ns2:_="" ns3:_="">
    <xsd:import namespace="f33c1a4b-b609-49f9-9bcd-67866726c20a"/>
    <xsd:import namespace="3859cfbb-7da4-4e17-995a-466dc1cfca9a"/>
    <xsd:element name="properties">
      <xsd:complexType>
        <xsd:sequence>
          <xsd:element name="documentManagement">
            <xsd:complexType>
              <xsd:all>
                <xsd:element ref="ns2:Product_x0020_Type" minOccurs="0"/>
                <xsd:element ref="ns2:File_x0020_Title"/>
                <xsd:element ref="ns2:Status" minOccurs="0"/>
                <xsd:element ref="ns2:Content_x0020_Type" minOccurs="0"/>
                <xsd:element ref="ns2:Product_x0020_Number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3c1a4b-b609-49f9-9bcd-67866726c20a" elementFormDefault="qualified">
    <xsd:import namespace="http://schemas.microsoft.com/office/2006/documentManagement/types"/>
    <xsd:import namespace="http://schemas.microsoft.com/office/infopath/2007/PartnerControls"/>
    <xsd:element name="Product_x0020_Type" ma:index="8" nillable="true" ma:displayName="Product Type" ma:internalName="Product_x0020_Type">
      <xsd:simpleType>
        <xsd:restriction base="dms:Text">
          <xsd:maxLength value="255"/>
        </xsd:restriction>
      </xsd:simpleType>
    </xsd:element>
    <xsd:element name="File_x0020_Title" ma:index="9" ma:displayName="File Title" ma:indexed="true" ma:internalName="File_x0020_Title">
      <xsd:simpleType>
        <xsd:restriction base="dms:Text">
          <xsd:maxLength value="255"/>
        </xsd:restriction>
      </xsd:simpleType>
    </xsd:element>
    <xsd:element name="Status" ma:index="10" nillable="true" ma:displayName="Status" ma:default="Active" ma:format="Dropdown" ma:internalName="Status">
      <xsd:simpleType>
        <xsd:restriction base="dms:Choice">
          <xsd:enumeration value="Active"/>
          <xsd:enumeration value="Inactive"/>
        </xsd:restriction>
      </xsd:simpleType>
    </xsd:element>
    <xsd:element name="Content_x0020_Type" ma:index="11" nillable="true" ma:displayName="Content Type" ma:internalName="Content_x0020_Type">
      <xsd:simpleType>
        <xsd:restriction base="dms:Text">
          <xsd:maxLength value="255"/>
        </xsd:restriction>
      </xsd:simpleType>
    </xsd:element>
    <xsd:element name="Product_x0020_Number" ma:index="12" nillable="true" ma:displayName="Product Number" ma:indexed="true" ma:internalName="Product_x0020_Number">
      <xsd:simpleType>
        <xsd:restriction base="dms:Text">
          <xsd:maxLength value="2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59cfbb-7da4-4e17-995a-466dc1cfca9a" elementFormDefault="qualified">
    <xsd:import namespace="http://schemas.microsoft.com/office/2006/documentManagement/types"/>
    <xsd:import namespace="http://schemas.microsoft.com/office/infopath/2007/PartnerControls"/>
    <xsd:element name="_dlc_DocId" ma:index="13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4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5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roduct_x0020_Number xmlns="f33c1a4b-b609-49f9-9bcd-67866726c20a">QA-0779X</Product_x0020_Number>
    <File_x0020_Title xmlns="f33c1a4b-b609-49f9-9bcd-67866726c20a">QA-0779X</File_x0020_Title>
    <Status xmlns="f33c1a4b-b609-49f9-9bcd-67866726c20a">Active</Status>
    <Content_x0020_Type xmlns="f33c1a4b-b609-49f9-9bcd-67866726c20a">S</Content_x0020_Type>
    <Product_x0020_Type xmlns="f33c1a4b-b609-49f9-9bcd-67866726c20a" xsi:nil="true"/>
    <_dlc_DocId xmlns="3859cfbb-7da4-4e17-995a-466dc1cfca9a">W2ZEUAYUWDA4-7-5202</_dlc_DocId>
    <_dlc_DocIdUrl xmlns="3859cfbb-7da4-4e17-995a-466dc1cfca9a">
      <Url>http://u16709064:8080/_layouts/DocIdRedir.aspx?ID=W2ZEUAYUWDA4-7-5202</Url>
      <Description>W2ZEUAYUWDA4-7-5202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9221F6-6696-4B1C-B6D4-4C6E10639808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B8E492F3-408A-495A-91C5-0AB34F7EDB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3c1a4b-b609-49f9-9bcd-67866726c20a"/>
    <ds:schemaRef ds:uri="3859cfbb-7da4-4e17-995a-466dc1cfca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C5E607A-11E4-4A40-BCDB-9CC3CB467A16}">
  <ds:schemaRefs>
    <ds:schemaRef ds:uri="http://purl.org/dc/terms/"/>
    <ds:schemaRef ds:uri="f33c1a4b-b609-49f9-9bcd-67866726c20a"/>
    <ds:schemaRef ds:uri="http://www.w3.org/XML/1998/namespace"/>
    <ds:schemaRef ds:uri="3859cfbb-7da4-4e17-995a-466dc1cfca9a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F65CB57E-EDC9-43BA-957C-F380B6132EA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Raw Data</vt:lpstr>
      <vt:lpstr>Log_HID1</vt:lpstr>
      <vt:lpstr>Model with GMAT</vt:lpstr>
      <vt:lpstr>Intercept on D</vt:lpstr>
      <vt:lpstr>Intercept Only Model</vt:lpstr>
      <vt:lpstr>Log_HID</vt:lpstr>
      <vt:lpstr>Log1_HID</vt:lpstr>
      <vt:lpstr>Log1_HID1</vt:lpstr>
      <vt:lpstr>Log2_HID</vt:lpstr>
      <vt:lpstr>XLSTAT Logit</vt:lpstr>
    </vt:vector>
  </TitlesOfParts>
  <Company>Darden Graduate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Modeling Discrete Choice: Categorical Dependent Variables, Logistic Regression, and Maximum Likelihood Estimation (SPREADSHEET)</dc:title>
  <dc:creator>Donald V Stevenson</dc:creator>
  <cp:lastModifiedBy>Sonnier, Garrett P</cp:lastModifiedBy>
  <cp:lastPrinted>2008-08-28T15:02:43Z</cp:lastPrinted>
  <dcterms:created xsi:type="dcterms:W3CDTF">2008-08-28T15:02:43Z</dcterms:created>
  <dcterms:modified xsi:type="dcterms:W3CDTF">2021-09-09T14:44:37Z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CFileType">
    <vt:lpwstr>Supplemental File</vt:lpwstr>
  </property>
  <property fmtid="{D5CDD505-2E9C-101B-9397-08002B2CF9AE}" pid="3" name="Owner">
    <vt:lpwstr>29</vt:lpwstr>
  </property>
  <property fmtid="{D5CDD505-2E9C-101B-9397-08002B2CF9AE}" pid="4" name="SubjectArea">
    <vt:lpwstr>Finance</vt:lpwstr>
  </property>
  <property fmtid="{D5CDD505-2E9C-101B-9397-08002B2CF9AE}" pid="5" name="FileGUID">
    <vt:lpwstr>49a4bc95-cd3e-4aaa-b16b-6655336d993c</vt:lpwstr>
  </property>
  <property fmtid="{D5CDD505-2E9C-101B-9397-08002B2CF9AE}" pid="6" name="VersionModifier">
    <vt:lpwstr>148</vt:lpwstr>
  </property>
  <property fmtid="{D5CDD505-2E9C-101B-9397-08002B2CF9AE}" pid="7" name="MetadataLibrary">
    <vt:lpwstr>Editing Metadata</vt:lpwstr>
  </property>
  <property fmtid="{D5CDD505-2E9C-101B-9397-08002B2CF9AE}" pid="8" name="MetadataURL">
    <vt:lpwstr>http://casemanagement.darden.virginia.edu/Lists/Editing Metadata/DispForm.aspx?ID=1480, View Document Metadata</vt:lpwstr>
  </property>
  <property fmtid="{D5CDD505-2E9C-101B-9397-08002B2CF9AE}" pid="9" name="ApprovalState">
    <vt:lpwstr>Approved</vt:lpwstr>
  </property>
  <property fmtid="{D5CDD505-2E9C-101B-9397-08002B2CF9AE}" pid="10" name="MetadataID">
    <vt:lpwstr>1480</vt:lpwstr>
  </property>
  <property fmtid="{D5CDD505-2E9C-101B-9397-08002B2CF9AE}" pid="11" name="Status">
    <vt:lpwstr>Approved</vt:lpwstr>
  </property>
  <property fmtid="{D5CDD505-2E9C-101B-9397-08002B2CF9AE}" pid="12" name="VersionModifierName">
    <vt:lpwstr>DARDEN\lemleya</vt:lpwstr>
  </property>
  <property fmtid="{D5CDD505-2E9C-101B-9397-08002B2CF9AE}" pid="13" name="MetadataLibraryDisplayFormLink">
    <vt:lpwstr>http://casemanagement.darden.virginia.edu/Lists/Editing Metadata/DispForm.aspx</vt:lpwstr>
  </property>
  <property fmtid="{D5CDD505-2E9C-101B-9397-08002B2CF9AE}" pid="14" name="DateInEditing">
    <vt:lpwstr>2009-08-20T13:09:50Z</vt:lpwstr>
  </property>
  <property fmtid="{D5CDD505-2E9C-101B-9397-08002B2CF9AE}" pid="15" name="DBPEditor">
    <vt:lpwstr>148</vt:lpwstr>
  </property>
  <property fmtid="{D5CDD505-2E9C-101B-9397-08002B2CF9AE}" pid="16" name="EditingStatus">
    <vt:lpwstr>Metadata Review Complete</vt:lpwstr>
  </property>
  <property fmtid="{D5CDD505-2E9C-101B-9397-08002B2CF9AE}" pid="17" name="DateOfApproval">
    <vt:lpwstr>2009-09-01T11:34:03Z</vt:lpwstr>
  </property>
  <property fmtid="{D5CDD505-2E9C-101B-9397-08002B2CF9AE}" pid="18" name="DatePending">
    <vt:lpwstr>2009-09-01T08:16:06Z</vt:lpwstr>
  </property>
  <property fmtid="{D5CDD505-2E9C-101B-9397-08002B2CF9AE}" pid="19" name="PrimaryAuthor">
    <vt:lpwstr/>
  </property>
  <property fmtid="{D5CDD505-2E9C-101B-9397-08002B2CF9AE}" pid="20" name="DateEditingEnded">
    <vt:lpwstr/>
  </property>
  <property fmtid="{D5CDD505-2E9C-101B-9397-08002B2CF9AE}" pid="21" name="Alternate">
    <vt:lpwstr/>
  </property>
  <property fmtid="{D5CDD505-2E9C-101B-9397-08002B2CF9AE}" pid="22" name="RWP">
    <vt:lpwstr/>
  </property>
  <property fmtid="{D5CDD505-2E9C-101B-9397-08002B2CF9AE}" pid="23" name="XMLFilename">
    <vt:lpwstr/>
  </property>
  <property fmtid="{D5CDD505-2E9C-101B-9397-08002B2CF9AE}" pid="24" name="RejectionText">
    <vt:lpwstr/>
  </property>
  <property fmtid="{D5CDD505-2E9C-101B-9397-08002B2CF9AE}" pid="25" name="CheckinCommentLine">
    <vt:lpwstr/>
  </property>
  <property fmtid="{D5CDD505-2E9C-101B-9397-08002B2CF9AE}" pid="26" name="ContentTypeId">
    <vt:lpwstr>0x0101004283663A70807541A4504EA2D183A9A5</vt:lpwstr>
  </property>
  <property fmtid="{D5CDD505-2E9C-101B-9397-08002B2CF9AE}" pid="27" name="WorkflowCreationPath">
    <vt:lpwstr>486cb3c1-c433-404d-83d7-2c91a01b85f5,4;486cb3c1-c433-404d-83d7-2c91a01b85f5,4;486cb3c1-c433-404d-83d7-2c91a01b85f5,4;486cb3c1-c433-404d-83d7-2c91a01b85f5,4;486cb3c1-c433-404d-83d7-2c91a01b85f5,4;486cb3c1-c433-404d-83d7-2c91a01b85f5,4;486cb3c1-c433-404d-83</vt:lpwstr>
  </property>
  <property fmtid="{D5CDD505-2E9C-101B-9397-08002B2CF9AE}" pid="28" name="SWAT">
    <vt:lpwstr>false</vt:lpwstr>
  </property>
  <property fmtid="{D5CDD505-2E9C-101B-9397-08002B2CF9AE}" pid="29" name="Admin Assistant">
    <vt:lpwstr>Shelton, Kathy24</vt:lpwstr>
  </property>
  <property fmtid="{D5CDD505-2E9C-101B-9397-08002B2CF9AE}" pid="30" name="Read/Write privileges">
    <vt:lpwstr/>
  </property>
  <property fmtid="{D5CDD505-2E9C-101B-9397-08002B2CF9AE}" pid="31" name="2nd Editor*">
    <vt:lpwstr>Stevenson, Donald19</vt:lpwstr>
  </property>
  <property fmtid="{D5CDD505-2E9C-101B-9397-08002B2CF9AE}" pid="32" name="Edit Type">
    <vt:lpwstr>New Editing</vt:lpwstr>
  </property>
  <property fmtid="{D5CDD505-2E9C-101B-9397-08002B2CF9AE}" pid="33" name="Version Modifier">
    <vt:lpwstr/>
  </property>
  <property fmtid="{D5CDD505-2E9C-101B-9397-08002B2CF9AE}" pid="34" name="Editing Status">
    <vt:lpwstr>Editing Complete</vt:lpwstr>
  </property>
  <property fmtid="{D5CDD505-2E9C-101B-9397-08002B2CF9AE}" pid="35" name="_dlc_DocIdItemGuid">
    <vt:lpwstr>eec1cfb2-9e31-4928-8e74-130d236d2529</vt:lpwstr>
  </property>
</Properties>
</file>