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_2019\Session 9\"/>
    </mc:Choice>
  </mc:AlternateContent>
  <bookViews>
    <workbookView xWindow="0" yWindow="0" windowWidth="24000" windowHeight="9732" activeTab="1"/>
  </bookViews>
  <sheets>
    <sheet name="Instructions" sheetId="1" r:id="rId1"/>
    <sheet name="Ratings Data" sheetId="2" r:id="rId2"/>
    <sheet name="User Similarity Matrix" sheetId="7" r:id="rId3"/>
    <sheet name="Purchase Data" sheetId="4" r:id="rId4"/>
  </sheets>
  <calcPr calcId="162913"/>
</workbook>
</file>

<file path=xl/calcChain.xml><?xml version="1.0" encoding="utf-8"?>
<calcChain xmlns="http://schemas.openxmlformats.org/spreadsheetml/2006/main">
  <c r="C22" i="4" l="1"/>
  <c r="C23" i="4"/>
  <c r="C24" i="4"/>
  <c r="C25" i="4"/>
  <c r="C26" i="4"/>
  <c r="C27" i="4"/>
  <c r="C28" i="4"/>
  <c r="C29" i="4"/>
  <c r="C30" i="4"/>
  <c r="C31" i="4"/>
  <c r="M36" i="2"/>
  <c r="M37" i="2"/>
  <c r="M38" i="2"/>
  <c r="M39" i="2"/>
  <c r="M40" i="2"/>
  <c r="M41" i="2"/>
  <c r="M42" i="2"/>
  <c r="M43" i="2"/>
  <c r="M44" i="2"/>
  <c r="M35" i="2"/>
  <c r="K19" i="2" l="1"/>
  <c r="K20" i="2"/>
  <c r="K21" i="2"/>
  <c r="K22" i="2"/>
  <c r="K23" i="2"/>
  <c r="K24" i="2"/>
  <c r="K25" i="2"/>
  <c r="K26" i="2"/>
  <c r="K27" i="2"/>
  <c r="K28" i="2"/>
  <c r="K29" i="2"/>
  <c r="I61" i="2" l="1"/>
  <c r="J61" i="2"/>
  <c r="H61" i="2"/>
  <c r="M26" i="2"/>
  <c r="O26" i="2"/>
  <c r="N29" i="2"/>
  <c r="M29" i="2"/>
  <c r="O25" i="2"/>
  <c r="M25" i="2"/>
  <c r="N21" i="2"/>
  <c r="M21" i="2"/>
  <c r="N28" i="2"/>
  <c r="O28" i="2"/>
  <c r="M24" i="2"/>
  <c r="O24" i="2"/>
  <c r="O20" i="2"/>
  <c r="M20" i="2"/>
  <c r="N20" i="2"/>
  <c r="M22" i="2"/>
  <c r="N22" i="2"/>
  <c r="O27" i="2"/>
  <c r="M27" i="2"/>
  <c r="N27" i="2"/>
  <c r="N23" i="2"/>
  <c r="O23" i="2"/>
  <c r="N23" i="4"/>
  <c r="O25" i="4"/>
  <c r="K26" i="4"/>
  <c r="K27" i="4"/>
  <c r="I29" i="4"/>
  <c r="N30" i="4"/>
  <c r="M31" i="4"/>
  <c r="N36" i="2"/>
  <c r="N37" i="2"/>
  <c r="N38" i="2"/>
  <c r="N39" i="2"/>
  <c r="N40" i="2"/>
  <c r="N41" i="2"/>
  <c r="N42" i="2"/>
  <c r="N43" i="2"/>
  <c r="N44" i="2"/>
  <c r="N35" i="2"/>
  <c r="Q31" i="4" l="1"/>
  <c r="Q23" i="4"/>
  <c r="Q22" i="4"/>
  <c r="M23" i="4"/>
  <c r="J29" i="4"/>
  <c r="L30" i="4"/>
  <c r="H30" i="4"/>
  <c r="L29" i="4"/>
  <c r="H29" i="4"/>
  <c r="L26" i="4"/>
  <c r="H26" i="4"/>
  <c r="L25" i="4"/>
  <c r="H25" i="4"/>
  <c r="O31" i="4"/>
  <c r="K31" i="4"/>
  <c r="K30" i="4"/>
  <c r="O27" i="4"/>
  <c r="O23" i="4"/>
  <c r="Q28" i="4"/>
  <c r="M28" i="4"/>
  <c r="Q27" i="4"/>
  <c r="M27" i="4"/>
  <c r="Q24" i="4"/>
  <c r="M24" i="4"/>
  <c r="M22" i="4"/>
  <c r="K23" i="4"/>
  <c r="O22" i="4"/>
  <c r="K22" i="4"/>
  <c r="E31" i="4"/>
  <c r="N31" i="4"/>
  <c r="E28" i="4"/>
  <c r="I28" i="4"/>
  <c r="E27" i="4"/>
  <c r="N27" i="4"/>
  <c r="N26" i="4"/>
  <c r="I25" i="4"/>
  <c r="E24" i="4"/>
  <c r="I24" i="4"/>
  <c r="E23" i="4"/>
  <c r="N22" i="4"/>
  <c r="J25" i="4"/>
  <c r="I30" i="4"/>
  <c r="I26" i="4"/>
  <c r="D29" i="4"/>
  <c r="D25" i="4"/>
  <c r="I22" i="4"/>
  <c r="P29" i="4"/>
  <c r="N28" i="4"/>
  <c r="P28" i="4"/>
  <c r="N25" i="4"/>
  <c r="P25" i="4"/>
  <c r="N24" i="4"/>
  <c r="P24" i="4"/>
  <c r="I31" i="4"/>
  <c r="I27" i="4"/>
  <c r="I23" i="4"/>
  <c r="J31" i="4"/>
  <c r="O30" i="4"/>
  <c r="O29" i="4"/>
  <c r="J28" i="4"/>
  <c r="J27" i="4"/>
  <c r="O26" i="4"/>
  <c r="J24" i="4"/>
  <c r="J23" i="4"/>
  <c r="J22" i="4"/>
  <c r="E22" i="4"/>
  <c r="D28" i="4"/>
  <c r="D24" i="4"/>
  <c r="J30" i="4"/>
  <c r="J26" i="4"/>
  <c r="N29" i="4"/>
  <c r="F22" i="4"/>
  <c r="F31" i="4"/>
  <c r="G30" i="4"/>
  <c r="F27" i="4"/>
  <c r="G26" i="4"/>
  <c r="F23" i="4"/>
  <c r="H22" i="4"/>
  <c r="K29" i="4"/>
  <c r="L28" i="4"/>
  <c r="H28" i="4"/>
  <c r="K25" i="4"/>
  <c r="L24" i="4"/>
  <c r="H24" i="4"/>
  <c r="P22" i="4"/>
  <c r="P31" i="4"/>
  <c r="Q30" i="4"/>
  <c r="M30" i="4"/>
  <c r="O28" i="4"/>
  <c r="P27" i="4"/>
  <c r="Q26" i="4"/>
  <c r="M26" i="4"/>
  <c r="O24" i="4"/>
  <c r="P23" i="4"/>
  <c r="F30" i="4"/>
  <c r="G29" i="4"/>
  <c r="F26" i="4"/>
  <c r="G25" i="4"/>
  <c r="L22" i="4"/>
  <c r="L31" i="4"/>
  <c r="H31" i="4"/>
  <c r="K28" i="4"/>
  <c r="L27" i="4"/>
  <c r="H27" i="4"/>
  <c r="K24" i="4"/>
  <c r="L23" i="4"/>
  <c r="H23" i="4"/>
  <c r="P30" i="4"/>
  <c r="Q29" i="4"/>
  <c r="M29" i="4"/>
  <c r="P26" i="4"/>
  <c r="Q25" i="4"/>
  <c r="M25" i="4"/>
  <c r="D22" i="4"/>
  <c r="D31" i="4"/>
  <c r="E30" i="4"/>
  <c r="F29" i="4"/>
  <c r="G28" i="4"/>
  <c r="D27" i="4"/>
  <c r="E26" i="4"/>
  <c r="F25" i="4"/>
  <c r="G24" i="4"/>
  <c r="D23" i="4"/>
  <c r="G22" i="4"/>
  <c r="G31" i="4"/>
  <c r="D30" i="4"/>
  <c r="E29" i="4"/>
  <c r="F28" i="4"/>
  <c r="G27" i="4"/>
  <c r="D26" i="4"/>
  <c r="E25" i="4"/>
  <c r="F24" i="4"/>
  <c r="G23" i="4"/>
  <c r="K17" i="4"/>
  <c r="I17" i="4"/>
  <c r="F17" i="4"/>
  <c r="D17" i="4"/>
  <c r="J17" i="4"/>
  <c r="G17" i="4"/>
  <c r="E17" i="4"/>
  <c r="C17" i="4"/>
  <c r="N45" i="2"/>
  <c r="O37" i="2" s="1"/>
  <c r="J52" i="2" s="1"/>
  <c r="I52" i="2" l="1"/>
  <c r="H52" i="2"/>
  <c r="N32" i="4"/>
  <c r="I32" i="4"/>
  <c r="J32" i="4"/>
  <c r="J34" i="4" s="1"/>
  <c r="M32" i="4"/>
  <c r="M34" i="4" s="1"/>
  <c r="K32" i="4"/>
  <c r="K34" i="4" s="1"/>
  <c r="Q32" i="4"/>
  <c r="Q34" i="4" s="1"/>
  <c r="G43" i="4" s="1"/>
  <c r="E32" i="4"/>
  <c r="E34" i="4" s="1"/>
  <c r="G32" i="4"/>
  <c r="G34" i="4" s="1"/>
  <c r="G41" i="4" s="1"/>
  <c r="O32" i="4"/>
  <c r="O34" i="4" s="1"/>
  <c r="D32" i="4"/>
  <c r="D34" i="4" s="1"/>
  <c r="D41" i="4" s="1"/>
  <c r="L32" i="4"/>
  <c r="L34" i="4" s="1"/>
  <c r="G42" i="4" s="1"/>
  <c r="P32" i="4"/>
  <c r="P34" i="4" s="1"/>
  <c r="F43" i="4" s="1"/>
  <c r="C32" i="4"/>
  <c r="C34" i="4" s="1"/>
  <c r="C41" i="4" s="1"/>
  <c r="D47" i="4" s="1"/>
  <c r="I34" i="4"/>
  <c r="D42" i="4" s="1"/>
  <c r="H32" i="4"/>
  <c r="H34" i="4" s="1"/>
  <c r="C42" i="4" s="1"/>
  <c r="F32" i="4"/>
  <c r="F34" i="4" s="1"/>
  <c r="F41" i="4" s="1"/>
  <c r="N34" i="4"/>
  <c r="D43" i="4" s="1"/>
  <c r="O44" i="2"/>
  <c r="O36" i="2"/>
  <c r="O40" i="2"/>
  <c r="O43" i="2"/>
  <c r="O39" i="2"/>
  <c r="O42" i="2"/>
  <c r="O38" i="2"/>
  <c r="O35" i="2"/>
  <c r="O41" i="2"/>
  <c r="I54" i="2" l="1"/>
  <c r="H54" i="2"/>
  <c r="J54" i="2"/>
  <c r="H58" i="2"/>
  <c r="J58" i="2"/>
  <c r="I58" i="2"/>
  <c r="I56" i="2"/>
  <c r="J56" i="2"/>
  <c r="H56" i="2"/>
  <c r="J59" i="2"/>
  <c r="H59" i="2"/>
  <c r="I59" i="2"/>
  <c r="H50" i="2"/>
  <c r="I50" i="2"/>
  <c r="J50" i="2"/>
  <c r="I55" i="2"/>
  <c r="J55" i="2"/>
  <c r="H55" i="2"/>
  <c r="H53" i="2"/>
  <c r="I53" i="2"/>
  <c r="J53" i="2"/>
  <c r="J51" i="2"/>
  <c r="H51" i="2"/>
  <c r="I51" i="2"/>
  <c r="I57" i="2"/>
  <c r="H57" i="2"/>
  <c r="J57" i="2"/>
  <c r="C43" i="4"/>
  <c r="D49" i="4" s="1"/>
  <c r="F42" i="4"/>
  <c r="D48" i="4" s="1"/>
  <c r="I60" i="2" l="1"/>
  <c r="I62" i="2" s="1"/>
  <c r="H60" i="2"/>
  <c r="H62" i="2" s="1"/>
  <c r="J60" i="2"/>
  <c r="J62" i="2" s="1"/>
</calcChain>
</file>

<file path=xl/comments1.xml><?xml version="1.0" encoding="utf-8"?>
<comments xmlns="http://schemas.openxmlformats.org/spreadsheetml/2006/main">
  <authors>
    <author>Oliver Rutz</author>
  </authors>
  <commentList>
    <comment ref="K18" authorId="0" shapeId="0">
      <text>
        <r>
          <rPr>
            <b/>
            <sz val="9"/>
            <color indexed="81"/>
            <rFont val="Tahoma"/>
            <family val="2"/>
          </rPr>
          <t>Note that Excel accounts for empty cells and treats them different than a "0"</t>
        </r>
      </text>
    </comment>
  </commentList>
</comments>
</file>

<file path=xl/comments2.xml><?xml version="1.0" encoding="utf-8"?>
<comments xmlns="http://schemas.openxmlformats.org/spreadsheetml/2006/main">
  <authors>
    <author>Oliver Rutz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 xml:space="preserve">These are the basket co-occurrence measures based on the other 10 people. 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For each of the three new games, we simply pick the highest basket co-occurance rate for the games Toby has played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Of the three new games, TitanFall has the highest co-occurance rate with 94%. So we recommend TitanFall to Toby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<sst xmlns="http://schemas.openxmlformats.org/spreadsheetml/2006/main" count="195" uniqueCount="45">
  <si>
    <t>Michael</t>
  </si>
  <si>
    <t>Isabella</t>
  </si>
  <si>
    <t>Ethan</t>
  </si>
  <si>
    <t>Emily</t>
  </si>
  <si>
    <t>Ava</t>
  </si>
  <si>
    <t>Anthony</t>
  </si>
  <si>
    <t>Sophia</t>
  </si>
  <si>
    <t>William</t>
  </si>
  <si>
    <t>Elizabeth</t>
  </si>
  <si>
    <t>Matthew</t>
  </si>
  <si>
    <t>NA</t>
  </si>
  <si>
    <t>Toby</t>
  </si>
  <si>
    <t>NEW GAMES</t>
  </si>
  <si>
    <t>Correlation</t>
  </si>
  <si>
    <t>Weights</t>
  </si>
  <si>
    <t>Mean</t>
  </si>
  <si>
    <t>Adjusted Means*weights</t>
  </si>
  <si>
    <t>Super Mario 3D World</t>
  </si>
  <si>
    <t>The Last of US</t>
  </si>
  <si>
    <t>Tomb Raider (2013)</t>
  </si>
  <si>
    <t>GTA 5 - San Andreas</t>
  </si>
  <si>
    <t>NBA 2K14</t>
  </si>
  <si>
    <t>Gran Turismo 6</t>
  </si>
  <si>
    <t>TitanFall</t>
  </si>
  <si>
    <t>Lego Movie Game</t>
  </si>
  <si>
    <t xml:space="preserve"> =&gt; Recommend TitanFall</t>
  </si>
  <si>
    <t>Proximity matrix (Pearson correlation coefficient):</t>
  </si>
  <si>
    <t>We have purchase and ratings data for a set of games (0=lowest, 7 =highest) for 10 consumers and 8 games.</t>
  </si>
  <si>
    <t>Abs. Value</t>
  </si>
  <si>
    <t>Step 1:  Get average rating for Toby and all other users.  For the new games, compute difference between ratings and mean ratings for all users (excluding Toby, of course)</t>
  </si>
  <si>
    <t>Mean Adjusted Ratings</t>
  </si>
  <si>
    <t>Step 2:  Get user similarity for Toby with other users and compute the weights. (NOTE:  You can compute the correlations yourself or just get it from the User Similarity matrix)</t>
  </si>
  <si>
    <t>Step 3:  Compute  weighted adjusted means and sum to derive adjustment to Toby's average rating.</t>
  </si>
  <si>
    <t>Toby's Average</t>
  </si>
  <si>
    <t>Weighted Adjustment</t>
  </si>
  <si>
    <t>Toby's Predicted Rating</t>
  </si>
  <si>
    <t>CONCLUSION:  RECOMMEND GRAN TURISMO 6 TO TOBY</t>
  </si>
  <si>
    <t>Purchases</t>
  </si>
  <si>
    <t>Co-Purchases</t>
  </si>
  <si>
    <t>S_ab Score</t>
  </si>
  <si>
    <t>STEP 1:  COMPUTE THE PURCHASE OCCURANCES BY SUMMING THE INDIVIDUAL PURCHASE INCIDENCES</t>
  </si>
  <si>
    <t>STEP 2:  COMPUTE THE PURCHASE CO-OCCURANCES BY SUMMING THE CO-PURCHASE INCIDENCES.  COMPUTE S_ab SCORE USING PURCHASE AND CO-PURCHASE OCCURANCES.  S_ab = #COPURCHASE(A,B) / SQRT(#PURCHASE(A) x #PURCHASE(B))</t>
  </si>
  <si>
    <t>STEP 3:  BASED ON TOBY'S PURCHASES, PICK UP THE RELEVANT S_ab SCORE FROM ROW 34</t>
  </si>
  <si>
    <r>
      <t xml:space="preserve">2.  Use the </t>
    </r>
    <r>
      <rPr>
        <b/>
        <u/>
        <sz val="11"/>
        <color theme="1"/>
        <rFont val="Calibri"/>
        <family val="2"/>
        <scheme val="minor"/>
      </rPr>
      <t>Amazon approach</t>
    </r>
    <r>
      <rPr>
        <sz val="11"/>
        <color theme="1"/>
        <rFont val="Calibri"/>
        <family val="2"/>
        <scheme val="minor"/>
      </rPr>
      <t xml:space="preserve"> to calculate Sab scores for new products to products to recommend to Toby using purchase data. </t>
    </r>
  </si>
  <si>
    <r>
      <t xml:space="preserve">1. Use a user based </t>
    </r>
    <r>
      <rPr>
        <b/>
        <u/>
        <sz val="11"/>
        <color theme="1"/>
        <rFont val="Calibri"/>
        <family val="2"/>
        <scheme val="minor"/>
      </rPr>
      <t>Collaborative Filter approach applied to the ratings data</t>
    </r>
    <r>
      <rPr>
        <sz val="11"/>
        <color theme="1"/>
        <rFont val="Calibri"/>
        <family val="2"/>
        <scheme val="minor"/>
      </rPr>
      <t xml:space="preserve"> to determine which of the</t>
    </r>
    <r>
      <rPr>
        <b/>
        <u/>
        <sz val="11"/>
        <color theme="1"/>
        <rFont val="Calibri"/>
        <family val="2"/>
        <scheme val="minor"/>
      </rPr>
      <t xml:space="preserve"> 3 new games</t>
    </r>
    <r>
      <rPr>
        <sz val="11"/>
        <color theme="1"/>
        <rFont val="Calibri"/>
        <family val="2"/>
        <scheme val="minor"/>
      </rPr>
      <t xml:space="preserve"> (Lego Movie, Gran Turismo 6 or TitanFall) should be recommended to </t>
    </r>
    <r>
      <rPr>
        <b/>
        <u/>
        <sz val="11"/>
        <color theme="1"/>
        <rFont val="Calibri"/>
        <family val="2"/>
        <scheme val="minor"/>
      </rPr>
      <t>Toby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</si>
</sst>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339966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 style="thin">
        <color indexed="64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indexed="64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DDDDD"/>
      </left>
      <right style="thin">
        <color indexed="64"/>
      </right>
      <top/>
      <bottom style="thin">
        <color rgb="FFDDDDDD"/>
      </bottom>
      <diagonal/>
    </border>
    <border>
      <left style="thin">
        <color rgb="FFDDDDDD"/>
      </left>
      <right style="thin">
        <color indexed="64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indexed="64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rgb="FFDDDDDD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DDDDDD"/>
      </right>
      <top style="thin">
        <color rgb="FFDDDDDD"/>
      </top>
      <bottom style="thin">
        <color indexed="64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/>
      <diagonal/>
    </border>
    <border>
      <left style="thin">
        <color rgb="FFDDDDDD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8" xfId="0" applyFill="1" applyBorder="1" applyAlignment="1">
      <alignment horizontal="left" wrapText="1"/>
    </xf>
    <xf numFmtId="0" fontId="0" fillId="2" borderId="5" xfId="0" applyFill="1" applyBorder="1" applyAlignment="1">
      <alignment horizontal="right" wrapText="1"/>
    </xf>
    <xf numFmtId="0" fontId="0" fillId="2" borderId="3" xfId="0" applyFill="1" applyBorder="1" applyAlignment="1">
      <alignment horizontal="right" wrapText="1"/>
    </xf>
    <xf numFmtId="0" fontId="0" fillId="5" borderId="0" xfId="0" applyFill="1"/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12" xfId="0" applyNumberFormat="1" applyBorder="1"/>
    <xf numFmtId="0" fontId="3" fillId="0" borderId="2" xfId="0" applyFont="1" applyBorder="1" applyAlignment="1">
      <alignment horizontal="center"/>
    </xf>
    <xf numFmtId="164" fontId="0" fillId="0" borderId="0" xfId="0" applyNumberFormat="1"/>
    <xf numFmtId="0" fontId="0" fillId="6" borderId="0" xfId="0" applyFill="1"/>
    <xf numFmtId="2" fontId="2" fillId="0" borderId="13" xfId="0" applyNumberFormat="1" applyFont="1" applyBorder="1"/>
    <xf numFmtId="0" fontId="0" fillId="0" borderId="5" xfId="0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horizontal="left" wrapText="1"/>
    </xf>
    <xf numFmtId="9" fontId="0" fillId="0" borderId="0" xfId="1" applyFont="1"/>
    <xf numFmtId="0" fontId="2" fillId="4" borderId="0" xfId="0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5" fontId="0" fillId="0" borderId="0" xfId="0" applyNumberFormat="1"/>
    <xf numFmtId="165" fontId="0" fillId="3" borderId="0" xfId="0" applyNumberFormat="1" applyFill="1"/>
    <xf numFmtId="0" fontId="2" fillId="0" borderId="18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0" fillId="0" borderId="19" xfId="0" applyFont="1" applyBorder="1" applyAlignment="1">
      <alignment horizontal="center"/>
    </xf>
    <xf numFmtId="49" fontId="0" fillId="0" borderId="19" xfId="0" applyNumberFormat="1" applyFont="1" applyBorder="1" applyAlignment="1">
      <alignment horizontal="center"/>
    </xf>
    <xf numFmtId="0" fontId="0" fillId="0" borderId="20" xfId="0" applyNumberFormat="1" applyBorder="1" applyAlignment="1"/>
    <xf numFmtId="0" fontId="0" fillId="0" borderId="0" xfId="0" applyNumberFormat="1" applyAlignment="1"/>
    <xf numFmtId="0" fontId="0" fillId="0" borderId="21" xfId="0" applyNumberFormat="1" applyBorder="1" applyAlignment="1"/>
    <xf numFmtId="166" fontId="0" fillId="0" borderId="20" xfId="0" applyNumberFormat="1" applyBorder="1" applyAlignment="1"/>
    <xf numFmtId="166" fontId="0" fillId="0" borderId="0" xfId="0" applyNumberFormat="1" applyAlignment="1"/>
    <xf numFmtId="166" fontId="0" fillId="0" borderId="21" xfId="0" applyNumberFormat="1" applyBorder="1" applyAlignment="1"/>
    <xf numFmtId="49" fontId="0" fillId="0" borderId="0" xfId="0" applyNumberFormat="1" applyAlignment="1"/>
    <xf numFmtId="49" fontId="0" fillId="0" borderId="20" xfId="0" applyNumberFormat="1" applyBorder="1" applyAlignment="1"/>
    <xf numFmtId="49" fontId="0" fillId="0" borderId="21" xfId="0" applyNumberFormat="1" applyBorder="1" applyAlignment="1"/>
    <xf numFmtId="0" fontId="0" fillId="0" borderId="0" xfId="0" applyNumberFormat="1" applyBorder="1" applyAlignment="1"/>
    <xf numFmtId="0" fontId="0" fillId="0" borderId="0" xfId="0" applyFill="1" applyAlignment="1"/>
    <xf numFmtId="166" fontId="0" fillId="0" borderId="0" xfId="0" applyNumberFormat="1"/>
    <xf numFmtId="0" fontId="3" fillId="0" borderId="2" xfId="0" applyFont="1" applyBorder="1" applyAlignment="1">
      <alignment horizontal="right"/>
    </xf>
    <xf numFmtId="0" fontId="2" fillId="0" borderId="0" xfId="0" applyFont="1" applyBorder="1"/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Border="1" applyAlignment="1"/>
    <xf numFmtId="166" fontId="0" fillId="0" borderId="0" xfId="0" applyNumberFormat="1" applyBorder="1" applyAlignment="1"/>
    <xf numFmtId="0" fontId="0" fillId="11" borderId="0" xfId="0" applyFill="1"/>
    <xf numFmtId="0" fontId="0" fillId="11" borderId="0" xfId="0" applyFill="1" applyBorder="1"/>
    <xf numFmtId="164" fontId="0" fillId="11" borderId="0" xfId="0" applyNumberFormat="1" applyFill="1"/>
    <xf numFmtId="0" fontId="2" fillId="12" borderId="0" xfId="0" applyFont="1" applyFill="1"/>
    <xf numFmtId="0" fontId="0" fillId="12" borderId="0" xfId="0" applyFill="1" applyBorder="1" applyAlignment="1">
      <alignment horizontal="left" wrapText="1"/>
    </xf>
    <xf numFmtId="0" fontId="0" fillId="12" borderId="0" xfId="0" applyFill="1" applyBorder="1" applyAlignment="1">
      <alignment horizontal="right" wrapText="1"/>
    </xf>
    <xf numFmtId="0" fontId="0" fillId="12" borderId="0" xfId="0" applyFill="1" applyBorder="1"/>
    <xf numFmtId="0" fontId="0" fillId="12" borderId="0" xfId="0" applyFill="1" applyBorder="1" applyAlignment="1">
      <alignment horizontal="right"/>
    </xf>
    <xf numFmtId="0" fontId="2" fillId="12" borderId="0" xfId="0" applyFont="1" applyFill="1" applyBorder="1"/>
    <xf numFmtId="0" fontId="0" fillId="12" borderId="0" xfId="0" applyFill="1" applyAlignment="1">
      <alignment horizontal="left"/>
    </xf>
    <xf numFmtId="0" fontId="0" fillId="12" borderId="0" xfId="0" applyFill="1"/>
    <xf numFmtId="164" fontId="0" fillId="2" borderId="0" xfId="0" applyNumberFormat="1" applyFill="1"/>
    <xf numFmtId="0" fontId="0" fillId="0" borderId="22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4" xfId="0" applyFill="1" applyBorder="1" applyAlignment="1">
      <alignment horizontal="right" wrapText="1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13" borderId="0" xfId="0" applyFont="1" applyFill="1"/>
    <xf numFmtId="0" fontId="0" fillId="1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7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 wrapText="1"/>
    </xf>
    <xf numFmtId="0" fontId="0" fillId="0" borderId="26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28" xfId="0" applyFill="1" applyBorder="1" applyAlignment="1">
      <alignment horizontal="left" wrapText="1"/>
    </xf>
    <xf numFmtId="165" fontId="0" fillId="0" borderId="29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0" fontId="2" fillId="10" borderId="23" xfId="0" applyFont="1" applyFill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sel="1" val="0">
  <itemLst>
    <item val="Proximity matrix (Pearson correlation coefficient)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175260</xdr:rowOff>
        </xdr:from>
        <xdr:to>
          <xdr:col>2</xdr:col>
          <xdr:colOff>556260</xdr:colOff>
          <xdr:row>6</xdr:row>
          <xdr:rowOff>175260</xdr:rowOff>
        </xdr:to>
        <xdr:sp macro="" textlink="">
          <xdr:nvSpPr>
            <xdr:cNvPr id="8193" name="BT107023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8194" name="DD834158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F76"/>
  <sheetViews>
    <sheetView workbookViewId="0">
      <selection activeCell="B3" sqref="B3:B7"/>
    </sheetView>
  </sheetViews>
  <sheetFormatPr defaultRowHeight="14.4" x14ac:dyDescent="0.3"/>
  <cols>
    <col min="1" max="1" width="6.33203125" customWidth="1"/>
    <col min="2" max="2" width="131.109375" customWidth="1"/>
    <col min="3" max="3" width="37.6640625" style="33" customWidth="1"/>
    <col min="4" max="909" width="9.109375" style="33"/>
  </cols>
  <sheetData>
    <row r="1" spans="1:994" s="33" customFormat="1" x14ac:dyDescent="0.3"/>
    <row r="2" spans="1:994" s="33" customFormat="1" x14ac:dyDescent="0.3"/>
    <row r="3" spans="1:994" x14ac:dyDescent="0.3">
      <c r="A3" s="33"/>
      <c r="B3" s="1" t="s">
        <v>27</v>
      </c>
      <c r="AHZ3" s="33"/>
      <c r="AIA3" s="33"/>
      <c r="AIB3" s="33"/>
      <c r="AIC3" s="33"/>
      <c r="AID3" s="33"/>
      <c r="AIE3" s="33"/>
      <c r="AIF3" s="33"/>
      <c r="AIG3" s="33"/>
      <c r="AIH3" s="33"/>
      <c r="AII3" s="33"/>
      <c r="AIJ3" s="33"/>
      <c r="AIK3" s="33"/>
      <c r="AIL3" s="33"/>
      <c r="AIM3" s="33"/>
      <c r="AIN3" s="33"/>
      <c r="AIO3" s="33"/>
      <c r="AIP3" s="33"/>
      <c r="AIQ3" s="33"/>
      <c r="AIR3" s="33"/>
      <c r="AIS3" s="33"/>
      <c r="AIT3" s="33"/>
      <c r="AIU3" s="33"/>
      <c r="AIV3" s="33"/>
      <c r="AIW3" s="33"/>
      <c r="AIX3" s="33"/>
      <c r="AIY3" s="33"/>
      <c r="AIZ3" s="33"/>
      <c r="AJA3" s="33"/>
      <c r="AJB3" s="33"/>
      <c r="AJC3" s="33"/>
      <c r="AJD3" s="33"/>
      <c r="AJE3" s="33"/>
      <c r="AJF3" s="33"/>
      <c r="AJG3" s="33"/>
      <c r="AJH3" s="33"/>
      <c r="AJI3" s="33"/>
      <c r="AJJ3" s="33"/>
      <c r="AJK3" s="33"/>
      <c r="AJL3" s="33"/>
      <c r="AJM3" s="33"/>
      <c r="AJN3" s="33"/>
      <c r="AJO3" s="33"/>
      <c r="AJP3" s="33"/>
      <c r="AJQ3" s="33"/>
      <c r="AJR3" s="33"/>
      <c r="AJS3" s="33"/>
      <c r="AJT3" s="33"/>
      <c r="AJU3" s="33"/>
      <c r="AJV3" s="33"/>
      <c r="AJW3" s="33"/>
      <c r="AJX3" s="33"/>
      <c r="AJY3" s="33"/>
      <c r="AJZ3" s="33"/>
      <c r="AKA3" s="33"/>
      <c r="AKB3" s="33"/>
      <c r="AKC3" s="33"/>
      <c r="AKD3" s="33"/>
      <c r="AKE3" s="33"/>
      <c r="AKF3" s="33"/>
      <c r="AKG3" s="33"/>
      <c r="AKH3" s="33"/>
      <c r="AKI3" s="33"/>
      <c r="AKJ3" s="33"/>
      <c r="AKK3" s="33"/>
      <c r="AKL3" s="33"/>
      <c r="AKM3" s="33"/>
      <c r="AKN3" s="33"/>
      <c r="AKO3" s="33"/>
      <c r="AKP3" s="33"/>
      <c r="AKQ3" s="33"/>
      <c r="AKR3" s="33"/>
      <c r="AKS3" s="33"/>
      <c r="AKT3" s="33"/>
      <c r="AKU3" s="33"/>
      <c r="AKV3" s="33"/>
      <c r="AKW3" s="33"/>
      <c r="AKX3" s="33"/>
      <c r="AKY3" s="33"/>
      <c r="AKZ3" s="33"/>
      <c r="ALA3" s="33"/>
      <c r="ALB3" s="33"/>
      <c r="ALC3" s="33"/>
      <c r="ALD3" s="33"/>
      <c r="ALE3" s="33"/>
      <c r="ALF3" s="33"/>
    </row>
    <row r="4" spans="1:994" x14ac:dyDescent="0.3">
      <c r="A4" s="33"/>
      <c r="B4" s="34"/>
      <c r="AHZ4" s="33"/>
      <c r="AIA4" s="33"/>
      <c r="AIB4" s="33"/>
      <c r="AIC4" s="33"/>
      <c r="AID4" s="33"/>
      <c r="AIE4" s="33"/>
      <c r="AIF4" s="33"/>
      <c r="AIG4" s="33"/>
      <c r="AIH4" s="33"/>
      <c r="AII4" s="33"/>
      <c r="AIJ4" s="33"/>
      <c r="AIK4" s="33"/>
      <c r="AIL4" s="33"/>
      <c r="AIM4" s="33"/>
      <c r="AIN4" s="33"/>
      <c r="AIO4" s="33"/>
      <c r="AIP4" s="33"/>
      <c r="AIQ4" s="33"/>
      <c r="AIR4" s="33"/>
      <c r="AIS4" s="33"/>
      <c r="AIT4" s="33"/>
      <c r="AIU4" s="33"/>
      <c r="AIV4" s="33"/>
      <c r="AIW4" s="33"/>
      <c r="AIX4" s="33"/>
      <c r="AIY4" s="33"/>
      <c r="AIZ4" s="33"/>
      <c r="AJA4" s="33"/>
      <c r="AJB4" s="33"/>
      <c r="AJC4" s="33"/>
      <c r="AJD4" s="33"/>
      <c r="AJE4" s="33"/>
      <c r="AJF4" s="33"/>
      <c r="AJG4" s="33"/>
      <c r="AJH4" s="33"/>
      <c r="AJI4" s="33"/>
      <c r="AJJ4" s="33"/>
      <c r="AJK4" s="33"/>
      <c r="AJL4" s="33"/>
      <c r="AJM4" s="33"/>
      <c r="AJN4" s="33"/>
      <c r="AJO4" s="33"/>
      <c r="AJP4" s="33"/>
      <c r="AJQ4" s="33"/>
      <c r="AJR4" s="33"/>
      <c r="AJS4" s="33"/>
      <c r="AJT4" s="33"/>
      <c r="AJU4" s="33"/>
      <c r="AJV4" s="33"/>
      <c r="AJW4" s="33"/>
      <c r="AJX4" s="33"/>
      <c r="AJY4" s="33"/>
      <c r="AJZ4" s="33"/>
      <c r="AKA4" s="33"/>
      <c r="AKB4" s="33"/>
      <c r="AKC4" s="33"/>
      <c r="AKD4" s="33"/>
      <c r="AKE4" s="33"/>
      <c r="AKF4" s="33"/>
      <c r="AKG4" s="33"/>
      <c r="AKH4" s="33"/>
      <c r="AKI4" s="33"/>
      <c r="AKJ4" s="33"/>
      <c r="AKK4" s="33"/>
      <c r="AKL4" s="33"/>
      <c r="AKM4" s="33"/>
      <c r="AKN4" s="33"/>
      <c r="AKO4" s="33"/>
      <c r="AKP4" s="33"/>
      <c r="AKQ4" s="33"/>
      <c r="AKR4" s="33"/>
      <c r="AKS4" s="33"/>
      <c r="AKT4" s="33"/>
      <c r="AKU4" s="33"/>
      <c r="AKV4" s="33"/>
      <c r="AKW4" s="33"/>
      <c r="AKX4" s="33"/>
      <c r="AKY4" s="33"/>
      <c r="AKZ4" s="33"/>
      <c r="ALA4" s="33"/>
      <c r="ALB4" s="33"/>
      <c r="ALC4" s="33"/>
      <c r="ALD4" s="33"/>
      <c r="ALE4" s="33"/>
      <c r="ALF4" s="33"/>
    </row>
    <row r="5" spans="1:994" ht="28.8" x14ac:dyDescent="0.3">
      <c r="A5" s="33"/>
      <c r="B5" s="1" t="s">
        <v>44</v>
      </c>
      <c r="AHZ5" s="33"/>
      <c r="AIA5" s="33"/>
      <c r="AIB5" s="33"/>
      <c r="AIC5" s="33"/>
      <c r="AID5" s="33"/>
      <c r="AIE5" s="33"/>
      <c r="AIF5" s="33"/>
      <c r="AIG5" s="33"/>
      <c r="AIH5" s="33"/>
      <c r="AII5" s="33"/>
      <c r="AIJ5" s="33"/>
      <c r="AIK5" s="33"/>
      <c r="AIL5" s="33"/>
      <c r="AIM5" s="33"/>
      <c r="AIN5" s="33"/>
      <c r="AIO5" s="33"/>
      <c r="AIP5" s="33"/>
      <c r="AIQ5" s="33"/>
      <c r="AIR5" s="33"/>
      <c r="AIS5" s="33"/>
      <c r="AIT5" s="33"/>
      <c r="AIU5" s="33"/>
      <c r="AIV5" s="33"/>
      <c r="AIW5" s="33"/>
      <c r="AIX5" s="33"/>
      <c r="AIY5" s="33"/>
      <c r="AIZ5" s="33"/>
      <c r="AJA5" s="33"/>
      <c r="AJB5" s="33"/>
      <c r="AJC5" s="33"/>
      <c r="AJD5" s="33"/>
      <c r="AJE5" s="33"/>
      <c r="AJF5" s="33"/>
      <c r="AJG5" s="33"/>
      <c r="AJH5" s="33"/>
      <c r="AJI5" s="33"/>
      <c r="AJJ5" s="33"/>
      <c r="AJK5" s="33"/>
      <c r="AJL5" s="33"/>
      <c r="AJM5" s="33"/>
      <c r="AJN5" s="33"/>
      <c r="AJO5" s="33"/>
      <c r="AJP5" s="33"/>
      <c r="AJQ5" s="33"/>
      <c r="AJR5" s="33"/>
      <c r="AJS5" s="33"/>
      <c r="AJT5" s="33"/>
      <c r="AJU5" s="33"/>
      <c r="AJV5" s="33"/>
      <c r="AJW5" s="33"/>
      <c r="AJX5" s="33"/>
      <c r="AJY5" s="33"/>
      <c r="AJZ5" s="33"/>
      <c r="AKA5" s="33"/>
      <c r="AKB5" s="33"/>
      <c r="AKC5" s="33"/>
      <c r="AKD5" s="33"/>
      <c r="AKE5" s="33"/>
      <c r="AKF5" s="33"/>
      <c r="AKG5" s="33"/>
      <c r="AKH5" s="33"/>
      <c r="AKI5" s="33"/>
      <c r="AKJ5" s="33"/>
      <c r="AKK5" s="33"/>
      <c r="AKL5" s="33"/>
      <c r="AKM5" s="33"/>
      <c r="AKN5" s="33"/>
      <c r="AKO5" s="33"/>
      <c r="AKP5" s="33"/>
      <c r="AKQ5" s="33"/>
      <c r="AKR5" s="33"/>
      <c r="AKS5" s="33"/>
      <c r="AKT5" s="33"/>
      <c r="AKU5" s="33"/>
      <c r="AKV5" s="33"/>
      <c r="AKW5" s="33"/>
      <c r="AKX5" s="33"/>
      <c r="AKY5" s="33"/>
      <c r="AKZ5" s="33"/>
      <c r="ALA5" s="33"/>
      <c r="ALB5" s="33"/>
      <c r="ALC5" s="33"/>
      <c r="ALD5" s="33"/>
      <c r="ALE5" s="33"/>
      <c r="ALF5" s="33"/>
    </row>
    <row r="6" spans="1:994" x14ac:dyDescent="0.3">
      <c r="A6" s="33"/>
      <c r="B6" s="34"/>
      <c r="AHZ6" s="33"/>
      <c r="AIA6" s="33"/>
      <c r="AIB6" s="33"/>
      <c r="AIC6" s="33"/>
      <c r="AID6" s="33"/>
      <c r="AIE6" s="33"/>
      <c r="AIF6" s="33"/>
      <c r="AIG6" s="33"/>
      <c r="AIH6" s="33"/>
      <c r="AII6" s="33"/>
      <c r="AIJ6" s="33"/>
      <c r="AIK6" s="33"/>
      <c r="AIL6" s="33"/>
      <c r="AIM6" s="33"/>
      <c r="AIN6" s="33"/>
      <c r="AIO6" s="33"/>
      <c r="AIP6" s="33"/>
      <c r="AIQ6" s="33"/>
      <c r="AIR6" s="33"/>
      <c r="AIS6" s="33"/>
      <c r="AIT6" s="33"/>
      <c r="AIU6" s="33"/>
      <c r="AIV6" s="33"/>
      <c r="AIW6" s="33"/>
      <c r="AIX6" s="33"/>
      <c r="AIY6" s="33"/>
      <c r="AIZ6" s="33"/>
      <c r="AJA6" s="33"/>
      <c r="AJB6" s="33"/>
      <c r="AJC6" s="33"/>
      <c r="AJD6" s="33"/>
      <c r="AJE6" s="33"/>
      <c r="AJF6" s="33"/>
      <c r="AJG6" s="33"/>
      <c r="AJH6" s="33"/>
      <c r="AJI6" s="33"/>
      <c r="AJJ6" s="33"/>
      <c r="AJK6" s="33"/>
      <c r="AJL6" s="33"/>
      <c r="AJM6" s="33"/>
      <c r="AJN6" s="33"/>
      <c r="AJO6" s="33"/>
      <c r="AJP6" s="33"/>
      <c r="AJQ6" s="33"/>
      <c r="AJR6" s="33"/>
      <c r="AJS6" s="33"/>
      <c r="AJT6" s="33"/>
      <c r="AJU6" s="33"/>
      <c r="AJV6" s="33"/>
      <c r="AJW6" s="33"/>
      <c r="AJX6" s="33"/>
      <c r="AJY6" s="33"/>
      <c r="AJZ6" s="33"/>
      <c r="AKA6" s="33"/>
      <c r="AKB6" s="33"/>
      <c r="AKC6" s="33"/>
      <c r="AKD6" s="33"/>
      <c r="AKE6" s="33"/>
      <c r="AKF6" s="33"/>
      <c r="AKG6" s="33"/>
      <c r="AKH6" s="33"/>
      <c r="AKI6" s="33"/>
      <c r="AKJ6" s="33"/>
      <c r="AKK6" s="33"/>
      <c r="AKL6" s="33"/>
      <c r="AKM6" s="33"/>
      <c r="AKN6" s="33"/>
      <c r="AKO6" s="33"/>
      <c r="AKP6" s="33"/>
      <c r="AKQ6" s="33"/>
      <c r="AKR6" s="33"/>
      <c r="AKS6" s="33"/>
      <c r="AKT6" s="33"/>
      <c r="AKU6" s="33"/>
      <c r="AKV6" s="33"/>
      <c r="AKW6" s="33"/>
      <c r="AKX6" s="33"/>
      <c r="AKY6" s="33"/>
      <c r="AKZ6" s="33"/>
      <c r="ALA6" s="33"/>
      <c r="ALB6" s="33"/>
      <c r="ALC6" s="33"/>
      <c r="ALD6" s="33"/>
      <c r="ALE6" s="33"/>
      <c r="ALF6" s="33"/>
    </row>
    <row r="7" spans="1:994" x14ac:dyDescent="0.3">
      <c r="A7" s="33"/>
      <c r="B7" s="1" t="s">
        <v>43</v>
      </c>
      <c r="AHZ7" s="33"/>
      <c r="AIA7" s="33"/>
      <c r="AIB7" s="33"/>
      <c r="AIC7" s="33"/>
      <c r="AID7" s="33"/>
      <c r="AIE7" s="33"/>
      <c r="AIF7" s="33"/>
      <c r="AIG7" s="33"/>
      <c r="AIH7" s="33"/>
      <c r="AII7" s="33"/>
      <c r="AIJ7" s="33"/>
      <c r="AIK7" s="33"/>
      <c r="AIL7" s="33"/>
      <c r="AIM7" s="33"/>
      <c r="AIN7" s="33"/>
      <c r="AIO7" s="33"/>
      <c r="AIP7" s="33"/>
      <c r="AIQ7" s="33"/>
      <c r="AIR7" s="33"/>
      <c r="AIS7" s="33"/>
      <c r="AIT7" s="33"/>
      <c r="AIU7" s="33"/>
      <c r="AIV7" s="33"/>
      <c r="AIW7" s="33"/>
      <c r="AIX7" s="33"/>
      <c r="AIY7" s="33"/>
      <c r="AIZ7" s="33"/>
      <c r="AJA7" s="33"/>
      <c r="AJB7" s="33"/>
      <c r="AJC7" s="33"/>
      <c r="AJD7" s="33"/>
      <c r="AJE7" s="33"/>
      <c r="AJF7" s="33"/>
      <c r="AJG7" s="33"/>
      <c r="AJH7" s="33"/>
      <c r="AJI7" s="33"/>
      <c r="AJJ7" s="33"/>
      <c r="AJK7" s="33"/>
      <c r="AJL7" s="33"/>
      <c r="AJM7" s="33"/>
      <c r="AJN7" s="33"/>
      <c r="AJO7" s="33"/>
      <c r="AJP7" s="33"/>
      <c r="AJQ7" s="33"/>
      <c r="AJR7" s="33"/>
      <c r="AJS7" s="33"/>
      <c r="AJT7" s="33"/>
      <c r="AJU7" s="33"/>
      <c r="AJV7" s="33"/>
      <c r="AJW7" s="33"/>
      <c r="AJX7" s="33"/>
      <c r="AJY7" s="33"/>
      <c r="AJZ7" s="33"/>
      <c r="AKA7" s="33"/>
      <c r="AKB7" s="33"/>
      <c r="AKC7" s="33"/>
      <c r="AKD7" s="33"/>
      <c r="AKE7" s="33"/>
      <c r="AKF7" s="33"/>
      <c r="AKG7" s="33"/>
      <c r="AKH7" s="33"/>
      <c r="AKI7" s="33"/>
      <c r="AKJ7" s="33"/>
      <c r="AKK7" s="33"/>
      <c r="AKL7" s="33"/>
      <c r="AKM7" s="33"/>
      <c r="AKN7" s="33"/>
      <c r="AKO7" s="33"/>
      <c r="AKP7" s="33"/>
      <c r="AKQ7" s="33"/>
      <c r="AKR7" s="33"/>
      <c r="AKS7" s="33"/>
      <c r="AKT7" s="33"/>
      <c r="AKU7" s="33"/>
      <c r="AKV7" s="33"/>
      <c r="AKW7" s="33"/>
      <c r="AKX7" s="33"/>
      <c r="AKY7" s="33"/>
      <c r="AKZ7" s="33"/>
      <c r="ALA7" s="33"/>
      <c r="ALB7" s="33"/>
      <c r="ALC7" s="33"/>
      <c r="ALD7" s="33"/>
      <c r="ALE7" s="33"/>
      <c r="ALF7" s="33"/>
    </row>
    <row r="8" spans="1:994" s="33" customFormat="1" x14ac:dyDescent="0.3"/>
    <row r="9" spans="1:994" s="33" customFormat="1" x14ac:dyDescent="0.3"/>
    <row r="10" spans="1:994" s="33" customFormat="1" x14ac:dyDescent="0.3"/>
    <row r="11" spans="1:994" s="33" customFormat="1" x14ac:dyDescent="0.3"/>
    <row r="12" spans="1:994" s="33" customFormat="1" x14ac:dyDescent="0.3"/>
    <row r="13" spans="1:994" s="33" customFormat="1" x14ac:dyDescent="0.3"/>
    <row r="14" spans="1:994" s="33" customFormat="1" x14ac:dyDescent="0.3"/>
    <row r="15" spans="1:994" s="33" customFormat="1" x14ac:dyDescent="0.3"/>
    <row r="16" spans="1:994" s="33" customFormat="1" x14ac:dyDescent="0.3"/>
    <row r="17" s="33" customFormat="1" x14ac:dyDescent="0.3"/>
    <row r="18" s="33" customFormat="1" x14ac:dyDescent="0.3"/>
    <row r="19" s="33" customFormat="1" x14ac:dyDescent="0.3"/>
    <row r="20" s="33" customFormat="1" x14ac:dyDescent="0.3"/>
    <row r="21" s="33" customFormat="1" x14ac:dyDescent="0.3"/>
    <row r="22" s="33" customFormat="1" x14ac:dyDescent="0.3"/>
    <row r="23" s="33" customFormat="1" x14ac:dyDescent="0.3"/>
    <row r="24" s="33" customFormat="1" x14ac:dyDescent="0.3"/>
    <row r="25" s="33" customFormat="1" x14ac:dyDescent="0.3"/>
    <row r="26" s="33" customFormat="1" x14ac:dyDescent="0.3"/>
    <row r="27" s="33" customFormat="1" x14ac:dyDescent="0.3"/>
    <row r="28" s="33" customFormat="1" x14ac:dyDescent="0.3"/>
    <row r="29" s="33" customFormat="1" x14ac:dyDescent="0.3"/>
    <row r="30" s="33" customFormat="1" x14ac:dyDescent="0.3"/>
    <row r="31" s="33" customFormat="1" x14ac:dyDescent="0.3"/>
    <row r="32" s="33" customFormat="1" x14ac:dyDescent="0.3"/>
    <row r="33" s="33" customFormat="1" x14ac:dyDescent="0.3"/>
    <row r="34" s="33" customFormat="1" x14ac:dyDescent="0.3"/>
    <row r="35" s="33" customFormat="1" x14ac:dyDescent="0.3"/>
    <row r="36" s="33" customFormat="1" x14ac:dyDescent="0.3"/>
    <row r="37" s="33" customFormat="1" x14ac:dyDescent="0.3"/>
    <row r="38" s="33" customFormat="1" x14ac:dyDescent="0.3"/>
    <row r="39" s="33" customFormat="1" x14ac:dyDescent="0.3"/>
    <row r="40" s="33" customFormat="1" x14ac:dyDescent="0.3"/>
    <row r="41" s="33" customFormat="1" x14ac:dyDescent="0.3"/>
    <row r="42" s="33" customFormat="1" x14ac:dyDescent="0.3"/>
    <row r="43" s="33" customFormat="1" x14ac:dyDescent="0.3"/>
    <row r="44" s="33" customFormat="1" x14ac:dyDescent="0.3"/>
    <row r="45" s="33" customFormat="1" x14ac:dyDescent="0.3"/>
    <row r="46" s="33" customFormat="1" x14ac:dyDescent="0.3"/>
    <row r="47" s="33" customFormat="1" x14ac:dyDescent="0.3"/>
    <row r="48" s="33" customFormat="1" x14ac:dyDescent="0.3"/>
    <row r="49" s="33" customFormat="1" x14ac:dyDescent="0.3"/>
    <row r="50" s="33" customFormat="1" x14ac:dyDescent="0.3"/>
    <row r="51" s="33" customFormat="1" x14ac:dyDescent="0.3"/>
    <row r="52" s="33" customFormat="1" x14ac:dyDescent="0.3"/>
    <row r="53" s="33" customFormat="1" x14ac:dyDescent="0.3"/>
    <row r="54" s="33" customFormat="1" x14ac:dyDescent="0.3"/>
    <row r="55" s="33" customFormat="1" x14ac:dyDescent="0.3"/>
    <row r="56" s="33" customFormat="1" x14ac:dyDescent="0.3"/>
    <row r="57" s="33" customFormat="1" x14ac:dyDescent="0.3"/>
    <row r="58" s="33" customFormat="1" x14ac:dyDescent="0.3"/>
    <row r="59" s="33" customFormat="1" x14ac:dyDescent="0.3"/>
    <row r="60" s="33" customFormat="1" x14ac:dyDescent="0.3"/>
    <row r="61" s="33" customFormat="1" x14ac:dyDescent="0.3"/>
    <row r="62" s="33" customFormat="1" x14ac:dyDescent="0.3"/>
    <row r="63" s="33" customFormat="1" x14ac:dyDescent="0.3"/>
    <row r="64" s="33" customFormat="1" x14ac:dyDescent="0.3"/>
    <row r="65" s="33" customFormat="1" x14ac:dyDescent="0.3"/>
    <row r="66" s="33" customFormat="1" x14ac:dyDescent="0.3"/>
    <row r="67" s="33" customFormat="1" x14ac:dyDescent="0.3"/>
    <row r="68" s="33" customFormat="1" x14ac:dyDescent="0.3"/>
    <row r="69" s="33" customFormat="1" x14ac:dyDescent="0.3"/>
    <row r="70" s="33" customFormat="1" x14ac:dyDescent="0.3"/>
    <row r="71" s="33" customFormat="1" x14ac:dyDescent="0.3"/>
    <row r="72" s="33" customFormat="1" x14ac:dyDescent="0.3"/>
    <row r="73" s="33" customFormat="1" x14ac:dyDescent="0.3"/>
    <row r="74" s="33" customFormat="1" x14ac:dyDescent="0.3"/>
    <row r="75" s="33" customFormat="1" x14ac:dyDescent="0.3"/>
    <row r="76" s="33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3:Z72"/>
  <sheetViews>
    <sheetView tabSelected="1" topLeftCell="A27" zoomScaleNormal="100" workbookViewId="0">
      <selection activeCell="C33" sqref="C33:C44"/>
    </sheetView>
  </sheetViews>
  <sheetFormatPr defaultRowHeight="14.4" x14ac:dyDescent="0.3"/>
  <cols>
    <col min="2" max="2" width="10" style="3" customWidth="1"/>
    <col min="3" max="3" width="20.109375" bestFit="1" customWidth="1"/>
    <col min="4" max="4" width="17.33203125" bestFit="1" customWidth="1"/>
    <col min="5" max="5" width="18.33203125" bestFit="1" customWidth="1"/>
    <col min="6" max="6" width="18.88671875" bestFit="1" customWidth="1"/>
    <col min="7" max="7" width="23.6640625" bestFit="1" customWidth="1"/>
    <col min="8" max="11" width="17.33203125" bestFit="1" customWidth="1"/>
    <col min="13" max="13" width="14.6640625" customWidth="1"/>
    <col min="14" max="14" width="16" customWidth="1"/>
    <col min="15" max="15" width="16.5546875" customWidth="1"/>
  </cols>
  <sheetData>
    <row r="3" spans="1:26" x14ac:dyDescent="0.3">
      <c r="H3" s="92" t="s">
        <v>12</v>
      </c>
      <c r="I3" s="92"/>
      <c r="J3" s="92"/>
      <c r="K3" s="58"/>
      <c r="N3" s="61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">
      <c r="B4" s="5"/>
      <c r="C4" s="7" t="s">
        <v>17</v>
      </c>
      <c r="D4" s="8" t="s">
        <v>18</v>
      </c>
      <c r="E4" s="9" t="s">
        <v>19</v>
      </c>
      <c r="F4" s="10" t="s">
        <v>20</v>
      </c>
      <c r="G4" s="10" t="s">
        <v>21</v>
      </c>
      <c r="H4" s="10" t="s">
        <v>22</v>
      </c>
      <c r="I4" s="10" t="s">
        <v>23</v>
      </c>
      <c r="J4" s="10" t="s">
        <v>24</v>
      </c>
      <c r="N4" s="62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18"/>
    </row>
    <row r="5" spans="1:26" x14ac:dyDescent="0.3">
      <c r="B5" s="12" t="s">
        <v>11</v>
      </c>
      <c r="C5" s="13">
        <v>1</v>
      </c>
      <c r="D5" s="14">
        <v>3</v>
      </c>
      <c r="E5" s="14" t="s">
        <v>10</v>
      </c>
      <c r="F5" s="14">
        <v>6</v>
      </c>
      <c r="G5" s="14">
        <v>2</v>
      </c>
      <c r="H5" s="15"/>
      <c r="I5" s="15"/>
      <c r="J5" s="15"/>
      <c r="N5" s="64"/>
      <c r="O5" s="57"/>
      <c r="P5" s="65"/>
      <c r="Q5" s="65"/>
      <c r="R5" s="65"/>
      <c r="S5" s="65"/>
      <c r="T5" s="65"/>
      <c r="U5" s="65"/>
      <c r="V5" s="65"/>
      <c r="W5" s="65"/>
      <c r="X5" s="65"/>
      <c r="Y5" s="65"/>
      <c r="Z5" s="18"/>
    </row>
    <row r="6" spans="1:26" x14ac:dyDescent="0.3">
      <c r="A6">
        <v>1</v>
      </c>
      <c r="B6" s="6" t="s">
        <v>0</v>
      </c>
      <c r="C6" s="4">
        <v>4</v>
      </c>
      <c r="D6" s="2">
        <v>4</v>
      </c>
      <c r="E6" s="2">
        <v>3</v>
      </c>
      <c r="F6" s="2">
        <v>4</v>
      </c>
      <c r="G6" s="2">
        <v>3</v>
      </c>
      <c r="H6" s="11">
        <v>7</v>
      </c>
      <c r="I6" s="11">
        <v>2</v>
      </c>
      <c r="J6" s="11">
        <v>1</v>
      </c>
      <c r="N6" s="64"/>
      <c r="O6" s="65"/>
      <c r="P6" s="57"/>
      <c r="Q6" s="65"/>
      <c r="R6" s="65"/>
      <c r="S6" s="65"/>
      <c r="T6" s="65"/>
      <c r="U6" s="65"/>
      <c r="V6" s="65"/>
      <c r="W6" s="65"/>
      <c r="X6" s="65"/>
      <c r="Y6" s="65"/>
      <c r="Z6" s="18"/>
    </row>
    <row r="7" spans="1:26" x14ac:dyDescent="0.3">
      <c r="A7">
        <v>2</v>
      </c>
      <c r="B7" s="6" t="s">
        <v>2</v>
      </c>
      <c r="C7" s="4">
        <v>0</v>
      </c>
      <c r="D7" s="2" t="s">
        <v>10</v>
      </c>
      <c r="E7" s="2">
        <v>7</v>
      </c>
      <c r="F7" s="2">
        <v>6</v>
      </c>
      <c r="G7" s="2">
        <v>4</v>
      </c>
      <c r="H7" s="11">
        <v>6</v>
      </c>
      <c r="I7" s="11">
        <v>2</v>
      </c>
      <c r="J7" s="2" t="s">
        <v>10</v>
      </c>
      <c r="N7" s="64"/>
      <c r="O7" s="65"/>
      <c r="P7" s="65"/>
      <c r="Q7" s="57"/>
      <c r="R7" s="65"/>
      <c r="S7" s="65"/>
      <c r="T7" s="65"/>
      <c r="U7" s="65"/>
      <c r="V7" s="65"/>
      <c r="W7" s="65"/>
      <c r="X7" s="65"/>
      <c r="Y7" s="65"/>
      <c r="Z7" s="18"/>
    </row>
    <row r="8" spans="1:26" x14ac:dyDescent="0.3">
      <c r="A8">
        <v>3</v>
      </c>
      <c r="B8" s="6" t="s">
        <v>3</v>
      </c>
      <c r="C8" s="4">
        <v>2</v>
      </c>
      <c r="D8" s="2">
        <v>0</v>
      </c>
      <c r="E8" s="2">
        <v>2</v>
      </c>
      <c r="F8" s="2">
        <v>5</v>
      </c>
      <c r="G8" s="2">
        <v>3</v>
      </c>
      <c r="H8" s="11">
        <v>6</v>
      </c>
      <c r="I8" s="11">
        <v>5</v>
      </c>
      <c r="J8" s="2" t="s">
        <v>10</v>
      </c>
      <c r="N8" s="64"/>
      <c r="O8" s="65"/>
      <c r="P8" s="65"/>
      <c r="Q8" s="65"/>
      <c r="R8" s="57"/>
      <c r="S8" s="65"/>
      <c r="T8" s="65"/>
      <c r="U8" s="65"/>
      <c r="V8" s="65"/>
      <c r="W8" s="65"/>
      <c r="X8" s="65"/>
      <c r="Y8" s="65"/>
      <c r="Z8" s="18"/>
    </row>
    <row r="9" spans="1:26" x14ac:dyDescent="0.3">
      <c r="A9">
        <v>4</v>
      </c>
      <c r="B9" s="6" t="s">
        <v>4</v>
      </c>
      <c r="C9" s="4">
        <v>4</v>
      </c>
      <c r="D9" s="2">
        <v>3</v>
      </c>
      <c r="E9" s="2" t="s">
        <v>10</v>
      </c>
      <c r="F9" s="2">
        <v>4</v>
      </c>
      <c r="G9" s="2">
        <v>1</v>
      </c>
      <c r="H9" s="2" t="s">
        <v>10</v>
      </c>
      <c r="I9" s="11">
        <v>1</v>
      </c>
      <c r="J9" s="11">
        <v>0</v>
      </c>
      <c r="N9" s="64"/>
      <c r="O9" s="65"/>
      <c r="P9" s="65"/>
      <c r="Q9" s="65"/>
      <c r="R9" s="65"/>
      <c r="S9" s="57"/>
      <c r="T9" s="65"/>
      <c r="U9" s="65"/>
      <c r="V9" s="65"/>
      <c r="W9" s="65"/>
      <c r="X9" s="65"/>
      <c r="Y9" s="65"/>
      <c r="Z9" s="18"/>
    </row>
    <row r="10" spans="1:26" x14ac:dyDescent="0.3">
      <c r="A10">
        <v>5</v>
      </c>
      <c r="B10" s="6" t="s">
        <v>5</v>
      </c>
      <c r="C10" s="4">
        <v>3</v>
      </c>
      <c r="D10" s="2">
        <v>1</v>
      </c>
      <c r="E10" s="2">
        <v>1</v>
      </c>
      <c r="F10" s="2" t="s">
        <v>10</v>
      </c>
      <c r="G10" s="2">
        <v>1</v>
      </c>
      <c r="H10" s="11">
        <v>4</v>
      </c>
      <c r="I10" s="2" t="s">
        <v>10</v>
      </c>
      <c r="J10" s="11">
        <v>4</v>
      </c>
      <c r="N10" s="64"/>
      <c r="O10" s="65"/>
      <c r="P10" s="65"/>
      <c r="Q10" s="65"/>
      <c r="R10" s="65"/>
      <c r="S10" s="65"/>
      <c r="T10" s="57"/>
      <c r="U10" s="65"/>
      <c r="V10" s="65"/>
      <c r="W10" s="65"/>
      <c r="X10" s="65"/>
      <c r="Y10" s="65"/>
      <c r="Z10" s="18"/>
    </row>
    <row r="11" spans="1:26" x14ac:dyDescent="0.3">
      <c r="A11">
        <v>6</v>
      </c>
      <c r="B11" s="6" t="s">
        <v>7</v>
      </c>
      <c r="C11" s="4">
        <v>6</v>
      </c>
      <c r="D11" s="2">
        <v>2</v>
      </c>
      <c r="E11" s="2">
        <v>1</v>
      </c>
      <c r="F11" s="2" t="s">
        <v>10</v>
      </c>
      <c r="G11" s="2">
        <v>2</v>
      </c>
      <c r="H11" s="11">
        <v>2</v>
      </c>
      <c r="I11" s="2" t="s">
        <v>10</v>
      </c>
      <c r="J11" s="11">
        <v>7</v>
      </c>
      <c r="N11" s="64"/>
      <c r="O11" s="65"/>
      <c r="P11" s="65"/>
      <c r="Q11" s="65"/>
      <c r="R11" s="65"/>
      <c r="S11" s="65"/>
      <c r="T11" s="65"/>
      <c r="U11" s="57"/>
      <c r="V11" s="65"/>
      <c r="W11" s="65"/>
      <c r="X11" s="65"/>
      <c r="Y11" s="65"/>
      <c r="Z11" s="18"/>
    </row>
    <row r="12" spans="1:26" x14ac:dyDescent="0.3">
      <c r="A12">
        <v>7</v>
      </c>
      <c r="B12" s="6" t="s">
        <v>9</v>
      </c>
      <c r="C12" s="4">
        <v>4</v>
      </c>
      <c r="D12" s="2">
        <v>1</v>
      </c>
      <c r="E12" s="2">
        <v>6</v>
      </c>
      <c r="F12" s="2">
        <v>1</v>
      </c>
      <c r="G12" s="2">
        <v>6</v>
      </c>
      <c r="H12" s="11">
        <v>1</v>
      </c>
      <c r="I12" s="2" t="s">
        <v>10</v>
      </c>
      <c r="J12" s="11">
        <v>7</v>
      </c>
      <c r="N12" s="64"/>
      <c r="O12" s="65"/>
      <c r="P12" s="65"/>
      <c r="Q12" s="65"/>
      <c r="R12" s="65"/>
      <c r="S12" s="65"/>
      <c r="T12" s="65"/>
      <c r="U12" s="65"/>
      <c r="V12" s="57"/>
      <c r="W12" s="65"/>
      <c r="X12" s="65"/>
      <c r="Y12" s="65"/>
      <c r="Z12" s="18"/>
    </row>
    <row r="13" spans="1:26" x14ac:dyDescent="0.3">
      <c r="A13">
        <v>8</v>
      </c>
      <c r="B13" s="6" t="s">
        <v>8</v>
      </c>
      <c r="C13" s="4">
        <v>4</v>
      </c>
      <c r="D13" s="2" t="s">
        <v>10</v>
      </c>
      <c r="E13" s="2">
        <v>4</v>
      </c>
      <c r="F13" s="2">
        <v>5</v>
      </c>
      <c r="G13" s="2">
        <v>0</v>
      </c>
      <c r="H13" s="11">
        <v>5</v>
      </c>
      <c r="I13" s="11">
        <v>3</v>
      </c>
      <c r="J13" s="11">
        <v>3</v>
      </c>
      <c r="N13" s="64"/>
      <c r="O13" s="65"/>
      <c r="P13" s="65"/>
      <c r="Q13" s="65"/>
      <c r="R13" s="65"/>
      <c r="S13" s="65"/>
      <c r="T13" s="65"/>
      <c r="U13" s="65"/>
      <c r="V13" s="65"/>
      <c r="W13" s="57"/>
      <c r="X13" s="65"/>
      <c r="Y13" s="65"/>
      <c r="Z13" s="18"/>
    </row>
    <row r="14" spans="1:26" x14ac:dyDescent="0.3">
      <c r="A14">
        <v>9</v>
      </c>
      <c r="B14" s="6" t="s">
        <v>6</v>
      </c>
      <c r="C14" s="4">
        <v>4</v>
      </c>
      <c r="D14" s="2" t="s">
        <v>10</v>
      </c>
      <c r="E14" s="2">
        <v>3</v>
      </c>
      <c r="F14" s="2">
        <v>3</v>
      </c>
      <c r="G14" s="2">
        <v>2</v>
      </c>
      <c r="H14" s="2" t="s">
        <v>10</v>
      </c>
      <c r="I14" s="11">
        <v>4</v>
      </c>
      <c r="J14" s="11">
        <v>6</v>
      </c>
      <c r="N14" s="64"/>
      <c r="O14" s="65"/>
      <c r="P14" s="65"/>
      <c r="Q14" s="65"/>
      <c r="R14" s="65"/>
      <c r="S14" s="65"/>
      <c r="T14" s="65"/>
      <c r="U14" s="65"/>
      <c r="V14" s="65"/>
      <c r="W14" s="65"/>
      <c r="X14" s="57"/>
      <c r="Y14" s="65"/>
      <c r="Z14" s="18"/>
    </row>
    <row r="15" spans="1:26" x14ac:dyDescent="0.3">
      <c r="A15">
        <v>10</v>
      </c>
      <c r="B15" s="16" t="s">
        <v>1</v>
      </c>
      <c r="C15" s="2" t="s">
        <v>10</v>
      </c>
      <c r="D15" s="17">
        <v>3</v>
      </c>
      <c r="E15" s="17">
        <v>1</v>
      </c>
      <c r="F15" s="17">
        <v>4</v>
      </c>
      <c r="G15" s="17">
        <v>4</v>
      </c>
      <c r="H15" s="11">
        <v>4</v>
      </c>
      <c r="I15" s="11">
        <v>4</v>
      </c>
      <c r="J15" s="2" t="s">
        <v>10</v>
      </c>
      <c r="N15" s="64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57"/>
      <c r="Z15" s="18"/>
    </row>
    <row r="16" spans="1:26" s="18" customFormat="1" x14ac:dyDescent="0.3">
      <c r="B16" s="19"/>
      <c r="C16" s="20"/>
      <c r="D16" s="20"/>
      <c r="E16" s="20"/>
      <c r="F16" s="20"/>
      <c r="G16" s="20"/>
      <c r="I16" s="21"/>
      <c r="J16" s="21"/>
      <c r="K16" s="21"/>
    </row>
    <row r="17" spans="1:15" s="18" customFormat="1" x14ac:dyDescent="0.3">
      <c r="A17" s="69" t="s">
        <v>29</v>
      </c>
      <c r="B17" s="70"/>
      <c r="C17" s="71"/>
      <c r="D17" s="71"/>
      <c r="E17" s="71"/>
      <c r="F17" s="71"/>
      <c r="G17" s="71"/>
      <c r="H17" s="72"/>
      <c r="I17" s="73"/>
      <c r="J17" s="73"/>
      <c r="K17" s="21"/>
      <c r="M17" s="93" t="s">
        <v>30</v>
      </c>
      <c r="N17" s="93"/>
      <c r="O17" s="93"/>
    </row>
    <row r="18" spans="1:15" s="18" customFormat="1" x14ac:dyDescent="0.3">
      <c r="B18" s="3"/>
      <c r="C18" s="7" t="s">
        <v>17</v>
      </c>
      <c r="D18" s="8" t="s">
        <v>18</v>
      </c>
      <c r="E18" s="9" t="s">
        <v>19</v>
      </c>
      <c r="F18" s="10" t="s">
        <v>20</v>
      </c>
      <c r="G18" s="10" t="s">
        <v>21</v>
      </c>
      <c r="H18" s="10" t="s">
        <v>22</v>
      </c>
      <c r="I18" s="10" t="s">
        <v>23</v>
      </c>
      <c r="J18" s="10" t="s">
        <v>24</v>
      </c>
      <c r="K18" s="8" t="s">
        <v>15</v>
      </c>
      <c r="L18"/>
      <c r="M18" s="10" t="s">
        <v>22</v>
      </c>
      <c r="N18" s="10" t="s">
        <v>23</v>
      </c>
      <c r="O18" s="10" t="s">
        <v>24</v>
      </c>
    </row>
    <row r="19" spans="1:15" s="18" customFormat="1" x14ac:dyDescent="0.3">
      <c r="A19"/>
      <c r="B19" s="12" t="s">
        <v>11</v>
      </c>
      <c r="C19" s="13">
        <v>1</v>
      </c>
      <c r="D19" s="14">
        <v>3</v>
      </c>
      <c r="E19" s="14"/>
      <c r="F19" s="14">
        <v>6</v>
      </c>
      <c r="G19" s="14">
        <v>2</v>
      </c>
      <c r="H19" s="15"/>
      <c r="I19" s="15"/>
      <c r="J19" s="15"/>
      <c r="K19" s="77">
        <f t="shared" ref="K19:K29" si="0">AVERAGE(C19:J19)</f>
        <v>3</v>
      </c>
      <c r="L19"/>
      <c r="M19" s="66"/>
      <c r="N19" s="66"/>
      <c r="O19" s="67"/>
    </row>
    <row r="20" spans="1:15" s="18" customFormat="1" x14ac:dyDescent="0.3">
      <c r="A20">
        <v>1</v>
      </c>
      <c r="B20" s="6" t="s">
        <v>0</v>
      </c>
      <c r="C20" s="4">
        <v>4</v>
      </c>
      <c r="D20" s="2">
        <v>4</v>
      </c>
      <c r="E20" s="2">
        <v>3</v>
      </c>
      <c r="F20" s="2">
        <v>4</v>
      </c>
      <c r="G20" s="2">
        <v>3</v>
      </c>
      <c r="H20" s="11">
        <v>7</v>
      </c>
      <c r="I20" s="11">
        <v>2</v>
      </c>
      <c r="J20" s="11">
        <v>1</v>
      </c>
      <c r="K20" s="25">
        <f t="shared" si="0"/>
        <v>3.5</v>
      </c>
      <c r="L20"/>
      <c r="M20" s="25">
        <f>H20-$K20</f>
        <v>3.5</v>
      </c>
      <c r="N20" s="25">
        <f t="shared" ref="N20:O20" si="1">I20-$K20</f>
        <v>-1.5</v>
      </c>
      <c r="O20" s="25">
        <f t="shared" si="1"/>
        <v>-2.5</v>
      </c>
    </row>
    <row r="21" spans="1:15" s="18" customFormat="1" x14ac:dyDescent="0.3">
      <c r="A21">
        <v>2</v>
      </c>
      <c r="B21" s="6" t="s">
        <v>2</v>
      </c>
      <c r="C21" s="4">
        <v>0</v>
      </c>
      <c r="D21" s="2"/>
      <c r="E21" s="2">
        <v>7</v>
      </c>
      <c r="F21" s="2">
        <v>6</v>
      </c>
      <c r="G21" s="2">
        <v>4</v>
      </c>
      <c r="H21" s="11">
        <v>6</v>
      </c>
      <c r="I21" s="11">
        <v>2</v>
      </c>
      <c r="J21" s="2"/>
      <c r="K21" s="25">
        <f t="shared" si="0"/>
        <v>4.166666666666667</v>
      </c>
      <c r="L21"/>
      <c r="M21" s="25">
        <f t="shared" ref="M21:M29" si="2">H21-$K21</f>
        <v>1.833333333333333</v>
      </c>
      <c r="N21" s="25">
        <f t="shared" ref="N21:O29" si="3">I21-$K21</f>
        <v>-2.166666666666667</v>
      </c>
      <c r="O21" s="68"/>
    </row>
    <row r="22" spans="1:15" s="18" customFormat="1" x14ac:dyDescent="0.3">
      <c r="A22">
        <v>3</v>
      </c>
      <c r="B22" s="6" t="s">
        <v>3</v>
      </c>
      <c r="C22" s="4">
        <v>2</v>
      </c>
      <c r="D22" s="2">
        <v>0</v>
      </c>
      <c r="E22" s="2">
        <v>2</v>
      </c>
      <c r="F22" s="2">
        <v>5</v>
      </c>
      <c r="G22" s="2">
        <v>3</v>
      </c>
      <c r="H22" s="11">
        <v>6</v>
      </c>
      <c r="I22" s="11">
        <v>5</v>
      </c>
      <c r="J22" s="2"/>
      <c r="K22" s="25">
        <f t="shared" si="0"/>
        <v>3.2857142857142856</v>
      </c>
      <c r="L22"/>
      <c r="M22" s="25">
        <f t="shared" si="2"/>
        <v>2.7142857142857144</v>
      </c>
      <c r="N22" s="25">
        <f t="shared" si="3"/>
        <v>1.7142857142857144</v>
      </c>
      <c r="O22" s="68"/>
    </row>
    <row r="23" spans="1:15" s="18" customFormat="1" x14ac:dyDescent="0.3">
      <c r="A23">
        <v>4</v>
      </c>
      <c r="B23" s="6" t="s">
        <v>4</v>
      </c>
      <c r="C23" s="4">
        <v>4</v>
      </c>
      <c r="D23" s="2">
        <v>3</v>
      </c>
      <c r="E23" s="2"/>
      <c r="F23" s="2">
        <v>4</v>
      </c>
      <c r="G23" s="2">
        <v>1</v>
      </c>
      <c r="H23" s="2"/>
      <c r="I23" s="11">
        <v>1</v>
      </c>
      <c r="J23" s="11">
        <v>0</v>
      </c>
      <c r="K23" s="25">
        <f t="shared" si="0"/>
        <v>2.1666666666666665</v>
      </c>
      <c r="L23"/>
      <c r="M23" s="68"/>
      <c r="N23" s="25">
        <f t="shared" si="3"/>
        <v>-1.1666666666666665</v>
      </c>
      <c r="O23" s="25">
        <f t="shared" ref="O23:O28" si="4">J23-$K23</f>
        <v>-2.1666666666666665</v>
      </c>
    </row>
    <row r="24" spans="1:15" s="18" customFormat="1" x14ac:dyDescent="0.3">
      <c r="A24">
        <v>5</v>
      </c>
      <c r="B24" s="6" t="s">
        <v>5</v>
      </c>
      <c r="C24" s="4">
        <v>3</v>
      </c>
      <c r="D24" s="2">
        <v>1</v>
      </c>
      <c r="E24" s="2">
        <v>1</v>
      </c>
      <c r="F24" s="2"/>
      <c r="G24" s="2">
        <v>1</v>
      </c>
      <c r="H24" s="11">
        <v>4</v>
      </c>
      <c r="I24" s="2"/>
      <c r="J24" s="11">
        <v>4</v>
      </c>
      <c r="K24" s="25">
        <f t="shared" si="0"/>
        <v>2.3333333333333335</v>
      </c>
      <c r="L24"/>
      <c r="M24" s="25">
        <f t="shared" si="2"/>
        <v>1.6666666666666665</v>
      </c>
      <c r="N24" s="68"/>
      <c r="O24" s="25">
        <f t="shared" si="4"/>
        <v>1.6666666666666665</v>
      </c>
    </row>
    <row r="25" spans="1:15" s="18" customFormat="1" x14ac:dyDescent="0.3">
      <c r="A25">
        <v>6</v>
      </c>
      <c r="B25" s="6" t="s">
        <v>7</v>
      </c>
      <c r="C25" s="4">
        <v>6</v>
      </c>
      <c r="D25" s="2">
        <v>2</v>
      </c>
      <c r="E25" s="2">
        <v>1</v>
      </c>
      <c r="F25" s="2"/>
      <c r="G25" s="2">
        <v>2</v>
      </c>
      <c r="H25" s="11">
        <v>2</v>
      </c>
      <c r="I25" s="2"/>
      <c r="J25" s="11">
        <v>7</v>
      </c>
      <c r="K25" s="25">
        <f t="shared" si="0"/>
        <v>3.3333333333333335</v>
      </c>
      <c r="L25"/>
      <c r="M25" s="25">
        <f t="shared" si="2"/>
        <v>-1.3333333333333335</v>
      </c>
      <c r="N25" s="68"/>
      <c r="O25" s="25">
        <f t="shared" si="4"/>
        <v>3.6666666666666665</v>
      </c>
    </row>
    <row r="26" spans="1:15" s="18" customFormat="1" x14ac:dyDescent="0.3">
      <c r="A26">
        <v>7</v>
      </c>
      <c r="B26" s="6" t="s">
        <v>9</v>
      </c>
      <c r="C26" s="4">
        <v>4</v>
      </c>
      <c r="D26" s="2">
        <v>1</v>
      </c>
      <c r="E26" s="2">
        <v>6</v>
      </c>
      <c r="F26" s="2">
        <v>1</v>
      </c>
      <c r="G26" s="2">
        <v>6</v>
      </c>
      <c r="H26" s="11">
        <v>1</v>
      </c>
      <c r="I26" s="2"/>
      <c r="J26" s="11">
        <v>7</v>
      </c>
      <c r="K26" s="25">
        <f t="shared" si="0"/>
        <v>3.7142857142857144</v>
      </c>
      <c r="L26"/>
      <c r="M26" s="25">
        <f t="shared" si="2"/>
        <v>-2.7142857142857144</v>
      </c>
      <c r="N26" s="68"/>
      <c r="O26" s="25">
        <f t="shared" si="4"/>
        <v>3.2857142857142856</v>
      </c>
    </row>
    <row r="27" spans="1:15" s="18" customFormat="1" x14ac:dyDescent="0.3">
      <c r="A27">
        <v>8</v>
      </c>
      <c r="B27" s="6" t="s">
        <v>8</v>
      </c>
      <c r="C27" s="4">
        <v>4</v>
      </c>
      <c r="D27" s="2"/>
      <c r="E27" s="2">
        <v>4</v>
      </c>
      <c r="F27" s="2">
        <v>5</v>
      </c>
      <c r="G27" s="2">
        <v>0</v>
      </c>
      <c r="H27" s="11">
        <v>5</v>
      </c>
      <c r="I27" s="11">
        <v>3</v>
      </c>
      <c r="J27" s="11">
        <v>3</v>
      </c>
      <c r="K27" s="25">
        <f t="shared" si="0"/>
        <v>3.4285714285714284</v>
      </c>
      <c r="L27"/>
      <c r="M27" s="25">
        <f t="shared" si="2"/>
        <v>1.5714285714285716</v>
      </c>
      <c r="N27" s="25">
        <f t="shared" si="3"/>
        <v>-0.42857142857142838</v>
      </c>
      <c r="O27" s="25">
        <f t="shared" si="4"/>
        <v>-0.42857142857142838</v>
      </c>
    </row>
    <row r="28" spans="1:15" s="18" customFormat="1" x14ac:dyDescent="0.3">
      <c r="A28">
        <v>9</v>
      </c>
      <c r="B28" s="6" t="s">
        <v>6</v>
      </c>
      <c r="C28" s="4">
        <v>4</v>
      </c>
      <c r="D28" s="2"/>
      <c r="E28" s="2">
        <v>3</v>
      </c>
      <c r="F28" s="2">
        <v>3</v>
      </c>
      <c r="G28" s="2">
        <v>2</v>
      </c>
      <c r="H28" s="2"/>
      <c r="I28" s="11">
        <v>4</v>
      </c>
      <c r="J28" s="11">
        <v>6</v>
      </c>
      <c r="K28" s="25">
        <f t="shared" si="0"/>
        <v>3.6666666666666665</v>
      </c>
      <c r="L28"/>
      <c r="M28" s="68"/>
      <c r="N28" s="25">
        <f t="shared" si="3"/>
        <v>0.33333333333333348</v>
      </c>
      <c r="O28" s="25">
        <f t="shared" si="4"/>
        <v>2.3333333333333335</v>
      </c>
    </row>
    <row r="29" spans="1:15" s="18" customFormat="1" x14ac:dyDescent="0.3">
      <c r="A29">
        <v>10</v>
      </c>
      <c r="B29" s="16" t="s">
        <v>1</v>
      </c>
      <c r="C29" s="2"/>
      <c r="D29" s="17">
        <v>3</v>
      </c>
      <c r="E29" s="17">
        <v>1</v>
      </c>
      <c r="F29" s="17">
        <v>4</v>
      </c>
      <c r="G29" s="17">
        <v>4</v>
      </c>
      <c r="H29" s="11">
        <v>4</v>
      </c>
      <c r="I29" s="11">
        <v>4</v>
      </c>
      <c r="J29" s="2"/>
      <c r="K29" s="25">
        <f t="shared" si="0"/>
        <v>3.3333333333333335</v>
      </c>
      <c r="L29"/>
      <c r="M29" s="25">
        <f t="shared" si="2"/>
        <v>0.66666666666666652</v>
      </c>
      <c r="N29" s="25">
        <f t="shared" si="3"/>
        <v>0.66666666666666652</v>
      </c>
      <c r="O29" s="68"/>
    </row>
    <row r="30" spans="1:15" s="18" customFormat="1" x14ac:dyDescent="0.3">
      <c r="B30" s="19"/>
      <c r="C30" s="20"/>
      <c r="D30" s="20"/>
      <c r="E30" s="20"/>
      <c r="F30" s="20"/>
      <c r="G30" s="20"/>
      <c r="I30" s="21"/>
      <c r="J30" s="21"/>
      <c r="K30" s="21"/>
    </row>
    <row r="31" spans="1:15" s="18" customFormat="1" x14ac:dyDescent="0.3">
      <c r="B31" s="19"/>
      <c r="C31" s="20"/>
      <c r="D31" s="20"/>
      <c r="E31" s="20"/>
      <c r="F31" s="20"/>
      <c r="G31" s="20"/>
      <c r="I31" s="21"/>
      <c r="J31" s="21"/>
      <c r="K31" s="21"/>
    </row>
    <row r="32" spans="1:15" s="18" customFormat="1" x14ac:dyDescent="0.3">
      <c r="A32" s="74" t="s">
        <v>31</v>
      </c>
      <c r="B32" s="70"/>
      <c r="C32" s="71"/>
      <c r="D32" s="71"/>
      <c r="E32" s="71"/>
      <c r="F32" s="71"/>
      <c r="G32" s="71"/>
      <c r="H32" s="72"/>
      <c r="I32" s="73"/>
      <c r="J32" s="73"/>
      <c r="K32" s="21"/>
    </row>
    <row r="33" spans="1:15" s="18" customFormat="1" x14ac:dyDescent="0.3">
      <c r="B33" s="19"/>
      <c r="C33" s="7" t="s">
        <v>17</v>
      </c>
      <c r="D33" s="8" t="s">
        <v>18</v>
      </c>
      <c r="E33" s="9" t="s">
        <v>19</v>
      </c>
      <c r="F33" s="10" t="s">
        <v>20</v>
      </c>
      <c r="G33" s="10" t="s">
        <v>21</v>
      </c>
      <c r="H33" s="10" t="s">
        <v>22</v>
      </c>
      <c r="I33" s="10" t="s">
        <v>23</v>
      </c>
      <c r="J33" s="10" t="s">
        <v>24</v>
      </c>
      <c r="M33" s="24" t="s">
        <v>13</v>
      </c>
      <c r="N33" s="60" t="s">
        <v>28</v>
      </c>
      <c r="O33" s="24" t="s">
        <v>14</v>
      </c>
    </row>
    <row r="34" spans="1:15" x14ac:dyDescent="0.3">
      <c r="B34" s="12" t="s">
        <v>11</v>
      </c>
      <c r="C34" s="13">
        <v>1</v>
      </c>
      <c r="D34" s="14">
        <v>3</v>
      </c>
      <c r="E34" s="14"/>
      <c r="F34" s="14">
        <v>6</v>
      </c>
      <c r="G34" s="14">
        <v>2</v>
      </c>
      <c r="H34" s="15"/>
      <c r="I34" s="15"/>
      <c r="J34" s="15"/>
    </row>
    <row r="35" spans="1:15" x14ac:dyDescent="0.3">
      <c r="A35">
        <v>1</v>
      </c>
      <c r="B35" s="6" t="s">
        <v>0</v>
      </c>
      <c r="C35" s="4">
        <v>4</v>
      </c>
      <c r="D35" s="2">
        <v>4</v>
      </c>
      <c r="E35" s="2">
        <v>3</v>
      </c>
      <c r="F35" s="2">
        <v>4</v>
      </c>
      <c r="G35" s="2">
        <v>3</v>
      </c>
      <c r="H35" s="11">
        <v>7</v>
      </c>
      <c r="I35" s="11">
        <v>2</v>
      </c>
      <c r="J35" s="11">
        <v>1</v>
      </c>
      <c r="M35" s="52">
        <f>CORREL($C$34:$J$34,C35:J35)</f>
        <v>0.30860669992418388</v>
      </c>
      <c r="N35" s="59">
        <f>ABS(M35)</f>
        <v>0.30860669992418388</v>
      </c>
      <c r="O35" s="22">
        <f t="shared" ref="O35:O44" si="5">M35/$N$45</f>
        <v>5.6250665720217155E-2</v>
      </c>
    </row>
    <row r="36" spans="1:15" x14ac:dyDescent="0.3">
      <c r="A36">
        <v>2</v>
      </c>
      <c r="B36" s="6" t="s">
        <v>2</v>
      </c>
      <c r="C36" s="4">
        <v>0</v>
      </c>
      <c r="D36" s="2"/>
      <c r="E36" s="2">
        <v>7</v>
      </c>
      <c r="F36" s="2">
        <v>6</v>
      </c>
      <c r="G36" s="2">
        <v>4</v>
      </c>
      <c r="H36" s="11">
        <v>6</v>
      </c>
      <c r="I36" s="11">
        <v>2</v>
      </c>
      <c r="J36" s="2"/>
      <c r="M36" s="52">
        <f t="shared" ref="M36:M44" si="6">CORREL($C$34:$J$34,C36:J36)</f>
        <v>0.86602540378443871</v>
      </c>
      <c r="N36" s="59">
        <f t="shared" ref="N36:N44" si="7">ABS(M36)</f>
        <v>0.86602540378443871</v>
      </c>
      <c r="O36" s="22">
        <f t="shared" si="5"/>
        <v>0.15785303917725166</v>
      </c>
    </row>
    <row r="37" spans="1:15" x14ac:dyDescent="0.3">
      <c r="A37">
        <v>3</v>
      </c>
      <c r="B37" s="6" t="s">
        <v>3</v>
      </c>
      <c r="C37" s="4">
        <v>2</v>
      </c>
      <c r="D37" s="2">
        <v>0</v>
      </c>
      <c r="E37" s="2">
        <v>2</v>
      </c>
      <c r="F37" s="2">
        <v>5</v>
      </c>
      <c r="G37" s="2">
        <v>3</v>
      </c>
      <c r="H37" s="11">
        <v>6</v>
      </c>
      <c r="I37" s="11">
        <v>5</v>
      </c>
      <c r="J37" s="2"/>
      <c r="M37" s="52">
        <f t="shared" si="6"/>
        <v>0.59299945332888104</v>
      </c>
      <c r="N37" s="59">
        <f t="shared" si="7"/>
        <v>0.59299945332888104</v>
      </c>
      <c r="O37" s="22">
        <f t="shared" si="5"/>
        <v>0.1080877830250257</v>
      </c>
    </row>
    <row r="38" spans="1:15" x14ac:dyDescent="0.3">
      <c r="A38">
        <v>4</v>
      </c>
      <c r="B38" s="6" t="s">
        <v>4</v>
      </c>
      <c r="C38" s="4">
        <v>4</v>
      </c>
      <c r="D38" s="2">
        <v>3</v>
      </c>
      <c r="E38" s="2"/>
      <c r="F38" s="2">
        <v>4</v>
      </c>
      <c r="G38" s="2">
        <v>1</v>
      </c>
      <c r="H38" s="2"/>
      <c r="I38" s="11">
        <v>1</v>
      </c>
      <c r="J38" s="11">
        <v>0</v>
      </c>
      <c r="M38" s="52">
        <f t="shared" si="6"/>
        <v>0.3273268353539886</v>
      </c>
      <c r="N38" s="59">
        <f t="shared" si="7"/>
        <v>0.3273268353539886</v>
      </c>
      <c r="O38" s="22">
        <f t="shared" si="5"/>
        <v>5.9662840765534825E-2</v>
      </c>
    </row>
    <row r="39" spans="1:15" x14ac:dyDescent="0.3">
      <c r="A39">
        <v>5</v>
      </c>
      <c r="B39" s="6" t="s">
        <v>5</v>
      </c>
      <c r="C39" s="4">
        <v>3</v>
      </c>
      <c r="D39" s="2">
        <v>1</v>
      </c>
      <c r="E39" s="2">
        <v>1</v>
      </c>
      <c r="F39" s="2"/>
      <c r="G39" s="2">
        <v>1</v>
      </c>
      <c r="H39" s="11">
        <v>4</v>
      </c>
      <c r="I39" s="2"/>
      <c r="J39" s="11">
        <v>4</v>
      </c>
      <c r="M39" s="52">
        <f t="shared" si="6"/>
        <v>-0.8660254037844386</v>
      </c>
      <c r="N39" s="59">
        <f t="shared" si="7"/>
        <v>0.8660254037844386</v>
      </c>
      <c r="O39" s="22">
        <f t="shared" si="5"/>
        <v>-0.15785303917725166</v>
      </c>
    </row>
    <row r="40" spans="1:15" ht="17.7" customHeight="1" x14ac:dyDescent="0.3">
      <c r="A40">
        <v>6</v>
      </c>
      <c r="B40" s="6" t="s">
        <v>7</v>
      </c>
      <c r="C40" s="4">
        <v>6</v>
      </c>
      <c r="D40" s="2">
        <v>2</v>
      </c>
      <c r="E40" s="2">
        <v>1</v>
      </c>
      <c r="F40" s="2"/>
      <c r="G40" s="2">
        <v>2</v>
      </c>
      <c r="H40" s="11">
        <v>2</v>
      </c>
      <c r="I40" s="2"/>
      <c r="J40" s="11">
        <v>7</v>
      </c>
      <c r="M40" s="52">
        <f t="shared" si="6"/>
        <v>-0.8660254037844386</v>
      </c>
      <c r="N40" s="59">
        <f t="shared" si="7"/>
        <v>0.8660254037844386</v>
      </c>
      <c r="O40" s="22">
        <f t="shared" si="5"/>
        <v>-0.15785303917725166</v>
      </c>
    </row>
    <row r="41" spans="1:15" ht="16.350000000000001" customHeight="1" x14ac:dyDescent="0.3">
      <c r="A41">
        <v>7</v>
      </c>
      <c r="B41" s="6" t="s">
        <v>9</v>
      </c>
      <c r="C41" s="4">
        <v>4</v>
      </c>
      <c r="D41" s="2">
        <v>1</v>
      </c>
      <c r="E41" s="2">
        <v>6</v>
      </c>
      <c r="F41" s="2">
        <v>1</v>
      </c>
      <c r="G41" s="2">
        <v>6</v>
      </c>
      <c r="H41" s="11">
        <v>1</v>
      </c>
      <c r="I41" s="2"/>
      <c r="J41" s="11">
        <v>7</v>
      </c>
      <c r="M41" s="52">
        <f t="shared" si="6"/>
        <v>-0.69293486718358333</v>
      </c>
      <c r="N41" s="59">
        <f t="shared" si="7"/>
        <v>0.69293486718358333</v>
      </c>
      <c r="O41" s="22">
        <f t="shared" si="5"/>
        <v>-0.12630330964753081</v>
      </c>
    </row>
    <row r="42" spans="1:15" x14ac:dyDescent="0.3">
      <c r="A42">
        <v>8</v>
      </c>
      <c r="B42" s="6" t="s">
        <v>8</v>
      </c>
      <c r="C42" s="4">
        <v>4</v>
      </c>
      <c r="D42" s="2"/>
      <c r="E42" s="2">
        <v>4</v>
      </c>
      <c r="F42" s="2">
        <v>5</v>
      </c>
      <c r="G42" s="2">
        <v>0</v>
      </c>
      <c r="H42" s="11">
        <v>5</v>
      </c>
      <c r="I42" s="11">
        <v>3</v>
      </c>
      <c r="J42" s="11">
        <v>3</v>
      </c>
      <c r="M42" s="52">
        <f t="shared" si="6"/>
        <v>0.49999999999999989</v>
      </c>
      <c r="N42" s="59">
        <f t="shared" si="7"/>
        <v>0.49999999999999989</v>
      </c>
      <c r="O42" s="22">
        <f t="shared" si="5"/>
        <v>9.1136494661386763E-2</v>
      </c>
    </row>
    <row r="43" spans="1:15" x14ac:dyDescent="0.3">
      <c r="A43">
        <v>9</v>
      </c>
      <c r="B43" s="6" t="s">
        <v>6</v>
      </c>
      <c r="C43" s="4">
        <v>4</v>
      </c>
      <c r="D43" s="2"/>
      <c r="E43" s="2">
        <v>3</v>
      </c>
      <c r="F43" s="2">
        <v>3</v>
      </c>
      <c r="G43" s="2">
        <v>2</v>
      </c>
      <c r="H43" s="2"/>
      <c r="I43" s="11">
        <v>4</v>
      </c>
      <c r="J43" s="11">
        <v>6</v>
      </c>
      <c r="M43" s="52">
        <f t="shared" si="6"/>
        <v>-0.18898223650461357</v>
      </c>
      <c r="N43" s="59">
        <f t="shared" si="7"/>
        <v>0.18898223650461357</v>
      </c>
      <c r="O43" s="22">
        <f t="shared" si="5"/>
        <v>-3.4446357176599302E-2</v>
      </c>
    </row>
    <row r="44" spans="1:15" x14ac:dyDescent="0.3">
      <c r="A44">
        <v>10</v>
      </c>
      <c r="B44" s="16" t="s">
        <v>1</v>
      </c>
      <c r="C44" s="2"/>
      <c r="D44" s="17">
        <v>3</v>
      </c>
      <c r="E44" s="17">
        <v>1</v>
      </c>
      <c r="F44" s="17">
        <v>4</v>
      </c>
      <c r="G44" s="17">
        <v>4</v>
      </c>
      <c r="H44" s="11">
        <v>4</v>
      </c>
      <c r="I44" s="11">
        <v>4</v>
      </c>
      <c r="J44" s="2"/>
      <c r="M44" s="52">
        <f t="shared" si="6"/>
        <v>0.27735009811261452</v>
      </c>
      <c r="N44" s="59">
        <f t="shared" si="7"/>
        <v>0.27735009811261452</v>
      </c>
      <c r="O44" s="22">
        <f t="shared" si="5"/>
        <v>5.0553431471950787E-2</v>
      </c>
    </row>
    <row r="45" spans="1:15" ht="15" thickBot="1" x14ac:dyDescent="0.35">
      <c r="N45" s="23">
        <f>SUM(N35:N44)</f>
        <v>5.4862764017611791</v>
      </c>
    </row>
    <row r="47" spans="1:15" x14ac:dyDescent="0.3">
      <c r="A47" s="69" t="s">
        <v>32</v>
      </c>
      <c r="B47" s="75"/>
      <c r="C47" s="76"/>
      <c r="D47" s="76"/>
      <c r="E47" s="76"/>
      <c r="F47" s="76"/>
      <c r="G47" s="76"/>
      <c r="H47" s="76"/>
      <c r="I47" s="76"/>
      <c r="J47" s="76"/>
    </row>
    <row r="48" spans="1:15" x14ac:dyDescent="0.3">
      <c r="C48" s="80"/>
      <c r="D48" s="80"/>
      <c r="E48" s="80"/>
      <c r="H48" s="10" t="s">
        <v>22</v>
      </c>
      <c r="I48" s="10" t="s">
        <v>23</v>
      </c>
      <c r="J48" s="10" t="s">
        <v>24</v>
      </c>
    </row>
    <row r="49" spans="1:10" x14ac:dyDescent="0.3">
      <c r="A49" s="81"/>
      <c r="B49" s="30"/>
      <c r="C49" s="81"/>
      <c r="D49" s="81"/>
      <c r="E49" s="81"/>
      <c r="F49" s="81"/>
      <c r="H49" s="26" t="s">
        <v>16</v>
      </c>
      <c r="I49" s="26"/>
      <c r="J49" s="26"/>
    </row>
    <row r="50" spans="1:10" x14ac:dyDescent="0.3">
      <c r="A50" s="81"/>
      <c r="B50" s="30"/>
      <c r="C50" s="82"/>
      <c r="D50" s="82"/>
      <c r="E50" s="82"/>
      <c r="F50" s="83"/>
      <c r="G50" s="78" t="s">
        <v>0</v>
      </c>
      <c r="H50" s="22">
        <f>M20*$O35</f>
        <v>0.19687733002076005</v>
      </c>
      <c r="I50" s="22">
        <f t="shared" ref="I50:J50" si="8">N20*$O35</f>
        <v>-8.437599858032574E-2</v>
      </c>
      <c r="J50" s="22">
        <f t="shared" si="8"/>
        <v>-0.14062666430054288</v>
      </c>
    </row>
    <row r="51" spans="1:10" x14ac:dyDescent="0.3">
      <c r="A51" s="81"/>
      <c r="B51" s="30"/>
      <c r="C51" s="82"/>
      <c r="D51" s="82"/>
      <c r="E51" s="82"/>
      <c r="F51" s="83"/>
      <c r="G51" s="78" t="s">
        <v>2</v>
      </c>
      <c r="H51" s="22">
        <f t="shared" ref="H51:H59" si="9">M21*$O36</f>
        <v>0.28939723849162802</v>
      </c>
      <c r="I51" s="22">
        <f t="shared" ref="I51:I59" si="10">N21*$O36</f>
        <v>-0.34201491821737862</v>
      </c>
      <c r="J51" s="22">
        <f t="shared" ref="J51:J59" si="11">O21*$O36</f>
        <v>0</v>
      </c>
    </row>
    <row r="52" spans="1:10" x14ac:dyDescent="0.3">
      <c r="A52" s="81"/>
      <c r="B52" s="30"/>
      <c r="C52" s="82"/>
      <c r="D52" s="82"/>
      <c r="E52" s="82"/>
      <c r="F52" s="83"/>
      <c r="G52" s="78" t="s">
        <v>3</v>
      </c>
      <c r="H52" s="22">
        <f t="shared" si="9"/>
        <v>0.29338112535364119</v>
      </c>
      <c r="I52" s="22">
        <f t="shared" si="10"/>
        <v>0.1852933423286155</v>
      </c>
      <c r="J52" s="22">
        <f t="shared" si="11"/>
        <v>0</v>
      </c>
    </row>
    <row r="53" spans="1:10" x14ac:dyDescent="0.3">
      <c r="A53" s="81"/>
      <c r="B53" s="30"/>
      <c r="C53" s="82"/>
      <c r="D53" s="82"/>
      <c r="E53" s="82"/>
      <c r="F53" s="83"/>
      <c r="G53" s="78" t="s">
        <v>4</v>
      </c>
      <c r="H53" s="22">
        <f t="shared" si="9"/>
        <v>0</v>
      </c>
      <c r="I53" s="22">
        <f t="shared" si="10"/>
        <v>-6.9606647559790624E-2</v>
      </c>
      <c r="J53" s="22">
        <f t="shared" si="11"/>
        <v>-0.12926948832532545</v>
      </c>
    </row>
    <row r="54" spans="1:10" x14ac:dyDescent="0.3">
      <c r="A54" s="81"/>
      <c r="B54" s="30"/>
      <c r="C54" s="82"/>
      <c r="D54" s="82"/>
      <c r="E54" s="82"/>
      <c r="F54" s="83"/>
      <c r="G54" s="78" t="s">
        <v>5</v>
      </c>
      <c r="H54" s="22">
        <f t="shared" si="9"/>
        <v>-0.26308839862875272</v>
      </c>
      <c r="I54" s="22">
        <f t="shared" si="10"/>
        <v>0</v>
      </c>
      <c r="J54" s="22">
        <f t="shared" si="11"/>
        <v>-0.26308839862875272</v>
      </c>
    </row>
    <row r="55" spans="1:10" x14ac:dyDescent="0.3">
      <c r="A55" s="81"/>
      <c r="B55" s="30"/>
      <c r="C55" s="82"/>
      <c r="D55" s="82"/>
      <c r="E55" s="82"/>
      <c r="F55" s="83"/>
      <c r="G55" s="78" t="s">
        <v>7</v>
      </c>
      <c r="H55" s="22">
        <f t="shared" si="9"/>
        <v>0.21047071890300223</v>
      </c>
      <c r="I55" s="22">
        <f t="shared" si="10"/>
        <v>0</v>
      </c>
      <c r="J55" s="22">
        <f t="shared" si="11"/>
        <v>-0.57879447698325603</v>
      </c>
    </row>
    <row r="56" spans="1:10" x14ac:dyDescent="0.3">
      <c r="A56" s="81"/>
      <c r="B56" s="30"/>
      <c r="C56" s="82"/>
      <c r="D56" s="82"/>
      <c r="E56" s="82"/>
      <c r="F56" s="83"/>
      <c r="G56" s="78" t="s">
        <v>9</v>
      </c>
      <c r="H56" s="22">
        <f t="shared" si="9"/>
        <v>0.34282326904329791</v>
      </c>
      <c r="I56" s="22">
        <f t="shared" si="10"/>
        <v>0</v>
      </c>
      <c r="J56" s="22">
        <f t="shared" si="11"/>
        <v>-0.41499658884188695</v>
      </c>
    </row>
    <row r="57" spans="1:10" x14ac:dyDescent="0.3">
      <c r="A57" s="81"/>
      <c r="B57" s="30"/>
      <c r="C57" s="82"/>
      <c r="D57" s="82"/>
      <c r="E57" s="82"/>
      <c r="F57" s="83"/>
      <c r="G57" s="78" t="s">
        <v>8</v>
      </c>
      <c r="H57" s="22">
        <f t="shared" si="9"/>
        <v>0.14321449161075064</v>
      </c>
      <c r="I57" s="22">
        <f t="shared" si="10"/>
        <v>-3.9058497712022883E-2</v>
      </c>
      <c r="J57" s="22">
        <f t="shared" si="11"/>
        <v>-3.9058497712022883E-2</v>
      </c>
    </row>
    <row r="58" spans="1:10" x14ac:dyDescent="0.3">
      <c r="A58" s="81"/>
      <c r="B58" s="30"/>
      <c r="C58" s="82"/>
      <c r="D58" s="82"/>
      <c r="E58" s="82"/>
      <c r="F58" s="83"/>
      <c r="G58" s="78" t="s">
        <v>6</v>
      </c>
      <c r="H58" s="22">
        <f t="shared" si="9"/>
        <v>0</v>
      </c>
      <c r="I58" s="22">
        <f t="shared" si="10"/>
        <v>-1.1482119058866438E-2</v>
      </c>
      <c r="J58" s="22">
        <f t="shared" si="11"/>
        <v>-8.0374833412065042E-2</v>
      </c>
    </row>
    <row r="59" spans="1:10" x14ac:dyDescent="0.3">
      <c r="A59" s="81"/>
      <c r="B59" s="30"/>
      <c r="C59" s="82"/>
      <c r="D59" s="82"/>
      <c r="E59" s="82"/>
      <c r="F59" s="83"/>
      <c r="G59" s="79" t="s">
        <v>1</v>
      </c>
      <c r="H59" s="22">
        <f t="shared" si="9"/>
        <v>3.3702287647967184E-2</v>
      </c>
      <c r="I59" s="22">
        <f t="shared" si="10"/>
        <v>3.3702287647967184E-2</v>
      </c>
      <c r="J59" s="22">
        <f t="shared" si="11"/>
        <v>0</v>
      </c>
    </row>
    <row r="60" spans="1:10" ht="15" thickBot="1" x14ac:dyDescent="0.35">
      <c r="G60" s="84" t="s">
        <v>34</v>
      </c>
      <c r="H60" s="27">
        <f>SUM(H50:H59)</f>
        <v>1.2467780624422946</v>
      </c>
      <c r="I60" s="27">
        <f t="shared" ref="I60:J60" si="12">SUM(I50:I59)</f>
        <v>-0.32754255115180159</v>
      </c>
      <c r="J60" s="27">
        <f t="shared" si="12"/>
        <v>-1.646208948203852</v>
      </c>
    </row>
    <row r="61" spans="1:10" ht="15" thickTop="1" x14ac:dyDescent="0.3">
      <c r="G61" s="29" t="s">
        <v>33</v>
      </c>
      <c r="H61" s="25">
        <f>$K$19</f>
        <v>3</v>
      </c>
      <c r="I61" s="25">
        <f t="shared" ref="I61:J61" si="13">$K$19</f>
        <v>3</v>
      </c>
      <c r="J61" s="25">
        <f t="shared" si="13"/>
        <v>3</v>
      </c>
    </row>
    <row r="62" spans="1:10" x14ac:dyDescent="0.3">
      <c r="G62" s="29" t="s">
        <v>35</v>
      </c>
      <c r="H62" s="22">
        <f>H61+H60</f>
        <v>4.2467780624422948</v>
      </c>
      <c r="I62" s="22">
        <f t="shared" ref="I62:J62" si="14">I61+I60</f>
        <v>2.6724574488481982</v>
      </c>
      <c r="J62" s="22">
        <f t="shared" si="14"/>
        <v>1.353791051796148</v>
      </c>
    </row>
    <row r="63" spans="1:10" x14ac:dyDescent="0.3">
      <c r="A63" s="81"/>
      <c r="B63" s="87"/>
      <c r="C63" s="81"/>
      <c r="D63" s="81"/>
      <c r="E63" s="81"/>
      <c r="F63" s="81"/>
      <c r="G63" s="81"/>
    </row>
    <row r="64" spans="1:10" x14ac:dyDescent="0.3">
      <c r="A64" s="81"/>
      <c r="B64" s="87"/>
      <c r="C64" s="81"/>
      <c r="D64" s="81"/>
      <c r="E64" s="80"/>
      <c r="F64" s="80"/>
      <c r="G64" s="80" t="s">
        <v>36</v>
      </c>
    </row>
    <row r="65" spans="1:7" x14ac:dyDescent="0.3">
      <c r="A65" s="88"/>
      <c r="B65" s="87"/>
      <c r="C65" s="81"/>
      <c r="D65" s="81"/>
      <c r="E65" s="81"/>
      <c r="F65" s="81"/>
      <c r="G65" s="81"/>
    </row>
    <row r="66" spans="1:7" x14ac:dyDescent="0.3">
      <c r="A66" s="81"/>
      <c r="B66" s="87"/>
      <c r="C66" s="81"/>
      <c r="D66" s="81"/>
      <c r="E66" s="85"/>
      <c r="F66" s="85"/>
      <c r="G66" s="85"/>
    </row>
    <row r="67" spans="1:7" x14ac:dyDescent="0.3">
      <c r="A67" s="81"/>
      <c r="B67" s="87"/>
      <c r="C67" s="81"/>
      <c r="D67" s="81"/>
      <c r="E67" s="81"/>
      <c r="F67" s="81"/>
      <c r="G67" s="81"/>
    </row>
    <row r="68" spans="1:7" x14ac:dyDescent="0.3">
      <c r="A68" s="81"/>
      <c r="B68" s="87"/>
      <c r="C68" s="81"/>
      <c r="D68" s="81"/>
      <c r="E68" s="89"/>
      <c r="F68" s="86"/>
      <c r="G68" s="85"/>
    </row>
    <row r="69" spans="1:7" x14ac:dyDescent="0.3">
      <c r="A69" s="81"/>
      <c r="B69" s="87"/>
      <c r="C69" s="81"/>
      <c r="D69" s="81"/>
      <c r="E69" s="81"/>
      <c r="F69" s="81"/>
      <c r="G69" s="81"/>
    </row>
    <row r="70" spans="1:7" x14ac:dyDescent="0.3">
      <c r="A70" s="81"/>
      <c r="B70" s="87"/>
      <c r="C70" s="81"/>
      <c r="D70" s="81"/>
      <c r="E70" s="81"/>
      <c r="F70" s="81"/>
      <c r="G70" s="81"/>
    </row>
    <row r="71" spans="1:7" x14ac:dyDescent="0.3">
      <c r="A71" s="81"/>
      <c r="B71" s="87"/>
      <c r="C71" s="88"/>
      <c r="D71" s="88"/>
      <c r="E71" s="81"/>
      <c r="F71" s="81"/>
      <c r="G71" s="81"/>
    </row>
    <row r="72" spans="1:7" x14ac:dyDescent="0.3">
      <c r="A72" s="81"/>
      <c r="B72" s="87"/>
      <c r="C72" s="81"/>
      <c r="D72" s="81"/>
      <c r="E72" s="81"/>
      <c r="F72" s="81"/>
      <c r="G72" s="81"/>
    </row>
  </sheetData>
  <mergeCells count="2">
    <mergeCell ref="H3:J3"/>
    <mergeCell ref="M17:O17"/>
  </mergeCells>
  <pageMargins left="0.7" right="0.7" top="0.75" bottom="0.75" header="0.3" footer="0.3"/>
  <pageSetup orientation="portrait" r:id="rId1"/>
  <ignoredErrors>
    <ignoredError sqref="A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7800"/>
  </sheetPr>
  <dimension ref="B3:M16"/>
  <sheetViews>
    <sheetView zoomScaleNormal="100" workbookViewId="0">
      <selection activeCell="B3" sqref="B3:M16"/>
    </sheetView>
  </sheetViews>
  <sheetFormatPr defaultRowHeight="14.4" x14ac:dyDescent="0.3"/>
  <cols>
    <col min="1" max="1" width="5" customWidth="1"/>
  </cols>
  <sheetData>
    <row r="3" spans="2:13" x14ac:dyDescent="0.3">
      <c r="B3" t="s">
        <v>26</v>
      </c>
    </row>
    <row r="4" spans="2:13" ht="15" thickBot="1" x14ac:dyDescent="0.35"/>
    <row r="5" spans="2:13" x14ac:dyDescent="0.3">
      <c r="B5" s="46"/>
      <c r="C5" s="47" t="s">
        <v>11</v>
      </c>
      <c r="D5" s="47" t="s">
        <v>0</v>
      </c>
      <c r="E5" s="47" t="s">
        <v>2</v>
      </c>
      <c r="F5" s="47" t="s">
        <v>3</v>
      </c>
      <c r="G5" s="47" t="s">
        <v>4</v>
      </c>
      <c r="H5" s="47" t="s">
        <v>5</v>
      </c>
      <c r="I5" s="47" t="s">
        <v>7</v>
      </c>
      <c r="J5" s="47" t="s">
        <v>9</v>
      </c>
      <c r="K5" s="47" t="s">
        <v>8</v>
      </c>
      <c r="L5" s="47" t="s">
        <v>6</v>
      </c>
      <c r="M5" s="47" t="s">
        <v>1</v>
      </c>
    </row>
    <row r="6" spans="2:13" x14ac:dyDescent="0.3">
      <c r="B6" s="55" t="s">
        <v>11</v>
      </c>
      <c r="C6" s="48">
        <v>1</v>
      </c>
      <c r="D6" s="51">
        <v>0.30860669992418382</v>
      </c>
      <c r="E6" s="51">
        <v>0.8660254037844386</v>
      </c>
      <c r="F6" s="51">
        <v>0.59299945332888082</v>
      </c>
      <c r="G6" s="51">
        <v>0.3273268353539886</v>
      </c>
      <c r="H6" s="51">
        <v>-0.86602540378443871</v>
      </c>
      <c r="I6" s="51">
        <v>-0.86602540378443871</v>
      </c>
      <c r="J6" s="51">
        <v>-0.69293486718358321</v>
      </c>
      <c r="K6" s="51">
        <v>0.5</v>
      </c>
      <c r="L6" s="51">
        <v>-0.1889822365046136</v>
      </c>
      <c r="M6" s="51">
        <v>0.27735009811261452</v>
      </c>
    </row>
    <row r="7" spans="2:13" x14ac:dyDescent="0.3">
      <c r="B7" s="54" t="s">
        <v>0</v>
      </c>
      <c r="C7" s="52">
        <v>0.30860669992418382</v>
      </c>
      <c r="D7" s="49">
        <v>1</v>
      </c>
      <c r="E7" s="52">
        <v>0.30660364629683984</v>
      </c>
      <c r="F7" s="52">
        <v>0.31137618438976383</v>
      </c>
      <c r="G7" s="52">
        <v>0.91798509204315681</v>
      </c>
      <c r="H7" s="52">
        <v>0.18015093964441797</v>
      </c>
      <c r="I7" s="52">
        <v>-0.46046963171470351</v>
      </c>
      <c r="J7" s="52">
        <v>-0.77705335692257571</v>
      </c>
      <c r="K7" s="52">
        <v>0.49530906473585512</v>
      </c>
      <c r="L7" s="52">
        <v>-0.66782709690374564</v>
      </c>
      <c r="M7" s="52">
        <v>0.22372097023520759</v>
      </c>
    </row>
    <row r="8" spans="2:13" x14ac:dyDescent="0.3">
      <c r="B8" s="54" t="s">
        <v>2</v>
      </c>
      <c r="C8" s="52">
        <v>0.8660254037844386</v>
      </c>
      <c r="D8" s="52">
        <v>0.30660364629683984</v>
      </c>
      <c r="E8" s="49">
        <v>1</v>
      </c>
      <c r="F8" s="52">
        <v>0.26382174216239707</v>
      </c>
      <c r="G8" s="52">
        <v>-8.0811658634351337E-21</v>
      </c>
      <c r="H8" s="52">
        <v>-0.23329882422520504</v>
      </c>
      <c r="I8" s="52">
        <v>-0.95907410520658865</v>
      </c>
      <c r="J8" s="52">
        <v>-0.17118419700436516</v>
      </c>
      <c r="K8" s="52">
        <v>0.25601995720528298</v>
      </c>
      <c r="L8" s="52">
        <v>-0.60521830656901954</v>
      </c>
      <c r="M8" s="52">
        <v>-0.55901699437494745</v>
      </c>
    </row>
    <row r="9" spans="2:13" x14ac:dyDescent="0.3">
      <c r="B9" s="54" t="s">
        <v>3</v>
      </c>
      <c r="C9" s="52">
        <v>0.59299945332888082</v>
      </c>
      <c r="D9" s="52">
        <v>0.31137618438976383</v>
      </c>
      <c r="E9" s="52">
        <v>0.26382174216239707</v>
      </c>
      <c r="F9" s="49">
        <v>1</v>
      </c>
      <c r="G9" s="52">
        <v>-0.23312620206007839</v>
      </c>
      <c r="H9" s="52">
        <v>0.72618437741389064</v>
      </c>
      <c r="I9" s="52">
        <v>-0.10536590380294057</v>
      </c>
      <c r="J9" s="52">
        <v>-0.29408584883752309</v>
      </c>
      <c r="K9" s="52">
        <v>0.34136916277975415</v>
      </c>
      <c r="L9" s="52">
        <v>0.11821656093586506</v>
      </c>
      <c r="M9" s="52">
        <v>0.58501793930170454</v>
      </c>
    </row>
    <row r="10" spans="2:13" x14ac:dyDescent="0.3">
      <c r="B10" s="54" t="s">
        <v>4</v>
      </c>
      <c r="C10" s="52">
        <v>0.3273268353539886</v>
      </c>
      <c r="D10" s="52">
        <v>0.91798509204315681</v>
      </c>
      <c r="E10" s="52">
        <v>-8.0811658634351337E-21</v>
      </c>
      <c r="F10" s="52">
        <v>-0.23312620206007839</v>
      </c>
      <c r="G10" s="49">
        <v>1</v>
      </c>
      <c r="H10" s="52">
        <v>-0.24343224778007383</v>
      </c>
      <c r="I10" s="52">
        <v>-0.1388420269001247</v>
      </c>
      <c r="J10" s="52">
        <v>-0.82327658589033492</v>
      </c>
      <c r="K10" s="52">
        <v>0.6428571428571429</v>
      </c>
      <c r="L10" s="52">
        <v>-0.36037498507822358</v>
      </c>
      <c r="M10" s="52">
        <v>-0.33333333333333331</v>
      </c>
    </row>
    <row r="11" spans="2:13" x14ac:dyDescent="0.3">
      <c r="B11" s="54" t="s">
        <v>5</v>
      </c>
      <c r="C11" s="52">
        <v>-0.86602540378443871</v>
      </c>
      <c r="D11" s="52">
        <v>0.18015093964441797</v>
      </c>
      <c r="E11" s="52">
        <v>-0.23329882422520504</v>
      </c>
      <c r="F11" s="52">
        <v>0.72618437741389064</v>
      </c>
      <c r="G11" s="52">
        <v>-0.24343224778007383</v>
      </c>
      <c r="H11" s="49">
        <v>1</v>
      </c>
      <c r="I11" s="52">
        <v>0.65448295235143317</v>
      </c>
      <c r="J11" s="52">
        <v>-6.7106159936172152E-2</v>
      </c>
      <c r="K11" s="52">
        <v>0.54847293615284876</v>
      </c>
      <c r="L11" s="52">
        <v>0.94337007051691535</v>
      </c>
      <c r="M11" s="52">
        <v>0.47140452079103168</v>
      </c>
    </row>
    <row r="12" spans="2:13" x14ac:dyDescent="0.3">
      <c r="B12" s="54" t="s">
        <v>7</v>
      </c>
      <c r="C12" s="52">
        <v>-0.86602540378443871</v>
      </c>
      <c r="D12" s="52">
        <v>-0.46046963171470351</v>
      </c>
      <c r="E12" s="52">
        <v>-0.95907410520658865</v>
      </c>
      <c r="F12" s="52">
        <v>-0.10536590380294057</v>
      </c>
      <c r="G12" s="52">
        <v>-0.1388420269001247</v>
      </c>
      <c r="H12" s="52">
        <v>0.65448295235143317</v>
      </c>
      <c r="I12" s="49">
        <v>1</v>
      </c>
      <c r="J12" s="52">
        <v>0.3531392353677848</v>
      </c>
      <c r="K12" s="52">
        <v>6.7345061252353955E-2</v>
      </c>
      <c r="L12" s="52">
        <v>0.86189160737133463</v>
      </c>
      <c r="M12" s="52">
        <v>0.94280904158206347</v>
      </c>
    </row>
    <row r="13" spans="2:13" x14ac:dyDescent="0.3">
      <c r="B13" s="54" t="s">
        <v>9</v>
      </c>
      <c r="C13" s="52">
        <v>-0.69293486718358321</v>
      </c>
      <c r="D13" s="52">
        <v>-0.77705335692257571</v>
      </c>
      <c r="E13" s="52">
        <v>-0.17118419700436516</v>
      </c>
      <c r="F13" s="52">
        <v>-0.29408584883752309</v>
      </c>
      <c r="G13" s="52">
        <v>-0.82327658589033492</v>
      </c>
      <c r="H13" s="52">
        <v>-6.7106159936172152E-2</v>
      </c>
      <c r="I13" s="52">
        <v>0.3531392353677848</v>
      </c>
      <c r="J13" s="49">
        <v>1</v>
      </c>
      <c r="K13" s="52">
        <v>-0.66829375378899314</v>
      </c>
      <c r="L13" s="52">
        <v>0.31761170158301177</v>
      </c>
      <c r="M13" s="52">
        <v>-0.49009802940980346</v>
      </c>
    </row>
    <row r="14" spans="2:13" x14ac:dyDescent="0.3">
      <c r="B14" s="54" t="s">
        <v>8</v>
      </c>
      <c r="C14" s="52">
        <v>0.5</v>
      </c>
      <c r="D14" s="52">
        <v>0.49530906473585512</v>
      </c>
      <c r="E14" s="52">
        <v>0.25601995720528298</v>
      </c>
      <c r="F14" s="52">
        <v>0.34136916277975415</v>
      </c>
      <c r="G14" s="52">
        <v>0.6428571428571429</v>
      </c>
      <c r="H14" s="52">
        <v>0.54847293615284876</v>
      </c>
      <c r="I14" s="52">
        <v>6.7345061252353955E-2</v>
      </c>
      <c r="J14" s="52">
        <v>-0.66829375378899314</v>
      </c>
      <c r="K14" s="49">
        <v>1</v>
      </c>
      <c r="L14" s="52">
        <v>0.28329634983503676</v>
      </c>
      <c r="M14" s="52">
        <v>-0.16174915980515761</v>
      </c>
    </row>
    <row r="15" spans="2:13" x14ac:dyDescent="0.3">
      <c r="B15" s="54" t="s">
        <v>6</v>
      </c>
      <c r="C15" s="52">
        <v>-0.1889822365046136</v>
      </c>
      <c r="D15" s="52">
        <v>-0.66782709690374564</v>
      </c>
      <c r="E15" s="52">
        <v>-0.60521830656901954</v>
      </c>
      <c r="F15" s="52">
        <v>0.11821656093586506</v>
      </c>
      <c r="G15" s="52">
        <v>-0.36037498507822358</v>
      </c>
      <c r="H15" s="52">
        <v>0.94337007051691535</v>
      </c>
      <c r="I15" s="52">
        <v>0.86189160737133463</v>
      </c>
      <c r="J15" s="52">
        <v>0.31761170158301177</v>
      </c>
      <c r="K15" s="52">
        <v>0.28329634983503676</v>
      </c>
      <c r="L15" s="49">
        <v>1</v>
      </c>
      <c r="M15" s="52">
        <v>-1.4754122781147118E-20</v>
      </c>
    </row>
    <row r="16" spans="2:13" ht="15" thickBot="1" x14ac:dyDescent="0.35">
      <c r="B16" s="56" t="s">
        <v>1</v>
      </c>
      <c r="C16" s="53">
        <v>0.27735009811261452</v>
      </c>
      <c r="D16" s="53">
        <v>0.22372097023520759</v>
      </c>
      <c r="E16" s="53">
        <v>-0.55901699437494745</v>
      </c>
      <c r="F16" s="53">
        <v>0.58501793930170454</v>
      </c>
      <c r="G16" s="53">
        <v>-0.33333333333333331</v>
      </c>
      <c r="H16" s="53">
        <v>0.47140452079103168</v>
      </c>
      <c r="I16" s="53">
        <v>0.94280904158206347</v>
      </c>
      <c r="J16" s="53">
        <v>-0.49009802940980346</v>
      </c>
      <c r="K16" s="53">
        <v>-0.16174915980515761</v>
      </c>
      <c r="L16" s="53">
        <v>-1.4754122781147118E-20</v>
      </c>
      <c r="M16" s="50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T107023">
              <controlPr defaultSize="0" print="0" autoFill="0" autoPict="0" macro="[0]!ReRunXLSTAT">
                <anchor>
                  <from>
                    <xdr:col>2</xdr:col>
                    <xdr:colOff>45720</xdr:colOff>
                    <xdr:row>5</xdr:row>
                    <xdr:rowOff>175260</xdr:rowOff>
                  </from>
                  <to>
                    <xdr:col>2</xdr:col>
                    <xdr:colOff>556260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DD834158">
              <controlPr defaultSize="0" autoFill="0" autoPict="0" macro="[0]!GoToResultsNew111201710392612">
                <anchor moveWithCells="1">
                  <from>
                    <xdr:col>1</xdr:col>
                    <xdr:colOff>7620</xdr:colOff>
                    <xdr:row>0</xdr:row>
                    <xdr:rowOff>0</xdr:rowOff>
                  </from>
                  <to>
                    <xdr:col>4</xdr:col>
                    <xdr:colOff>609600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3:Q49"/>
  <sheetViews>
    <sheetView topLeftCell="A24" zoomScale="75" zoomScaleNormal="75" workbookViewId="0">
      <selection activeCell="D47" sqref="D47"/>
    </sheetView>
  </sheetViews>
  <sheetFormatPr defaultRowHeight="14.4" x14ac:dyDescent="0.3"/>
  <cols>
    <col min="2" max="3" width="17.33203125" bestFit="1" customWidth="1"/>
    <col min="4" max="4" width="13.44140625" bestFit="1" customWidth="1"/>
    <col min="5" max="5" width="18.33203125" bestFit="1" customWidth="1"/>
    <col min="6" max="6" width="19.5546875" bestFit="1" customWidth="1"/>
    <col min="7" max="7" width="10.109375" bestFit="1" customWidth="1"/>
    <col min="8" max="8" width="11.88671875" bestFit="1" customWidth="1"/>
    <col min="9" max="9" width="14.44140625" bestFit="1" customWidth="1"/>
    <col min="10" max="10" width="18.33203125" bestFit="1" customWidth="1"/>
    <col min="11" max="11" width="18.88671875" bestFit="1" customWidth="1"/>
    <col min="12" max="12" width="9.44140625" bestFit="1" customWidth="1"/>
    <col min="13" max="13" width="11.88671875" bestFit="1" customWidth="1"/>
    <col min="14" max="14" width="13.44140625" bestFit="1" customWidth="1"/>
    <col min="15" max="15" width="18.33203125" bestFit="1" customWidth="1"/>
    <col min="16" max="16" width="18.88671875" bestFit="1" customWidth="1"/>
    <col min="17" max="17" width="9.44140625" bestFit="1" customWidth="1"/>
  </cols>
  <sheetData>
    <row r="3" spans="1:17" x14ac:dyDescent="0.3">
      <c r="A3" s="90" t="s">
        <v>40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7" x14ac:dyDescent="0.3">
      <c r="B4" s="3"/>
      <c r="I4" s="92" t="s">
        <v>12</v>
      </c>
      <c r="J4" s="92"/>
      <c r="K4" s="92"/>
    </row>
    <row r="5" spans="1:17" ht="28.8" x14ac:dyDescent="0.3">
      <c r="B5" s="5"/>
      <c r="C5" s="7" t="s">
        <v>17</v>
      </c>
      <c r="D5" s="8" t="s">
        <v>18</v>
      </c>
      <c r="E5" s="9" t="s">
        <v>19</v>
      </c>
      <c r="F5" s="10" t="s">
        <v>20</v>
      </c>
      <c r="G5" s="10" t="s">
        <v>21</v>
      </c>
      <c r="I5" s="10" t="s">
        <v>22</v>
      </c>
      <c r="J5" s="10" t="s">
        <v>23</v>
      </c>
      <c r="K5" s="10" t="s">
        <v>24</v>
      </c>
    </row>
    <row r="6" spans="1:17" x14ac:dyDescent="0.3">
      <c r="B6" s="6" t="s">
        <v>0</v>
      </c>
      <c r="C6" s="28">
        <v>1</v>
      </c>
      <c r="D6" s="28">
        <v>1</v>
      </c>
      <c r="E6" s="28">
        <v>1</v>
      </c>
      <c r="F6" s="28">
        <v>1</v>
      </c>
      <c r="G6" s="28">
        <v>1</v>
      </c>
      <c r="H6" s="28"/>
      <c r="I6" s="28">
        <v>1</v>
      </c>
      <c r="J6" s="28">
        <v>1</v>
      </c>
      <c r="K6" s="28">
        <v>1</v>
      </c>
    </row>
    <row r="7" spans="1:17" x14ac:dyDescent="0.3">
      <c r="B7" s="6" t="s">
        <v>2</v>
      </c>
      <c r="C7" s="28">
        <v>1</v>
      </c>
      <c r="D7" s="28">
        <v>0</v>
      </c>
      <c r="E7" s="28">
        <v>1</v>
      </c>
      <c r="F7" s="28">
        <v>1</v>
      </c>
      <c r="G7" s="28">
        <v>1</v>
      </c>
      <c r="H7" s="28"/>
      <c r="I7" s="28">
        <v>1</v>
      </c>
      <c r="J7" s="28">
        <v>1</v>
      </c>
      <c r="K7" s="28">
        <v>0</v>
      </c>
    </row>
    <row r="8" spans="1:17" x14ac:dyDescent="0.3">
      <c r="B8" s="6" t="s">
        <v>3</v>
      </c>
      <c r="C8" s="28">
        <v>1</v>
      </c>
      <c r="D8" s="28">
        <v>1</v>
      </c>
      <c r="E8" s="28">
        <v>1</v>
      </c>
      <c r="F8" s="28">
        <v>1</v>
      </c>
      <c r="G8" s="28">
        <v>1</v>
      </c>
      <c r="H8" s="28"/>
      <c r="I8" s="28">
        <v>1</v>
      </c>
      <c r="J8" s="28">
        <v>1</v>
      </c>
      <c r="K8" s="28">
        <v>0</v>
      </c>
    </row>
    <row r="9" spans="1:17" x14ac:dyDescent="0.3">
      <c r="B9" s="6" t="s">
        <v>4</v>
      </c>
      <c r="C9" s="28">
        <v>1</v>
      </c>
      <c r="D9" s="28">
        <v>1</v>
      </c>
      <c r="E9" s="28">
        <v>0</v>
      </c>
      <c r="F9" s="28">
        <v>1</v>
      </c>
      <c r="G9" s="28">
        <v>1</v>
      </c>
      <c r="H9" s="28"/>
      <c r="I9" s="28">
        <v>0</v>
      </c>
      <c r="J9" s="28">
        <v>1</v>
      </c>
      <c r="K9" s="28">
        <v>1</v>
      </c>
    </row>
    <row r="10" spans="1:17" x14ac:dyDescent="0.3">
      <c r="B10" s="6" t="s">
        <v>5</v>
      </c>
      <c r="C10" s="28">
        <v>1</v>
      </c>
      <c r="D10" s="28">
        <v>1</v>
      </c>
      <c r="E10" s="28">
        <v>1</v>
      </c>
      <c r="F10" s="28">
        <v>0</v>
      </c>
      <c r="G10" s="28">
        <v>1</v>
      </c>
      <c r="H10" s="28"/>
      <c r="I10" s="28">
        <v>1</v>
      </c>
      <c r="J10" s="28">
        <v>0</v>
      </c>
      <c r="K10" s="28">
        <v>1</v>
      </c>
    </row>
    <row r="11" spans="1:17" x14ac:dyDescent="0.3">
      <c r="B11" s="6" t="s">
        <v>7</v>
      </c>
      <c r="C11" s="28">
        <v>1</v>
      </c>
      <c r="D11" s="28">
        <v>1</v>
      </c>
      <c r="E11" s="28">
        <v>1</v>
      </c>
      <c r="F11" s="28">
        <v>0</v>
      </c>
      <c r="G11" s="28">
        <v>1</v>
      </c>
      <c r="H11" s="28"/>
      <c r="I11" s="28">
        <v>1</v>
      </c>
      <c r="J11" s="28">
        <v>0</v>
      </c>
      <c r="K11" s="28">
        <v>1</v>
      </c>
    </row>
    <row r="12" spans="1:17" x14ac:dyDescent="0.3">
      <c r="B12" s="6" t="s">
        <v>9</v>
      </c>
      <c r="C12" s="28">
        <v>1</v>
      </c>
      <c r="D12" s="28">
        <v>1</v>
      </c>
      <c r="E12" s="28">
        <v>1</v>
      </c>
      <c r="F12" s="28">
        <v>1</v>
      </c>
      <c r="G12" s="28">
        <v>1</v>
      </c>
      <c r="H12" s="28"/>
      <c r="I12" s="28">
        <v>1</v>
      </c>
      <c r="J12" s="28">
        <v>0</v>
      </c>
      <c r="K12" s="28">
        <v>1</v>
      </c>
    </row>
    <row r="13" spans="1:17" x14ac:dyDescent="0.3">
      <c r="B13" s="6" t="s">
        <v>8</v>
      </c>
      <c r="C13" s="28">
        <v>1</v>
      </c>
      <c r="D13" s="28">
        <v>0</v>
      </c>
      <c r="E13" s="28">
        <v>1</v>
      </c>
      <c r="F13" s="28">
        <v>1</v>
      </c>
      <c r="G13" s="28">
        <v>1</v>
      </c>
      <c r="H13" s="28"/>
      <c r="I13" s="28">
        <v>1</v>
      </c>
      <c r="J13" s="28">
        <v>1</v>
      </c>
      <c r="K13" s="28">
        <v>1</v>
      </c>
    </row>
    <row r="14" spans="1:17" x14ac:dyDescent="0.3">
      <c r="B14" s="6" t="s">
        <v>6</v>
      </c>
      <c r="C14" s="28">
        <v>1</v>
      </c>
      <c r="D14" s="28">
        <v>0</v>
      </c>
      <c r="E14" s="28">
        <v>1</v>
      </c>
      <c r="F14" s="28">
        <v>1</v>
      </c>
      <c r="G14" s="28">
        <v>1</v>
      </c>
      <c r="H14" s="28"/>
      <c r="I14" s="28">
        <v>0</v>
      </c>
      <c r="J14" s="28">
        <v>1</v>
      </c>
      <c r="K14" s="28">
        <v>1</v>
      </c>
    </row>
    <row r="15" spans="1:17" x14ac:dyDescent="0.3">
      <c r="B15" s="16" t="s">
        <v>1</v>
      </c>
      <c r="C15" s="28">
        <v>0</v>
      </c>
      <c r="D15" s="28">
        <v>1</v>
      </c>
      <c r="E15" s="28">
        <v>1</v>
      </c>
      <c r="F15" s="28">
        <v>1</v>
      </c>
      <c r="G15" s="28">
        <v>1</v>
      </c>
      <c r="H15" s="28"/>
      <c r="I15" s="28">
        <v>1</v>
      </c>
      <c r="J15" s="28">
        <v>1</v>
      </c>
      <c r="K15" s="28">
        <v>0</v>
      </c>
    </row>
    <row r="17" spans="1:17" x14ac:dyDescent="0.3">
      <c r="B17" s="30" t="s">
        <v>37</v>
      </c>
      <c r="C17" s="29">
        <f t="shared" ref="C17:K17" si="0">SUM(C6:C15)</f>
        <v>9</v>
      </c>
      <c r="D17" s="29">
        <f t="shared" si="0"/>
        <v>7</v>
      </c>
      <c r="E17" s="29">
        <f t="shared" si="0"/>
        <v>9</v>
      </c>
      <c r="F17" s="29">
        <f t="shared" si="0"/>
        <v>8</v>
      </c>
      <c r="G17" s="29">
        <f t="shared" si="0"/>
        <v>10</v>
      </c>
      <c r="H17" s="29"/>
      <c r="I17" s="29">
        <f t="shared" si="0"/>
        <v>8</v>
      </c>
      <c r="J17" s="29">
        <f t="shared" si="0"/>
        <v>7</v>
      </c>
      <c r="K17" s="29">
        <f t="shared" si="0"/>
        <v>7</v>
      </c>
    </row>
    <row r="19" spans="1:17" x14ac:dyDescent="0.3">
      <c r="A19" s="90" t="s">
        <v>41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</row>
    <row r="20" spans="1:17" x14ac:dyDescent="0.3">
      <c r="C20" s="94" t="s">
        <v>22</v>
      </c>
      <c r="D20" s="95"/>
      <c r="E20" s="95"/>
      <c r="F20" s="95"/>
      <c r="G20" s="96"/>
      <c r="H20" s="99" t="s">
        <v>23</v>
      </c>
      <c r="I20" s="95"/>
      <c r="J20" s="95"/>
      <c r="K20" s="95"/>
      <c r="L20" s="96"/>
      <c r="M20" s="106" t="s">
        <v>24</v>
      </c>
      <c r="N20" s="107"/>
      <c r="O20" s="107"/>
      <c r="P20" s="107"/>
      <c r="Q20" s="108"/>
    </row>
    <row r="21" spans="1:17" ht="28.8" x14ac:dyDescent="0.3">
      <c r="C21" s="97" t="s">
        <v>17</v>
      </c>
      <c r="D21" s="8" t="s">
        <v>18</v>
      </c>
      <c r="E21" s="9" t="s">
        <v>19</v>
      </c>
      <c r="F21" s="10" t="s">
        <v>20</v>
      </c>
      <c r="G21" s="98" t="s">
        <v>21</v>
      </c>
      <c r="H21" s="97" t="s">
        <v>17</v>
      </c>
      <c r="I21" s="8" t="s">
        <v>18</v>
      </c>
      <c r="J21" s="9" t="s">
        <v>19</v>
      </c>
      <c r="K21" s="10" t="s">
        <v>20</v>
      </c>
      <c r="L21" s="98" t="s">
        <v>21</v>
      </c>
      <c r="M21" s="97" t="s">
        <v>17</v>
      </c>
      <c r="N21" s="8" t="s">
        <v>18</v>
      </c>
      <c r="O21" s="9" t="s">
        <v>19</v>
      </c>
      <c r="P21" s="10" t="s">
        <v>20</v>
      </c>
      <c r="Q21" s="98" t="s">
        <v>21</v>
      </c>
    </row>
    <row r="22" spans="1:17" x14ac:dyDescent="0.3">
      <c r="B22" s="100" t="s">
        <v>0</v>
      </c>
      <c r="C22" s="37">
        <f>IF(C6=1,IF($I6=1,1,0),0)</f>
        <v>1</v>
      </c>
      <c r="D22" s="35">
        <f t="shared" ref="D22:G22" si="1">IF(D6=1,IF($I6=1,1,0),0)</f>
        <v>1</v>
      </c>
      <c r="E22" s="35">
        <f t="shared" si="1"/>
        <v>1</v>
      </c>
      <c r="F22" s="35">
        <f t="shared" si="1"/>
        <v>1</v>
      </c>
      <c r="G22" s="36">
        <f t="shared" si="1"/>
        <v>1</v>
      </c>
      <c r="H22" s="37">
        <f>IF(C6=1,IF($J6=1,1,0),0)</f>
        <v>1</v>
      </c>
      <c r="I22" s="35">
        <f t="shared" ref="I22:L22" si="2">IF(D6=1,IF($J6=1,1,0),0)</f>
        <v>1</v>
      </c>
      <c r="J22" s="35">
        <f t="shared" si="2"/>
        <v>1</v>
      </c>
      <c r="K22" s="35">
        <f t="shared" si="2"/>
        <v>1</v>
      </c>
      <c r="L22" s="36">
        <f t="shared" si="2"/>
        <v>1</v>
      </c>
      <c r="M22" s="37">
        <f>IF(C6=1,IF($K6=1,1,0),0)</f>
        <v>1</v>
      </c>
      <c r="N22" s="35">
        <f t="shared" ref="N22:Q22" si="3">IF(D6=1,IF($K6=1,1,0),0)</f>
        <v>1</v>
      </c>
      <c r="O22" s="35">
        <f t="shared" si="3"/>
        <v>1</v>
      </c>
      <c r="P22" s="35">
        <f t="shared" si="3"/>
        <v>1</v>
      </c>
      <c r="Q22" s="36">
        <f t="shared" si="3"/>
        <v>1</v>
      </c>
    </row>
    <row r="23" spans="1:17" x14ac:dyDescent="0.3">
      <c r="B23" s="100" t="s">
        <v>2</v>
      </c>
      <c r="C23" s="37">
        <f t="shared" ref="C23:C31" si="4">IF(C7=1,IF($I7=1,1,0),0)</f>
        <v>1</v>
      </c>
      <c r="D23" s="35">
        <f t="shared" ref="D23:G23" si="5">IF(D7=1,IF($I7=1,1,0),0)</f>
        <v>0</v>
      </c>
      <c r="E23" s="35">
        <f t="shared" si="5"/>
        <v>1</v>
      </c>
      <c r="F23" s="35">
        <f t="shared" si="5"/>
        <v>1</v>
      </c>
      <c r="G23" s="36">
        <f t="shared" si="5"/>
        <v>1</v>
      </c>
      <c r="H23" s="37">
        <f t="shared" ref="H23:H31" si="6">IF(C7=1,IF($J7=1,1,0),0)</f>
        <v>1</v>
      </c>
      <c r="I23" s="35">
        <f t="shared" ref="I23:I31" si="7">IF(D7=1,IF($J7=1,1,0),0)</f>
        <v>0</v>
      </c>
      <c r="J23" s="35">
        <f t="shared" ref="J23:J31" si="8">IF(E7=1,IF($J7=1,1,0),0)</f>
        <v>1</v>
      </c>
      <c r="K23" s="35">
        <f t="shared" ref="K23:K31" si="9">IF(F7=1,IF($J7=1,1,0),0)</f>
        <v>1</v>
      </c>
      <c r="L23" s="36">
        <f t="shared" ref="L23:L31" si="10">IF(G7=1,IF($J7=1,1,0),0)</f>
        <v>1</v>
      </c>
      <c r="M23" s="37">
        <f t="shared" ref="M23:M31" si="11">IF(C7=1,IF($K7=1,1,0),0)</f>
        <v>0</v>
      </c>
      <c r="N23" s="35">
        <f t="shared" ref="N23:N31" si="12">IF(D7=1,IF($K7=1,1,0),0)</f>
        <v>0</v>
      </c>
      <c r="O23" s="35">
        <f t="shared" ref="O23:O31" si="13">IF(E7=1,IF($K7=1,1,0),0)</f>
        <v>0</v>
      </c>
      <c r="P23" s="35">
        <f t="shared" ref="P23:P31" si="14">IF(F7=1,IF($K7=1,1,0),0)</f>
        <v>0</v>
      </c>
      <c r="Q23" s="36">
        <f t="shared" ref="Q23:Q31" si="15">IF(G7=1,IF($K7=1,1,0),0)</f>
        <v>0</v>
      </c>
    </row>
    <row r="24" spans="1:17" x14ac:dyDescent="0.3">
      <c r="B24" s="100" t="s">
        <v>3</v>
      </c>
      <c r="C24" s="37">
        <f t="shared" si="4"/>
        <v>1</v>
      </c>
      <c r="D24" s="35">
        <f t="shared" ref="D24:G24" si="16">IF(D8=1,IF($I8=1,1,0),0)</f>
        <v>1</v>
      </c>
      <c r="E24" s="35">
        <f t="shared" si="16"/>
        <v>1</v>
      </c>
      <c r="F24" s="35">
        <f t="shared" si="16"/>
        <v>1</v>
      </c>
      <c r="G24" s="36">
        <f t="shared" si="16"/>
        <v>1</v>
      </c>
      <c r="H24" s="37">
        <f t="shared" si="6"/>
        <v>1</v>
      </c>
      <c r="I24" s="35">
        <f t="shared" si="7"/>
        <v>1</v>
      </c>
      <c r="J24" s="35">
        <f t="shared" si="8"/>
        <v>1</v>
      </c>
      <c r="K24" s="35">
        <f t="shared" si="9"/>
        <v>1</v>
      </c>
      <c r="L24" s="36">
        <f t="shared" si="10"/>
        <v>1</v>
      </c>
      <c r="M24" s="37">
        <f t="shared" si="11"/>
        <v>0</v>
      </c>
      <c r="N24" s="35">
        <f t="shared" si="12"/>
        <v>0</v>
      </c>
      <c r="O24" s="35">
        <f t="shared" si="13"/>
        <v>0</v>
      </c>
      <c r="P24" s="35">
        <f t="shared" si="14"/>
        <v>0</v>
      </c>
      <c r="Q24" s="36">
        <f t="shared" si="15"/>
        <v>0</v>
      </c>
    </row>
    <row r="25" spans="1:17" x14ac:dyDescent="0.3">
      <c r="B25" s="100" t="s">
        <v>4</v>
      </c>
      <c r="C25" s="37">
        <f t="shared" si="4"/>
        <v>0</v>
      </c>
      <c r="D25" s="35">
        <f t="shared" ref="D25:G25" si="17">IF(D9=1,IF($I9=1,1,0),0)</f>
        <v>0</v>
      </c>
      <c r="E25" s="35">
        <f t="shared" si="17"/>
        <v>0</v>
      </c>
      <c r="F25" s="35">
        <f t="shared" si="17"/>
        <v>0</v>
      </c>
      <c r="G25" s="36">
        <f t="shared" si="17"/>
        <v>0</v>
      </c>
      <c r="H25" s="37">
        <f t="shared" si="6"/>
        <v>1</v>
      </c>
      <c r="I25" s="35">
        <f t="shared" si="7"/>
        <v>1</v>
      </c>
      <c r="J25" s="35">
        <f t="shared" si="8"/>
        <v>0</v>
      </c>
      <c r="K25" s="35">
        <f t="shared" si="9"/>
        <v>1</v>
      </c>
      <c r="L25" s="36">
        <f t="shared" si="10"/>
        <v>1</v>
      </c>
      <c r="M25" s="37">
        <f t="shared" si="11"/>
        <v>1</v>
      </c>
      <c r="N25" s="35">
        <f t="shared" si="12"/>
        <v>1</v>
      </c>
      <c r="O25" s="35">
        <f t="shared" si="13"/>
        <v>0</v>
      </c>
      <c r="P25" s="35">
        <f t="shared" si="14"/>
        <v>1</v>
      </c>
      <c r="Q25" s="36">
        <f t="shared" si="15"/>
        <v>1</v>
      </c>
    </row>
    <row r="26" spans="1:17" x14ac:dyDescent="0.3">
      <c r="B26" s="100" t="s">
        <v>5</v>
      </c>
      <c r="C26" s="37">
        <f t="shared" si="4"/>
        <v>1</v>
      </c>
      <c r="D26" s="35">
        <f t="shared" ref="D26:G26" si="18">IF(D10=1,IF($I10=1,1,0),0)</f>
        <v>1</v>
      </c>
      <c r="E26" s="35">
        <f t="shared" si="18"/>
        <v>1</v>
      </c>
      <c r="F26" s="35">
        <f t="shared" si="18"/>
        <v>0</v>
      </c>
      <c r="G26" s="36">
        <f t="shared" si="18"/>
        <v>1</v>
      </c>
      <c r="H26" s="37">
        <f t="shared" si="6"/>
        <v>0</v>
      </c>
      <c r="I26" s="35">
        <f t="shared" si="7"/>
        <v>0</v>
      </c>
      <c r="J26" s="35">
        <f t="shared" si="8"/>
        <v>0</v>
      </c>
      <c r="K26" s="35">
        <f t="shared" si="9"/>
        <v>0</v>
      </c>
      <c r="L26" s="36">
        <f t="shared" si="10"/>
        <v>0</v>
      </c>
      <c r="M26" s="37">
        <f t="shared" si="11"/>
        <v>1</v>
      </c>
      <c r="N26" s="35">
        <f t="shared" si="12"/>
        <v>1</v>
      </c>
      <c r="O26" s="35">
        <f t="shared" si="13"/>
        <v>1</v>
      </c>
      <c r="P26" s="35">
        <f t="shared" si="14"/>
        <v>0</v>
      </c>
      <c r="Q26" s="36">
        <f t="shared" si="15"/>
        <v>1</v>
      </c>
    </row>
    <row r="27" spans="1:17" x14ac:dyDescent="0.3">
      <c r="B27" s="100" t="s">
        <v>7</v>
      </c>
      <c r="C27" s="37">
        <f t="shared" si="4"/>
        <v>1</v>
      </c>
      <c r="D27" s="35">
        <f t="shared" ref="D27:G27" si="19">IF(D11=1,IF($I11=1,1,0),0)</f>
        <v>1</v>
      </c>
      <c r="E27" s="35">
        <f t="shared" si="19"/>
        <v>1</v>
      </c>
      <c r="F27" s="35">
        <f t="shared" si="19"/>
        <v>0</v>
      </c>
      <c r="G27" s="36">
        <f t="shared" si="19"/>
        <v>1</v>
      </c>
      <c r="H27" s="37">
        <f t="shared" si="6"/>
        <v>0</v>
      </c>
      <c r="I27" s="35">
        <f t="shared" si="7"/>
        <v>0</v>
      </c>
      <c r="J27" s="35">
        <f t="shared" si="8"/>
        <v>0</v>
      </c>
      <c r="K27" s="35">
        <f t="shared" si="9"/>
        <v>0</v>
      </c>
      <c r="L27" s="36">
        <f t="shared" si="10"/>
        <v>0</v>
      </c>
      <c r="M27" s="37">
        <f t="shared" si="11"/>
        <v>1</v>
      </c>
      <c r="N27" s="35">
        <f t="shared" si="12"/>
        <v>1</v>
      </c>
      <c r="O27" s="35">
        <f t="shared" si="13"/>
        <v>1</v>
      </c>
      <c r="P27" s="35">
        <f t="shared" si="14"/>
        <v>0</v>
      </c>
      <c r="Q27" s="36">
        <f t="shared" si="15"/>
        <v>1</v>
      </c>
    </row>
    <row r="28" spans="1:17" x14ac:dyDescent="0.3">
      <c r="B28" s="100" t="s">
        <v>9</v>
      </c>
      <c r="C28" s="37">
        <f t="shared" si="4"/>
        <v>1</v>
      </c>
      <c r="D28" s="35">
        <f t="shared" ref="D28:G28" si="20">IF(D12=1,IF($I12=1,1,0),0)</f>
        <v>1</v>
      </c>
      <c r="E28" s="35">
        <f t="shared" si="20"/>
        <v>1</v>
      </c>
      <c r="F28" s="35">
        <f t="shared" si="20"/>
        <v>1</v>
      </c>
      <c r="G28" s="36">
        <f t="shared" si="20"/>
        <v>1</v>
      </c>
      <c r="H28" s="37">
        <f t="shared" si="6"/>
        <v>0</v>
      </c>
      <c r="I28" s="35">
        <f t="shared" si="7"/>
        <v>0</v>
      </c>
      <c r="J28" s="35">
        <f t="shared" si="8"/>
        <v>0</v>
      </c>
      <c r="K28" s="35">
        <f t="shared" si="9"/>
        <v>0</v>
      </c>
      <c r="L28" s="36">
        <f t="shared" si="10"/>
        <v>0</v>
      </c>
      <c r="M28" s="37">
        <f t="shared" si="11"/>
        <v>1</v>
      </c>
      <c r="N28" s="35">
        <f t="shared" si="12"/>
        <v>1</v>
      </c>
      <c r="O28" s="35">
        <f t="shared" si="13"/>
        <v>1</v>
      </c>
      <c r="P28" s="35">
        <f t="shared" si="14"/>
        <v>1</v>
      </c>
      <c r="Q28" s="36">
        <f t="shared" si="15"/>
        <v>1</v>
      </c>
    </row>
    <row r="29" spans="1:17" x14ac:dyDescent="0.3">
      <c r="B29" s="100" t="s">
        <v>8</v>
      </c>
      <c r="C29" s="37">
        <f t="shared" si="4"/>
        <v>1</v>
      </c>
      <c r="D29" s="35">
        <f t="shared" ref="D29:G29" si="21">IF(D13=1,IF($I13=1,1,0),0)</f>
        <v>0</v>
      </c>
      <c r="E29" s="35">
        <f t="shared" si="21"/>
        <v>1</v>
      </c>
      <c r="F29" s="35">
        <f t="shared" si="21"/>
        <v>1</v>
      </c>
      <c r="G29" s="36">
        <f t="shared" si="21"/>
        <v>1</v>
      </c>
      <c r="H29" s="37">
        <f t="shared" si="6"/>
        <v>1</v>
      </c>
      <c r="I29" s="35">
        <f t="shared" si="7"/>
        <v>0</v>
      </c>
      <c r="J29" s="35">
        <f t="shared" si="8"/>
        <v>1</v>
      </c>
      <c r="K29" s="35">
        <f t="shared" si="9"/>
        <v>1</v>
      </c>
      <c r="L29" s="36">
        <f t="shared" si="10"/>
        <v>1</v>
      </c>
      <c r="M29" s="37">
        <f t="shared" si="11"/>
        <v>1</v>
      </c>
      <c r="N29" s="35">
        <f t="shared" si="12"/>
        <v>0</v>
      </c>
      <c r="O29" s="35">
        <f t="shared" si="13"/>
        <v>1</v>
      </c>
      <c r="P29" s="35">
        <f t="shared" si="14"/>
        <v>1</v>
      </c>
      <c r="Q29" s="36">
        <f t="shared" si="15"/>
        <v>1</v>
      </c>
    </row>
    <row r="30" spans="1:17" x14ac:dyDescent="0.3">
      <c r="B30" s="100" t="s">
        <v>6</v>
      </c>
      <c r="C30" s="37">
        <f t="shared" si="4"/>
        <v>0</v>
      </c>
      <c r="D30" s="35">
        <f t="shared" ref="D30:G30" si="22">IF(D14=1,IF($I14=1,1,0),0)</f>
        <v>0</v>
      </c>
      <c r="E30" s="35">
        <f t="shared" si="22"/>
        <v>0</v>
      </c>
      <c r="F30" s="35">
        <f t="shared" si="22"/>
        <v>0</v>
      </c>
      <c r="G30" s="36">
        <f t="shared" si="22"/>
        <v>0</v>
      </c>
      <c r="H30" s="37">
        <f t="shared" si="6"/>
        <v>1</v>
      </c>
      <c r="I30" s="35">
        <f t="shared" si="7"/>
        <v>0</v>
      </c>
      <c r="J30" s="35">
        <f t="shared" si="8"/>
        <v>1</v>
      </c>
      <c r="K30" s="35">
        <f t="shared" si="9"/>
        <v>1</v>
      </c>
      <c r="L30" s="36">
        <f t="shared" si="10"/>
        <v>1</v>
      </c>
      <c r="M30" s="37">
        <f t="shared" si="11"/>
        <v>1</v>
      </c>
      <c r="N30" s="35">
        <f t="shared" si="12"/>
        <v>0</v>
      </c>
      <c r="O30" s="35">
        <f t="shared" si="13"/>
        <v>1</v>
      </c>
      <c r="P30" s="35">
        <f t="shared" si="14"/>
        <v>1</v>
      </c>
      <c r="Q30" s="36">
        <f t="shared" si="15"/>
        <v>1</v>
      </c>
    </row>
    <row r="31" spans="1:17" x14ac:dyDescent="0.3">
      <c r="B31" s="101" t="s">
        <v>1</v>
      </c>
      <c r="C31" s="37">
        <f t="shared" si="4"/>
        <v>0</v>
      </c>
      <c r="D31" s="35">
        <f t="shared" ref="D31:G31" si="23">IF(D15=1,IF($I15=1,1,0),0)</f>
        <v>1</v>
      </c>
      <c r="E31" s="35">
        <f t="shared" si="23"/>
        <v>1</v>
      </c>
      <c r="F31" s="35">
        <f t="shared" si="23"/>
        <v>1</v>
      </c>
      <c r="G31" s="36">
        <f t="shared" si="23"/>
        <v>1</v>
      </c>
      <c r="H31" s="37">
        <f t="shared" si="6"/>
        <v>0</v>
      </c>
      <c r="I31" s="35">
        <f t="shared" si="7"/>
        <v>1</v>
      </c>
      <c r="J31" s="35">
        <f t="shared" si="8"/>
        <v>1</v>
      </c>
      <c r="K31" s="35">
        <f t="shared" si="9"/>
        <v>1</v>
      </c>
      <c r="L31" s="36">
        <f t="shared" si="10"/>
        <v>1</v>
      </c>
      <c r="M31" s="37">
        <f t="shared" si="11"/>
        <v>0</v>
      </c>
      <c r="N31" s="35">
        <f t="shared" si="12"/>
        <v>0</v>
      </c>
      <c r="O31" s="35">
        <f t="shared" si="13"/>
        <v>0</v>
      </c>
      <c r="P31" s="35">
        <f t="shared" si="14"/>
        <v>0</v>
      </c>
      <c r="Q31" s="36">
        <f t="shared" si="15"/>
        <v>0</v>
      </c>
    </row>
    <row r="32" spans="1:17" ht="15" thickBot="1" x14ac:dyDescent="0.35">
      <c r="B32" s="102" t="s">
        <v>38</v>
      </c>
      <c r="C32" s="40">
        <f>SUM(C22:C31)</f>
        <v>7</v>
      </c>
      <c r="D32" s="38">
        <f t="shared" ref="D32:Q32" si="24">SUM(D22:D31)</f>
        <v>6</v>
      </c>
      <c r="E32" s="38">
        <f t="shared" si="24"/>
        <v>8</v>
      </c>
      <c r="F32" s="38">
        <f t="shared" si="24"/>
        <v>6</v>
      </c>
      <c r="G32" s="39">
        <f t="shared" si="24"/>
        <v>8</v>
      </c>
      <c r="H32" s="40">
        <f t="shared" si="24"/>
        <v>6</v>
      </c>
      <c r="I32" s="38">
        <f t="shared" si="24"/>
        <v>4</v>
      </c>
      <c r="J32" s="38">
        <f t="shared" si="24"/>
        <v>6</v>
      </c>
      <c r="K32" s="38">
        <f t="shared" si="24"/>
        <v>7</v>
      </c>
      <c r="L32" s="39">
        <f t="shared" si="24"/>
        <v>7</v>
      </c>
      <c r="M32" s="40">
        <f t="shared" si="24"/>
        <v>7</v>
      </c>
      <c r="N32" s="38">
        <f t="shared" si="24"/>
        <v>5</v>
      </c>
      <c r="O32" s="38">
        <f t="shared" si="24"/>
        <v>6</v>
      </c>
      <c r="P32" s="38">
        <f t="shared" si="24"/>
        <v>5</v>
      </c>
      <c r="Q32" s="39">
        <f t="shared" si="24"/>
        <v>7</v>
      </c>
    </row>
    <row r="33" spans="1:17" ht="15" thickTop="1" x14ac:dyDescent="0.3">
      <c r="B33" s="30"/>
      <c r="C33" s="37"/>
      <c r="D33" s="35"/>
      <c r="E33" s="35"/>
      <c r="F33" s="35"/>
      <c r="G33" s="36"/>
      <c r="H33" s="37"/>
      <c r="I33" s="35"/>
      <c r="J33" s="35"/>
      <c r="K33" s="35"/>
      <c r="L33" s="36"/>
      <c r="M33" s="37"/>
      <c r="N33" s="35"/>
      <c r="O33" s="35"/>
      <c r="P33" s="35"/>
      <c r="Q33" s="36"/>
    </row>
    <row r="34" spans="1:17" x14ac:dyDescent="0.3">
      <c r="B34" s="30" t="s">
        <v>39</v>
      </c>
      <c r="C34" s="103">
        <f>C32/SQRT(C17*$I$17)</f>
        <v>0.82495791138430552</v>
      </c>
      <c r="D34" s="104">
        <f t="shared" ref="D34:G34" si="25">D32/SQRT(D17*$I$17)</f>
        <v>0.80178372573727319</v>
      </c>
      <c r="E34" s="104">
        <f t="shared" si="25"/>
        <v>0.94280904158206347</v>
      </c>
      <c r="F34" s="104">
        <f t="shared" si="25"/>
        <v>0.75</v>
      </c>
      <c r="G34" s="105">
        <f t="shared" si="25"/>
        <v>0.89442719099991586</v>
      </c>
      <c r="H34" s="103">
        <f>H32/SQRT(C17*$J$17)</f>
        <v>0.7559289460184544</v>
      </c>
      <c r="I34" s="104">
        <f t="shared" ref="I34:L34" si="26">I32/SQRT(D17*$J$17)</f>
        <v>0.5714285714285714</v>
      </c>
      <c r="J34" s="104">
        <f t="shared" si="26"/>
        <v>0.7559289460184544</v>
      </c>
      <c r="K34" s="104">
        <f t="shared" si="26"/>
        <v>0.93541434669348533</v>
      </c>
      <c r="L34" s="105">
        <f t="shared" si="26"/>
        <v>0.83666002653407556</v>
      </c>
      <c r="M34" s="103">
        <f>M32/SQRT(C17*$K$17)</f>
        <v>0.88191710368819687</v>
      </c>
      <c r="N34" s="104">
        <f t="shared" ref="N34:Q34" si="27">N32/SQRT(D17*$K$17)</f>
        <v>0.7142857142857143</v>
      </c>
      <c r="O34" s="104">
        <f t="shared" si="27"/>
        <v>0.7559289460184544</v>
      </c>
      <c r="P34" s="104">
        <f t="shared" si="27"/>
        <v>0.66815310478106094</v>
      </c>
      <c r="Q34" s="105">
        <f t="shared" si="27"/>
        <v>0.83666002653407556</v>
      </c>
    </row>
    <row r="37" spans="1:17" x14ac:dyDescent="0.3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</row>
    <row r="39" spans="1:17" ht="28.8" x14ac:dyDescent="0.3">
      <c r="B39" s="5"/>
      <c r="C39" s="7" t="s">
        <v>17</v>
      </c>
      <c r="D39" s="8" t="s">
        <v>18</v>
      </c>
      <c r="E39" s="9" t="s">
        <v>19</v>
      </c>
      <c r="F39" s="10" t="s">
        <v>20</v>
      </c>
      <c r="G39" s="10" t="s">
        <v>21</v>
      </c>
    </row>
    <row r="40" spans="1:17" x14ac:dyDescent="0.3">
      <c r="B40" s="12" t="s">
        <v>11</v>
      </c>
      <c r="C40" s="13">
        <v>1</v>
      </c>
      <c r="D40" s="14">
        <v>1</v>
      </c>
      <c r="E40" s="14">
        <v>0</v>
      </c>
      <c r="F40" s="14">
        <v>1</v>
      </c>
      <c r="G40" s="14">
        <v>1</v>
      </c>
    </row>
    <row r="41" spans="1:17" x14ac:dyDescent="0.3">
      <c r="B41" s="44" t="s">
        <v>22</v>
      </c>
      <c r="C41" s="42">
        <f>C34</f>
        <v>0.82495791138430552</v>
      </c>
      <c r="D41" s="42">
        <f t="shared" ref="D41:G41" si="28">D34</f>
        <v>0.80178372573727319</v>
      </c>
      <c r="E41" s="42"/>
      <c r="F41" s="42">
        <f t="shared" si="28"/>
        <v>0.75</v>
      </c>
      <c r="G41" s="43">
        <f t="shared" si="28"/>
        <v>0.89442719099991586</v>
      </c>
    </row>
    <row r="42" spans="1:17" x14ac:dyDescent="0.3">
      <c r="B42" s="45" t="s">
        <v>23</v>
      </c>
      <c r="C42" s="42">
        <f>H34</f>
        <v>0.7559289460184544</v>
      </c>
      <c r="D42" s="42">
        <f t="shared" ref="D42:G42" si="29">I34</f>
        <v>0.5714285714285714</v>
      </c>
      <c r="E42" s="42"/>
      <c r="F42" s="43">
        <f t="shared" si="29"/>
        <v>0.93541434669348533</v>
      </c>
      <c r="G42" s="42">
        <f t="shared" si="29"/>
        <v>0.83666002653407556</v>
      </c>
    </row>
    <row r="43" spans="1:17" x14ac:dyDescent="0.3">
      <c r="B43" s="45" t="s">
        <v>24</v>
      </c>
      <c r="C43" s="43">
        <f>M34</f>
        <v>0.88191710368819687</v>
      </c>
      <c r="D43" s="42">
        <f t="shared" ref="D43:G43" si="30">N34</f>
        <v>0.7142857142857143</v>
      </c>
      <c r="E43" s="42"/>
      <c r="F43" s="42">
        <f t="shared" si="30"/>
        <v>0.66815310478106094</v>
      </c>
      <c r="G43" s="42">
        <f t="shared" si="30"/>
        <v>0.83666002653407556</v>
      </c>
    </row>
    <row r="47" spans="1:17" x14ac:dyDescent="0.3">
      <c r="C47" s="41" t="s">
        <v>22</v>
      </c>
      <c r="D47" s="31">
        <f>MAX(C41:G41)</f>
        <v>0.89442719099991586</v>
      </c>
    </row>
    <row r="48" spans="1:17" x14ac:dyDescent="0.3">
      <c r="C48" s="41" t="s">
        <v>23</v>
      </c>
      <c r="D48" s="31">
        <f t="shared" ref="D48:D49" si="31">MAX(C42:G42)</f>
        <v>0.93541434669348533</v>
      </c>
      <c r="F48" s="32" t="s">
        <v>25</v>
      </c>
      <c r="G48" s="32"/>
    </row>
    <row r="49" spans="3:4" x14ac:dyDescent="0.3">
      <c r="C49" s="41" t="s">
        <v>24</v>
      </c>
      <c r="D49" s="31">
        <f t="shared" si="31"/>
        <v>0.88191710368819687</v>
      </c>
    </row>
  </sheetData>
  <mergeCells count="4">
    <mergeCell ref="I4:K4"/>
    <mergeCell ref="C20:G20"/>
    <mergeCell ref="H20:L20"/>
    <mergeCell ref="M20:Q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Ratings Data</vt:lpstr>
      <vt:lpstr>User Similarity Matrix</vt:lpstr>
      <vt:lpstr>Purchase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ojr2</dc:creator>
  <cp:lastModifiedBy>Sonnier, Garrett P</cp:lastModifiedBy>
  <dcterms:created xsi:type="dcterms:W3CDTF">2009-11-09T15:36:17Z</dcterms:created>
  <dcterms:modified xsi:type="dcterms:W3CDTF">2019-10-01T18:41:28Z</dcterms:modified>
</cp:coreProperties>
</file>