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flexsurvPlus\inst\extdata\"/>
    </mc:Choice>
  </mc:AlternateContent>
  <bookViews>
    <workbookView xWindow="0" yWindow="0" windowWidth="13125" windowHeight="6105"/>
  </bookViews>
  <sheets>
    <sheet name="Extrapolations" sheetId="2" r:id="rId1"/>
    <sheet name="Exported data" sheetId="1" r:id="rId2"/>
  </sheets>
  <definedNames>
    <definedName name="cycle_length">Extrapolations!$B$35</definedName>
    <definedName name="Estimates">'Exported data'!$B$15:$ED$15</definedName>
    <definedName name="exp_rate">Extrapolations!$B$22</definedName>
    <definedName name="gamma_rate">Extrapolations!$G$22</definedName>
    <definedName name="gamma_shape">Extrapolations!$G$24</definedName>
    <definedName name="genf_h_d">Extrapolations!$I$34</definedName>
    <definedName name="genf_h_m1">Extrapolations!$I$30</definedName>
    <definedName name="genf_h_m2">Extrapolations!$I$32</definedName>
    <definedName name="genf_hd">Extrapolations!$I$34</definedName>
    <definedName name="genf_hm1">Extrapolations!$I$30</definedName>
    <definedName name="genf_hm2">Extrapolations!$I$32</definedName>
    <definedName name="genf_mu">Extrapolations!$I$22</definedName>
    <definedName name="genf_P">Extrapolations!$I$28</definedName>
    <definedName name="genf_Q">Extrapolations!$I$26</definedName>
    <definedName name="genf_sigma">Extrapolations!$I$24</definedName>
    <definedName name="genfh_m1">Extrapolations!$I$30</definedName>
    <definedName name="gengamma_mu">Extrapolations!$H$22</definedName>
    <definedName name="gengamma_Q">Extrapolations!$H$26</definedName>
    <definedName name="gengamma_sigma">Extrapolations!$H$24</definedName>
    <definedName name="gompertz_rate">Extrapolations!$D$22</definedName>
    <definedName name="gompertz_shape">Extrapolations!$D$24</definedName>
    <definedName name="llogis_scale">Extrapolations!$E$22</definedName>
    <definedName name="llogis_shape">Extrapolations!$E$24</definedName>
    <definedName name="lnorm_meanlog">Extrapolations!$F$22</definedName>
    <definedName name="lnorm_sdlog">Extrapolations!$F$24</definedName>
    <definedName name="max_sample">'Exported data'!$C$6</definedName>
    <definedName name="option_truefalse">Extrapolations!$E$7:$F$7</definedName>
    <definedName name="options_arm">Extrapolations!$E$6:$F$6</definedName>
    <definedName name="options_model">Extrapolations!$E$5:$G$5</definedName>
    <definedName name="param_names">'Exported data'!$B$8:$DE$8</definedName>
    <definedName name="param_values">'Exported data'!$B$9:$DE$9</definedName>
    <definedName name="Params">'Exported data'!$B$8:$ED$9</definedName>
    <definedName name="PSA">Extrapolations!$C$7</definedName>
    <definedName name="PSA_SEL">'Exported data'!$A$12</definedName>
    <definedName name="psa_select">'Exported data'!$B$12:$ED$12</definedName>
    <definedName name="samples">'Exported data'!$B$18:$ED$27</definedName>
    <definedName name="weibull_scale">Extrapolations!$C$22</definedName>
    <definedName name="weibull_shape">Extrapolations!$C$24</definedName>
  </definedNames>
  <calcPr calcId="162913"/>
</workbook>
</file>

<file path=xl/calcChain.xml><?xml version="1.0" encoding="utf-8"?>
<calcChain xmlns="http://schemas.openxmlformats.org/spreadsheetml/2006/main">
  <c r="C37" i="2" l="1"/>
  <c r="D37" i="2"/>
  <c r="E37" i="2"/>
  <c r="F37" i="2"/>
  <c r="G37" i="2"/>
  <c r="H37" i="2"/>
  <c r="I37" i="2"/>
  <c r="B37" i="2"/>
  <c r="A60" i="2" l="1"/>
  <c r="B60" i="2"/>
  <c r="C60" i="2"/>
  <c r="D60" i="2"/>
  <c r="E60" i="2"/>
  <c r="F60" i="2"/>
  <c r="G60" i="2"/>
  <c r="H60" i="2"/>
  <c r="I60" i="2"/>
  <c r="A61" i="2"/>
  <c r="H61" i="2" s="1"/>
  <c r="E61" i="2"/>
  <c r="G61" i="2"/>
  <c r="I61" i="2"/>
  <c r="F61" i="2" l="1"/>
  <c r="D61" i="2"/>
  <c r="C61" i="2"/>
  <c r="A62" i="2"/>
  <c r="B61" i="2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G62" i="2" l="1"/>
  <c r="H62" i="2"/>
  <c r="I62" i="2"/>
  <c r="B62" i="2"/>
  <c r="A63" i="2"/>
  <c r="C62" i="2"/>
  <c r="D62" i="2"/>
  <c r="E62" i="2"/>
  <c r="F62" i="2"/>
  <c r="A40" i="2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F63" i="2" l="1"/>
  <c r="G63" i="2"/>
  <c r="H63" i="2"/>
  <c r="I63" i="2"/>
  <c r="B63" i="2"/>
  <c r="A64" i="2"/>
  <c r="C63" i="2"/>
  <c r="D63" i="2"/>
  <c r="E63" i="2"/>
  <c r="B11" i="1"/>
  <c r="B8" i="1"/>
  <c r="A12" i="1"/>
  <c r="E64" i="2" l="1"/>
  <c r="F64" i="2"/>
  <c r="G64" i="2"/>
  <c r="H64" i="2"/>
  <c r="I64" i="2"/>
  <c r="B64" i="2"/>
  <c r="A65" i="2"/>
  <c r="C64" i="2"/>
  <c r="D64" i="2"/>
  <c r="B12" i="1"/>
  <c r="E12" i="1"/>
  <c r="M12" i="1"/>
  <c r="U12" i="1"/>
  <c r="AC12" i="1"/>
  <c r="AK12" i="1"/>
  <c r="AS12" i="1"/>
  <c r="BA12" i="1"/>
  <c r="BI12" i="1"/>
  <c r="BQ12" i="1"/>
  <c r="BY12" i="1"/>
  <c r="CG12" i="1"/>
  <c r="CO12" i="1"/>
  <c r="CW12" i="1"/>
  <c r="DE12" i="1"/>
  <c r="DM12" i="1"/>
  <c r="DU12" i="1"/>
  <c r="EC12" i="1"/>
  <c r="F12" i="1"/>
  <c r="N12" i="1"/>
  <c r="V12" i="1"/>
  <c r="AD12" i="1"/>
  <c r="AL12" i="1"/>
  <c r="AT12" i="1"/>
  <c r="BB12" i="1"/>
  <c r="BJ12" i="1"/>
  <c r="BR12" i="1"/>
  <c r="BZ12" i="1"/>
  <c r="CH12" i="1"/>
  <c r="CP12" i="1"/>
  <c r="CX12" i="1"/>
  <c r="DF12" i="1"/>
  <c r="DN12" i="1"/>
  <c r="DV12" i="1"/>
  <c r="ED12" i="1"/>
  <c r="G12" i="1"/>
  <c r="O12" i="1"/>
  <c r="W12" i="1"/>
  <c r="AE12" i="1"/>
  <c r="AM12" i="1"/>
  <c r="AU12" i="1"/>
  <c r="BC12" i="1"/>
  <c r="BK12" i="1"/>
  <c r="BS12" i="1"/>
  <c r="CA12" i="1"/>
  <c r="CI12" i="1"/>
  <c r="CQ12" i="1"/>
  <c r="CY12" i="1"/>
  <c r="DG12" i="1"/>
  <c r="DO12" i="1"/>
  <c r="DW12" i="1"/>
  <c r="H12" i="1"/>
  <c r="P12" i="1"/>
  <c r="X12" i="1"/>
  <c r="AF12" i="1"/>
  <c r="AN12" i="1"/>
  <c r="AV12" i="1"/>
  <c r="BD12" i="1"/>
  <c r="BL12" i="1"/>
  <c r="BT12" i="1"/>
  <c r="CB12" i="1"/>
  <c r="CJ12" i="1"/>
  <c r="CR12" i="1"/>
  <c r="CZ12" i="1"/>
  <c r="DH12" i="1"/>
  <c r="DP12" i="1"/>
  <c r="DX12" i="1"/>
  <c r="R12" i="1"/>
  <c r="AH12" i="1"/>
  <c r="AX12" i="1"/>
  <c r="BN12" i="1"/>
  <c r="CD12" i="1"/>
  <c r="CT12" i="1"/>
  <c r="DJ12" i="1"/>
  <c r="DZ12" i="1"/>
  <c r="C12" i="1"/>
  <c r="AA12" i="1"/>
  <c r="AQ12" i="1"/>
  <c r="BG12" i="1"/>
  <c r="BW12" i="1"/>
  <c r="CM12" i="1"/>
  <c r="DC12" i="1"/>
  <c r="DS12" i="1"/>
  <c r="L12" i="1"/>
  <c r="T12" i="1"/>
  <c r="AJ12" i="1"/>
  <c r="AZ12" i="1"/>
  <c r="BP12" i="1"/>
  <c r="CF12" i="1"/>
  <c r="CV12" i="1"/>
  <c r="DL12" i="1"/>
  <c r="EB12" i="1"/>
  <c r="I12" i="1"/>
  <c r="Q12" i="1"/>
  <c r="Y12" i="1"/>
  <c r="AG12" i="1"/>
  <c r="AO12" i="1"/>
  <c r="AW12" i="1"/>
  <c r="BE12" i="1"/>
  <c r="BM12" i="1"/>
  <c r="BU12" i="1"/>
  <c r="CC12" i="1"/>
  <c r="CK12" i="1"/>
  <c r="CS12" i="1"/>
  <c r="DA12" i="1"/>
  <c r="DI12" i="1"/>
  <c r="DQ12" i="1"/>
  <c r="DY12" i="1"/>
  <c r="J12" i="1"/>
  <c r="Z12" i="1"/>
  <c r="AP12" i="1"/>
  <c r="BF12" i="1"/>
  <c r="BV12" i="1"/>
  <c r="CL12" i="1"/>
  <c r="DB12" i="1"/>
  <c r="DR12" i="1"/>
  <c r="K12" i="1"/>
  <c r="S12" i="1"/>
  <c r="AI12" i="1"/>
  <c r="AY12" i="1"/>
  <c r="BO12" i="1"/>
  <c r="CE12" i="1"/>
  <c r="CU12" i="1"/>
  <c r="DK12" i="1"/>
  <c r="EA12" i="1"/>
  <c r="D12" i="1"/>
  <c r="AB12" i="1"/>
  <c r="AR12" i="1"/>
  <c r="BH12" i="1"/>
  <c r="BX12" i="1"/>
  <c r="CN12" i="1"/>
  <c r="DD12" i="1"/>
  <c r="DT12" i="1"/>
  <c r="B9" i="1"/>
  <c r="D7" i="2"/>
  <c r="D6" i="2"/>
  <c r="E17" i="2" s="1"/>
  <c r="D5" i="2"/>
  <c r="D11" i="2" s="1"/>
  <c r="D65" i="2" l="1"/>
  <c r="E65" i="2"/>
  <c r="F65" i="2"/>
  <c r="G65" i="2"/>
  <c r="H65" i="2"/>
  <c r="I65" i="2"/>
  <c r="B65" i="2"/>
  <c r="A66" i="2"/>
  <c r="C65" i="2"/>
  <c r="D17" i="2"/>
  <c r="D21" i="2" s="1"/>
  <c r="C17" i="2"/>
  <c r="B17" i="2"/>
  <c r="I17" i="2"/>
  <c r="G17" i="2"/>
  <c r="F17" i="2"/>
  <c r="H17" i="2"/>
  <c r="C11" i="2"/>
  <c r="B11" i="2"/>
  <c r="I11" i="2"/>
  <c r="H11" i="2"/>
  <c r="G11" i="2"/>
  <c r="F11" i="2"/>
  <c r="E11" i="2"/>
  <c r="C66" i="2" l="1"/>
  <c r="D66" i="2"/>
  <c r="E66" i="2"/>
  <c r="F66" i="2"/>
  <c r="G66" i="2"/>
  <c r="H66" i="2"/>
  <c r="I66" i="2"/>
  <c r="A67" i="2"/>
  <c r="B66" i="2"/>
  <c r="D22" i="2"/>
  <c r="B21" i="2"/>
  <c r="B22" i="2" s="1"/>
  <c r="B41" i="2" s="1"/>
  <c r="D23" i="2"/>
  <c r="D24" i="2" s="1"/>
  <c r="H25" i="2"/>
  <c r="H26" i="2" s="1"/>
  <c r="H21" i="2"/>
  <c r="H22" i="2" s="1"/>
  <c r="H23" i="2"/>
  <c r="H24" i="2" s="1"/>
  <c r="G21" i="2"/>
  <c r="G22" i="2" s="1"/>
  <c r="G23" i="2"/>
  <c r="G24" i="2" s="1"/>
  <c r="I25" i="2"/>
  <c r="I26" i="2" s="1"/>
  <c r="I21" i="2"/>
  <c r="I22" i="2" s="1"/>
  <c r="I27" i="2"/>
  <c r="I28" i="2" s="1"/>
  <c r="I23" i="2"/>
  <c r="I24" i="2" s="1"/>
  <c r="C21" i="2"/>
  <c r="C22" i="2" s="1"/>
  <c r="C23" i="2"/>
  <c r="C24" i="2" s="1"/>
  <c r="E23" i="2"/>
  <c r="E24" i="2" s="1"/>
  <c r="E21" i="2"/>
  <c r="E22" i="2" s="1"/>
  <c r="F21" i="2"/>
  <c r="F22" i="2" s="1"/>
  <c r="F23" i="2"/>
  <c r="F24" i="2" s="1"/>
  <c r="B67" i="2" l="1"/>
  <c r="A68" i="2"/>
  <c r="C67" i="2"/>
  <c r="D67" i="2"/>
  <c r="E67" i="2"/>
  <c r="F67" i="2"/>
  <c r="G67" i="2"/>
  <c r="H67" i="2"/>
  <c r="I67" i="2"/>
  <c r="D47" i="2"/>
  <c r="B55" i="2"/>
  <c r="B48" i="2"/>
  <c r="B47" i="2"/>
  <c r="B58" i="2"/>
  <c r="B43" i="2"/>
  <c r="B57" i="2"/>
  <c r="B46" i="2"/>
  <c r="B40" i="2"/>
  <c r="B49" i="2"/>
  <c r="B42" i="2"/>
  <c r="B56" i="2"/>
  <c r="B45" i="2"/>
  <c r="B51" i="2"/>
  <c r="B44" i="2"/>
  <c r="B54" i="2"/>
  <c r="B50" i="2"/>
  <c r="B53" i="2"/>
  <c r="B59" i="2"/>
  <c r="B52" i="2"/>
  <c r="D59" i="2"/>
  <c r="D46" i="2"/>
  <c r="D49" i="2"/>
  <c r="D56" i="2"/>
  <c r="D58" i="2"/>
  <c r="D48" i="2"/>
  <c r="D53" i="2"/>
  <c r="D51" i="2"/>
  <c r="D55" i="2"/>
  <c r="D41" i="2"/>
  <c r="D50" i="2"/>
  <c r="D57" i="2"/>
  <c r="D45" i="2"/>
  <c r="D54" i="2"/>
  <c r="D40" i="2"/>
  <c r="D44" i="2"/>
  <c r="D43" i="2"/>
  <c r="D52" i="2"/>
  <c r="D42" i="2"/>
  <c r="I34" i="2"/>
  <c r="I32" i="2"/>
  <c r="I30" i="2"/>
  <c r="E48" i="2"/>
  <c r="E51" i="2"/>
  <c r="E43" i="2"/>
  <c r="E52" i="2"/>
  <c r="E59" i="2"/>
  <c r="E41" i="2"/>
  <c r="E42" i="2"/>
  <c r="E56" i="2"/>
  <c r="E44" i="2"/>
  <c r="E46" i="2"/>
  <c r="E55" i="2"/>
  <c r="E40" i="2"/>
  <c r="E50" i="2"/>
  <c r="E54" i="2"/>
  <c r="E45" i="2"/>
  <c r="E47" i="2"/>
  <c r="E57" i="2"/>
  <c r="E53" i="2"/>
  <c r="E58" i="2"/>
  <c r="E49" i="2"/>
  <c r="G44" i="2"/>
  <c r="G41" i="2"/>
  <c r="G43" i="2"/>
  <c r="G54" i="2"/>
  <c r="G45" i="2"/>
  <c r="G47" i="2"/>
  <c r="G48" i="2"/>
  <c r="G49" i="2"/>
  <c r="G40" i="2"/>
  <c r="G51" i="2"/>
  <c r="G42" i="2"/>
  <c r="G52" i="2"/>
  <c r="G55" i="2"/>
  <c r="G46" i="2"/>
  <c r="G59" i="2"/>
  <c r="G50" i="2"/>
  <c r="G56" i="2"/>
  <c r="G53" i="2"/>
  <c r="G57" i="2"/>
  <c r="G58" i="2"/>
  <c r="C57" i="2"/>
  <c r="C47" i="2"/>
  <c r="C41" i="2"/>
  <c r="C55" i="2"/>
  <c r="C42" i="2"/>
  <c r="C59" i="2"/>
  <c r="C50" i="2"/>
  <c r="C43" i="2"/>
  <c r="C52" i="2"/>
  <c r="C51" i="2"/>
  <c r="C40" i="2"/>
  <c r="C45" i="2"/>
  <c r="C44" i="2"/>
  <c r="C46" i="2"/>
  <c r="C53" i="2"/>
  <c r="C56" i="2"/>
  <c r="C54" i="2"/>
  <c r="C49" i="2"/>
  <c r="C48" i="2"/>
  <c r="C58" i="2"/>
  <c r="F43" i="2"/>
  <c r="F54" i="2"/>
  <c r="F57" i="2"/>
  <c r="F41" i="2"/>
  <c r="F50" i="2"/>
  <c r="F47" i="2"/>
  <c r="F58" i="2"/>
  <c r="F56" i="2"/>
  <c r="F51" i="2"/>
  <c r="F52" i="2"/>
  <c r="F44" i="2"/>
  <c r="F55" i="2"/>
  <c r="F40" i="2"/>
  <c r="F48" i="2"/>
  <c r="F59" i="2"/>
  <c r="F42" i="2"/>
  <c r="F45" i="2"/>
  <c r="F53" i="2"/>
  <c r="F46" i="2"/>
  <c r="F49" i="2"/>
  <c r="H47" i="2"/>
  <c r="H55" i="2"/>
  <c r="H57" i="2"/>
  <c r="H44" i="2"/>
  <c r="H42" i="2"/>
  <c r="H51" i="2"/>
  <c r="H59" i="2"/>
  <c r="H50" i="2"/>
  <c r="H49" i="2"/>
  <c r="H54" i="2"/>
  <c r="H41" i="2"/>
  <c r="H58" i="2"/>
  <c r="H46" i="2"/>
  <c r="H40" i="2"/>
  <c r="H45" i="2"/>
  <c r="H53" i="2"/>
  <c r="H52" i="2"/>
  <c r="H43" i="2"/>
  <c r="H48" i="2"/>
  <c r="H56" i="2"/>
  <c r="I68" i="2" l="1"/>
  <c r="B68" i="2"/>
  <c r="A69" i="2"/>
  <c r="C68" i="2"/>
  <c r="D68" i="2"/>
  <c r="E68" i="2"/>
  <c r="F68" i="2"/>
  <c r="G68" i="2"/>
  <c r="H68" i="2"/>
  <c r="I52" i="2"/>
  <c r="I50" i="2"/>
  <c r="I56" i="2"/>
  <c r="I58" i="2"/>
  <c r="I55" i="2"/>
  <c r="I47" i="2"/>
  <c r="I41" i="2"/>
  <c r="I42" i="2"/>
  <c r="I51" i="2"/>
  <c r="I45" i="2"/>
  <c r="I48" i="2"/>
  <c r="I46" i="2"/>
  <c r="I53" i="2"/>
  <c r="I59" i="2"/>
  <c r="I57" i="2"/>
  <c r="I40" i="2"/>
  <c r="I49" i="2"/>
  <c r="I43" i="2"/>
  <c r="I54" i="2"/>
  <c r="I44" i="2"/>
  <c r="H69" i="2" l="1"/>
  <c r="I69" i="2"/>
  <c r="B69" i="2"/>
  <c r="A70" i="2"/>
  <c r="C69" i="2"/>
  <c r="D69" i="2"/>
  <c r="E69" i="2"/>
  <c r="F69" i="2"/>
  <c r="G69" i="2"/>
  <c r="G70" i="2" l="1"/>
  <c r="H70" i="2"/>
  <c r="I70" i="2"/>
  <c r="B70" i="2"/>
  <c r="A71" i="2"/>
  <c r="C70" i="2"/>
  <c r="D70" i="2"/>
  <c r="E70" i="2"/>
  <c r="F70" i="2"/>
  <c r="F71" i="2" l="1"/>
  <c r="G71" i="2"/>
  <c r="H71" i="2"/>
  <c r="I71" i="2"/>
  <c r="B71" i="2"/>
  <c r="A72" i="2"/>
  <c r="C71" i="2"/>
  <c r="D71" i="2"/>
  <c r="E71" i="2"/>
  <c r="E72" i="2" l="1"/>
  <c r="F72" i="2"/>
  <c r="G72" i="2"/>
  <c r="H72" i="2"/>
  <c r="I72" i="2"/>
  <c r="B72" i="2"/>
  <c r="A73" i="2"/>
  <c r="C72" i="2"/>
  <c r="D72" i="2"/>
  <c r="D73" i="2" l="1"/>
  <c r="E73" i="2"/>
  <c r="F73" i="2"/>
  <c r="G73" i="2"/>
  <c r="H73" i="2"/>
  <c r="I73" i="2"/>
  <c r="B73" i="2"/>
  <c r="A74" i="2"/>
  <c r="C73" i="2"/>
  <c r="C74" i="2" l="1"/>
  <c r="D74" i="2"/>
  <c r="E74" i="2"/>
  <c r="F74" i="2"/>
  <c r="G74" i="2"/>
  <c r="H74" i="2"/>
  <c r="I74" i="2"/>
  <c r="B74" i="2"/>
  <c r="A75" i="2"/>
  <c r="B75" i="2" l="1"/>
  <c r="A76" i="2"/>
  <c r="C75" i="2"/>
  <c r="D75" i="2"/>
  <c r="E75" i="2"/>
  <c r="F75" i="2"/>
  <c r="G75" i="2"/>
  <c r="H75" i="2"/>
  <c r="I75" i="2"/>
  <c r="I76" i="2" l="1"/>
  <c r="B76" i="2"/>
  <c r="A77" i="2"/>
  <c r="C76" i="2"/>
  <c r="D76" i="2"/>
  <c r="E76" i="2"/>
  <c r="F76" i="2"/>
  <c r="G76" i="2"/>
  <c r="H76" i="2"/>
  <c r="H77" i="2" l="1"/>
  <c r="I77" i="2"/>
  <c r="B77" i="2"/>
  <c r="A78" i="2"/>
  <c r="C77" i="2"/>
  <c r="D77" i="2"/>
  <c r="E77" i="2"/>
  <c r="F77" i="2"/>
  <c r="G77" i="2"/>
  <c r="G78" i="2" l="1"/>
  <c r="H78" i="2"/>
  <c r="I78" i="2"/>
  <c r="B78" i="2"/>
  <c r="A79" i="2"/>
  <c r="C78" i="2"/>
  <c r="D78" i="2"/>
  <c r="E78" i="2"/>
  <c r="F78" i="2"/>
  <c r="F79" i="2" l="1"/>
  <c r="G79" i="2"/>
  <c r="H79" i="2"/>
  <c r="I79" i="2"/>
  <c r="B79" i="2"/>
  <c r="A80" i="2"/>
  <c r="C79" i="2"/>
  <c r="D79" i="2"/>
  <c r="E79" i="2"/>
  <c r="E80" i="2" l="1"/>
  <c r="F80" i="2"/>
  <c r="G80" i="2"/>
  <c r="H80" i="2"/>
  <c r="I80" i="2"/>
  <c r="B80" i="2"/>
  <c r="A81" i="2"/>
  <c r="C80" i="2"/>
  <c r="D80" i="2"/>
  <c r="D81" i="2" l="1"/>
  <c r="E81" i="2"/>
  <c r="F81" i="2"/>
  <c r="G81" i="2"/>
  <c r="H81" i="2"/>
  <c r="I81" i="2"/>
  <c r="B81" i="2"/>
  <c r="A82" i="2"/>
  <c r="C81" i="2"/>
  <c r="C82" i="2" l="1"/>
  <c r="D82" i="2"/>
  <c r="E82" i="2"/>
  <c r="F82" i="2"/>
  <c r="G82" i="2"/>
  <c r="H82" i="2"/>
  <c r="I82" i="2"/>
  <c r="B82" i="2"/>
  <c r="A83" i="2"/>
  <c r="B83" i="2" l="1"/>
  <c r="A84" i="2"/>
  <c r="C83" i="2"/>
  <c r="D83" i="2"/>
  <c r="E83" i="2"/>
  <c r="F83" i="2"/>
  <c r="G83" i="2"/>
  <c r="H83" i="2"/>
  <c r="I83" i="2"/>
  <c r="I84" i="2" l="1"/>
  <c r="B84" i="2"/>
  <c r="A85" i="2"/>
  <c r="C84" i="2"/>
  <c r="D84" i="2"/>
  <c r="E84" i="2"/>
  <c r="F84" i="2"/>
  <c r="G84" i="2"/>
  <c r="H84" i="2"/>
  <c r="H85" i="2" l="1"/>
  <c r="I85" i="2"/>
  <c r="B85" i="2"/>
  <c r="A86" i="2"/>
  <c r="C85" i="2"/>
  <c r="D85" i="2"/>
  <c r="E85" i="2"/>
  <c r="F85" i="2"/>
  <c r="G85" i="2"/>
  <c r="G86" i="2" l="1"/>
  <c r="H86" i="2"/>
  <c r="I86" i="2"/>
  <c r="B86" i="2"/>
  <c r="A87" i="2"/>
  <c r="C86" i="2"/>
  <c r="D86" i="2"/>
  <c r="E86" i="2"/>
  <c r="F86" i="2"/>
  <c r="F87" i="2" l="1"/>
  <c r="G87" i="2"/>
  <c r="H87" i="2"/>
  <c r="I87" i="2"/>
  <c r="B87" i="2"/>
  <c r="A88" i="2"/>
  <c r="C87" i="2"/>
  <c r="D87" i="2"/>
  <c r="E87" i="2"/>
  <c r="E88" i="2" l="1"/>
  <c r="F88" i="2"/>
  <c r="G88" i="2"/>
  <c r="H88" i="2"/>
  <c r="I88" i="2"/>
  <c r="B88" i="2"/>
  <c r="A89" i="2"/>
  <c r="C88" i="2"/>
  <c r="D88" i="2"/>
  <c r="D89" i="2" l="1"/>
  <c r="E89" i="2"/>
  <c r="F89" i="2"/>
  <c r="G89" i="2"/>
  <c r="H89" i="2"/>
  <c r="I89" i="2"/>
  <c r="B89" i="2"/>
  <c r="A90" i="2"/>
  <c r="C89" i="2"/>
  <c r="C90" i="2" l="1"/>
  <c r="D90" i="2"/>
  <c r="E90" i="2"/>
  <c r="F90" i="2"/>
  <c r="G90" i="2"/>
  <c r="H90" i="2"/>
  <c r="I90" i="2"/>
  <c r="A91" i="2"/>
  <c r="B90" i="2"/>
  <c r="B91" i="2" l="1"/>
  <c r="A92" i="2"/>
  <c r="C91" i="2"/>
  <c r="D91" i="2"/>
  <c r="E91" i="2"/>
  <c r="F91" i="2"/>
  <c r="G91" i="2"/>
  <c r="H91" i="2"/>
  <c r="I91" i="2"/>
  <c r="I92" i="2" l="1"/>
  <c r="B92" i="2"/>
  <c r="A93" i="2"/>
  <c r="C92" i="2"/>
  <c r="D92" i="2"/>
  <c r="E92" i="2"/>
  <c r="F92" i="2"/>
  <c r="G92" i="2"/>
  <c r="H92" i="2"/>
  <c r="H93" i="2" l="1"/>
  <c r="I93" i="2"/>
  <c r="B93" i="2"/>
  <c r="A94" i="2"/>
  <c r="C93" i="2"/>
  <c r="D93" i="2"/>
  <c r="E93" i="2"/>
  <c r="F93" i="2"/>
  <c r="G93" i="2"/>
  <c r="G94" i="2" l="1"/>
  <c r="H94" i="2"/>
  <c r="I94" i="2"/>
  <c r="B94" i="2"/>
  <c r="A95" i="2"/>
  <c r="C94" i="2"/>
  <c r="D94" i="2"/>
  <c r="E94" i="2"/>
  <c r="F94" i="2"/>
  <c r="F95" i="2" l="1"/>
  <c r="G95" i="2"/>
  <c r="H95" i="2"/>
  <c r="I95" i="2"/>
  <c r="B95" i="2"/>
  <c r="A96" i="2"/>
  <c r="C95" i="2"/>
  <c r="D95" i="2"/>
  <c r="E95" i="2"/>
  <c r="E96" i="2" l="1"/>
  <c r="F96" i="2"/>
  <c r="G96" i="2"/>
  <c r="H96" i="2"/>
  <c r="I96" i="2"/>
  <c r="B96" i="2"/>
  <c r="A97" i="2"/>
  <c r="C96" i="2"/>
  <c r="D96" i="2"/>
  <c r="D97" i="2" l="1"/>
  <c r="E97" i="2"/>
  <c r="F97" i="2"/>
  <c r="G97" i="2"/>
  <c r="H97" i="2"/>
  <c r="I97" i="2"/>
  <c r="B97" i="2"/>
  <c r="A98" i="2"/>
  <c r="C97" i="2"/>
  <c r="C98" i="2" l="1"/>
  <c r="D98" i="2"/>
  <c r="E98" i="2"/>
  <c r="F98" i="2"/>
  <c r="G98" i="2"/>
  <c r="H98" i="2"/>
  <c r="I98" i="2"/>
  <c r="A99" i="2"/>
  <c r="B98" i="2"/>
  <c r="B99" i="2" l="1"/>
  <c r="A100" i="2"/>
  <c r="C99" i="2"/>
  <c r="D99" i="2"/>
  <c r="E99" i="2"/>
  <c r="F99" i="2"/>
  <c r="G99" i="2"/>
  <c r="H99" i="2"/>
  <c r="I99" i="2"/>
  <c r="I100" i="2" l="1"/>
  <c r="B100" i="2"/>
  <c r="A101" i="2"/>
  <c r="C100" i="2"/>
  <c r="D100" i="2"/>
  <c r="E100" i="2"/>
  <c r="F100" i="2"/>
  <c r="G100" i="2"/>
  <c r="H100" i="2"/>
  <c r="H101" i="2" l="1"/>
  <c r="I101" i="2"/>
  <c r="B101" i="2"/>
  <c r="A102" i="2"/>
  <c r="C101" i="2"/>
  <c r="D101" i="2"/>
  <c r="E101" i="2"/>
  <c r="F101" i="2"/>
  <c r="G101" i="2"/>
  <c r="G102" i="2" l="1"/>
  <c r="H102" i="2"/>
  <c r="I102" i="2"/>
  <c r="B102" i="2"/>
  <c r="A103" i="2"/>
  <c r="C102" i="2"/>
  <c r="D102" i="2"/>
  <c r="E102" i="2"/>
  <c r="F102" i="2"/>
  <c r="F103" i="2" l="1"/>
  <c r="G103" i="2"/>
  <c r="H103" i="2"/>
  <c r="I103" i="2"/>
  <c r="B103" i="2"/>
  <c r="A104" i="2"/>
  <c r="C103" i="2"/>
  <c r="D103" i="2"/>
  <c r="E103" i="2"/>
  <c r="E104" i="2" l="1"/>
  <c r="F104" i="2"/>
  <c r="G104" i="2"/>
  <c r="H104" i="2"/>
  <c r="I104" i="2"/>
  <c r="B104" i="2"/>
  <c r="A105" i="2"/>
  <c r="C104" i="2"/>
  <c r="D104" i="2"/>
  <c r="D105" i="2" l="1"/>
  <c r="E105" i="2"/>
  <c r="F105" i="2"/>
  <c r="G105" i="2"/>
  <c r="H105" i="2"/>
  <c r="I105" i="2"/>
  <c r="B105" i="2"/>
  <c r="A106" i="2"/>
  <c r="C105" i="2"/>
  <c r="C106" i="2" l="1"/>
  <c r="D106" i="2"/>
  <c r="E106" i="2"/>
  <c r="F106" i="2"/>
  <c r="G106" i="2"/>
  <c r="H106" i="2"/>
  <c r="I106" i="2"/>
  <c r="B106" i="2"/>
  <c r="A107" i="2"/>
  <c r="B107" i="2" l="1"/>
  <c r="A108" i="2"/>
  <c r="C107" i="2"/>
  <c r="D107" i="2"/>
  <c r="E107" i="2"/>
  <c r="F107" i="2"/>
  <c r="G107" i="2"/>
  <c r="H107" i="2"/>
  <c r="I107" i="2"/>
  <c r="I108" i="2" l="1"/>
  <c r="B108" i="2"/>
  <c r="A109" i="2"/>
  <c r="C108" i="2"/>
  <c r="D108" i="2"/>
  <c r="E108" i="2"/>
  <c r="F108" i="2"/>
  <c r="G108" i="2"/>
  <c r="H108" i="2"/>
  <c r="H109" i="2" l="1"/>
  <c r="I109" i="2"/>
  <c r="B109" i="2"/>
  <c r="A110" i="2"/>
  <c r="C109" i="2"/>
  <c r="D109" i="2"/>
  <c r="E109" i="2"/>
  <c r="F109" i="2"/>
  <c r="G109" i="2"/>
  <c r="G110" i="2" l="1"/>
  <c r="H110" i="2"/>
  <c r="I110" i="2"/>
  <c r="B110" i="2"/>
  <c r="A111" i="2"/>
  <c r="C110" i="2"/>
  <c r="D110" i="2"/>
  <c r="E110" i="2"/>
  <c r="F110" i="2"/>
  <c r="F111" i="2" l="1"/>
  <c r="H111" i="2"/>
  <c r="I111" i="2"/>
  <c r="B111" i="2"/>
  <c r="A112" i="2"/>
  <c r="C111" i="2"/>
  <c r="D111" i="2"/>
  <c r="E111" i="2"/>
  <c r="G111" i="2"/>
  <c r="E112" i="2" l="1"/>
  <c r="G112" i="2"/>
  <c r="H112" i="2"/>
  <c r="I112" i="2"/>
  <c r="B112" i="2"/>
  <c r="A113" i="2"/>
  <c r="C112" i="2"/>
  <c r="D112" i="2"/>
  <c r="F112" i="2"/>
  <c r="D113" i="2" l="1"/>
  <c r="F113" i="2"/>
  <c r="G113" i="2"/>
  <c r="H113" i="2"/>
  <c r="I113" i="2"/>
  <c r="B113" i="2"/>
  <c r="A114" i="2"/>
  <c r="C113" i="2"/>
  <c r="E113" i="2"/>
  <c r="C114" i="2" l="1"/>
  <c r="E114" i="2"/>
  <c r="F114" i="2"/>
  <c r="G114" i="2"/>
  <c r="H114" i="2"/>
  <c r="I114" i="2"/>
  <c r="B114" i="2"/>
  <c r="D114" i="2"/>
  <c r="A115" i="2"/>
  <c r="B115" i="2" l="1"/>
  <c r="A116" i="2"/>
  <c r="D115" i="2"/>
  <c r="E115" i="2"/>
  <c r="F115" i="2"/>
  <c r="H115" i="2"/>
  <c r="G115" i="2"/>
  <c r="I115" i="2"/>
  <c r="C115" i="2"/>
  <c r="I116" i="2" l="1"/>
  <c r="C116" i="2"/>
  <c r="D116" i="2"/>
  <c r="E116" i="2"/>
  <c r="G116" i="2"/>
  <c r="H116" i="2"/>
  <c r="A117" i="2"/>
  <c r="F116" i="2"/>
  <c r="B116" i="2"/>
  <c r="H117" i="2" l="1"/>
  <c r="B117" i="2"/>
  <c r="A118" i="2"/>
  <c r="C117" i="2"/>
  <c r="D117" i="2"/>
  <c r="F117" i="2"/>
  <c r="I117" i="2"/>
  <c r="G117" i="2"/>
  <c r="E117" i="2"/>
  <c r="G118" i="2" l="1"/>
  <c r="I118" i="2"/>
  <c r="B118" i="2"/>
  <c r="A119" i="2"/>
  <c r="C118" i="2"/>
  <c r="E118" i="2"/>
  <c r="D118" i="2"/>
  <c r="F118" i="2"/>
  <c r="H118" i="2"/>
  <c r="F119" i="2" l="1"/>
  <c r="H119" i="2"/>
  <c r="I119" i="2"/>
  <c r="B119" i="2"/>
  <c r="A120" i="2"/>
  <c r="D119" i="2"/>
  <c r="C119" i="2"/>
  <c r="E119" i="2"/>
  <c r="G119" i="2"/>
  <c r="E120" i="2" l="1"/>
  <c r="G120" i="2"/>
  <c r="H120" i="2"/>
  <c r="I120" i="2"/>
  <c r="C120" i="2"/>
  <c r="D120" i="2"/>
  <c r="B120" i="2"/>
  <c r="A121" i="2"/>
  <c r="F120" i="2"/>
  <c r="D121" i="2" l="1"/>
  <c r="F121" i="2"/>
  <c r="G121" i="2"/>
  <c r="H121" i="2"/>
  <c r="B121" i="2"/>
  <c r="A122" i="2"/>
  <c r="E121" i="2"/>
  <c r="I121" i="2"/>
  <c r="C121" i="2"/>
  <c r="C122" i="2" l="1"/>
  <c r="E122" i="2"/>
  <c r="F122" i="2"/>
  <c r="G122" i="2"/>
  <c r="I122" i="2"/>
  <c r="H122" i="2"/>
  <c r="B122" i="2"/>
  <c r="A123" i="2"/>
  <c r="D122" i="2"/>
  <c r="B123" i="2" l="1"/>
  <c r="A124" i="2"/>
  <c r="D123" i="2"/>
  <c r="E123" i="2"/>
  <c r="F123" i="2"/>
  <c r="H123" i="2"/>
  <c r="I123" i="2"/>
  <c r="C123" i="2"/>
  <c r="G123" i="2"/>
  <c r="I124" i="2" l="1"/>
  <c r="C124" i="2"/>
  <c r="D124" i="2"/>
  <c r="E124" i="2"/>
  <c r="G124" i="2"/>
  <c r="B124" i="2"/>
  <c r="A125" i="2"/>
  <c r="F124" i="2"/>
  <c r="H124" i="2"/>
  <c r="H125" i="2" l="1"/>
  <c r="B125" i="2"/>
  <c r="A126" i="2"/>
  <c r="C125" i="2"/>
  <c r="D125" i="2"/>
  <c r="F125" i="2"/>
  <c r="E125" i="2"/>
  <c r="G125" i="2"/>
  <c r="I125" i="2"/>
  <c r="G126" i="2" l="1"/>
  <c r="I126" i="2"/>
  <c r="B126" i="2"/>
  <c r="A127" i="2"/>
  <c r="C126" i="2"/>
  <c r="E126" i="2"/>
  <c r="D126" i="2"/>
  <c r="F126" i="2"/>
  <c r="H126" i="2"/>
  <c r="F127" i="2" l="1"/>
  <c r="H127" i="2"/>
  <c r="I127" i="2"/>
  <c r="B127" i="2"/>
  <c r="A128" i="2"/>
  <c r="D127" i="2"/>
  <c r="E127" i="2"/>
  <c r="C127" i="2"/>
  <c r="G127" i="2"/>
  <c r="E128" i="2" l="1"/>
  <c r="G128" i="2"/>
  <c r="H128" i="2"/>
  <c r="I128" i="2"/>
  <c r="C128" i="2"/>
  <c r="F128" i="2"/>
  <c r="A129" i="2"/>
  <c r="D128" i="2"/>
  <c r="B128" i="2"/>
  <c r="D129" i="2" l="1"/>
  <c r="F129" i="2"/>
  <c r="G129" i="2"/>
  <c r="H129" i="2"/>
  <c r="B129" i="2"/>
  <c r="A130" i="2"/>
  <c r="I129" i="2"/>
  <c r="C129" i="2"/>
  <c r="E129" i="2"/>
  <c r="C130" i="2" l="1"/>
  <c r="E130" i="2"/>
  <c r="F130" i="2"/>
  <c r="G130" i="2"/>
  <c r="I130" i="2"/>
  <c r="A131" i="2"/>
  <c r="H130" i="2"/>
  <c r="D130" i="2"/>
  <c r="B130" i="2"/>
  <c r="B131" i="2" l="1"/>
  <c r="A132" i="2"/>
  <c r="D131" i="2"/>
  <c r="E131" i="2"/>
  <c r="F131" i="2"/>
  <c r="H131" i="2"/>
  <c r="C131" i="2"/>
  <c r="G131" i="2"/>
  <c r="I131" i="2"/>
  <c r="I132" i="2" l="1"/>
  <c r="C132" i="2"/>
  <c r="D132" i="2"/>
  <c r="E132" i="2"/>
  <c r="G132" i="2"/>
  <c r="B132" i="2"/>
  <c r="H132" i="2"/>
  <c r="A133" i="2"/>
  <c r="F132" i="2"/>
  <c r="H133" i="2" l="1"/>
  <c r="B133" i="2"/>
  <c r="A134" i="2"/>
  <c r="C133" i="2"/>
  <c r="D133" i="2"/>
  <c r="F133" i="2"/>
  <c r="E133" i="2"/>
  <c r="G133" i="2"/>
  <c r="I133" i="2"/>
  <c r="G134" i="2" l="1"/>
  <c r="I134" i="2"/>
  <c r="B134" i="2"/>
  <c r="A135" i="2"/>
  <c r="C134" i="2"/>
  <c r="E134" i="2"/>
  <c r="F134" i="2"/>
  <c r="H134" i="2"/>
  <c r="D134" i="2"/>
  <c r="F135" i="2" l="1"/>
  <c r="H135" i="2"/>
  <c r="I135" i="2"/>
  <c r="B135" i="2"/>
  <c r="D135" i="2"/>
  <c r="G135" i="2"/>
  <c r="A136" i="2"/>
  <c r="C135" i="2"/>
  <c r="E135" i="2"/>
  <c r="E136" i="2" l="1"/>
  <c r="C136" i="2"/>
  <c r="A137" i="2"/>
  <c r="F136" i="2"/>
  <c r="D136" i="2"/>
  <c r="G136" i="2"/>
  <c r="B136" i="2"/>
  <c r="H136" i="2"/>
  <c r="I136" i="2"/>
  <c r="I137" i="2" l="1"/>
  <c r="B137" i="2"/>
  <c r="A138" i="2"/>
  <c r="E137" i="2"/>
  <c r="H137" i="2"/>
  <c r="C137" i="2"/>
  <c r="F137" i="2"/>
  <c r="D137" i="2"/>
  <c r="G137" i="2"/>
  <c r="H138" i="2" l="1"/>
  <c r="I138" i="2"/>
  <c r="D138" i="2"/>
  <c r="B138" i="2"/>
  <c r="F138" i="2"/>
  <c r="C138" i="2"/>
  <c r="G138" i="2"/>
  <c r="A139" i="2"/>
  <c r="E138" i="2"/>
  <c r="G139" i="2" l="1"/>
  <c r="H139" i="2"/>
  <c r="C139" i="2"/>
  <c r="D139" i="2"/>
  <c r="E139" i="2"/>
  <c r="A140" i="2"/>
  <c r="B139" i="2"/>
  <c r="I139" i="2"/>
  <c r="F139" i="2"/>
  <c r="F140" i="2" l="1"/>
  <c r="G140" i="2"/>
  <c r="B140" i="2"/>
  <c r="A141" i="2"/>
  <c r="H140" i="2"/>
  <c r="I140" i="2"/>
  <c r="D140" i="2"/>
  <c r="C140" i="2"/>
  <c r="E140" i="2"/>
  <c r="E141" i="2" l="1"/>
  <c r="F141" i="2"/>
  <c r="I141" i="2"/>
  <c r="D141" i="2"/>
  <c r="B141" i="2"/>
  <c r="C141" i="2"/>
  <c r="G141" i="2"/>
  <c r="A142" i="2"/>
  <c r="H141" i="2"/>
  <c r="D142" i="2" l="1"/>
  <c r="E142" i="2"/>
  <c r="H142" i="2"/>
  <c r="B142" i="2"/>
  <c r="C142" i="2"/>
  <c r="I142" i="2"/>
  <c r="G142" i="2"/>
  <c r="F142" i="2"/>
  <c r="A143" i="2"/>
  <c r="C143" i="2" l="1"/>
  <c r="D143" i="2"/>
  <c r="G143" i="2"/>
  <c r="F143" i="2"/>
  <c r="H143" i="2"/>
  <c r="B143" i="2"/>
  <c r="E143" i="2"/>
  <c r="I143" i="2"/>
  <c r="A144" i="2"/>
  <c r="B144" i="2" l="1"/>
  <c r="A145" i="2"/>
  <c r="C144" i="2"/>
  <c r="F144" i="2"/>
  <c r="I144" i="2"/>
  <c r="D144" i="2"/>
  <c r="H144" i="2"/>
  <c r="E144" i="2"/>
  <c r="G144" i="2"/>
  <c r="I145" i="2" l="1"/>
  <c r="B145" i="2"/>
  <c r="A146" i="2"/>
  <c r="E145" i="2"/>
  <c r="C145" i="2"/>
  <c r="G145" i="2"/>
  <c r="F145" i="2"/>
  <c r="H145" i="2"/>
  <c r="D145" i="2"/>
  <c r="H146" i="2" l="1"/>
  <c r="I146" i="2"/>
  <c r="D146" i="2"/>
  <c r="E146" i="2"/>
  <c r="F146" i="2"/>
  <c r="B146" i="2"/>
  <c r="G146" i="2"/>
  <c r="C146" i="2"/>
  <c r="A147" i="2"/>
  <c r="G147" i="2" l="1"/>
  <c r="H147" i="2"/>
  <c r="C147" i="2"/>
  <c r="I147" i="2"/>
  <c r="A148" i="2"/>
  <c r="B147" i="2"/>
  <c r="D147" i="2"/>
  <c r="F147" i="2"/>
  <c r="E147" i="2"/>
  <c r="F148" i="2" l="1"/>
  <c r="G148" i="2"/>
  <c r="B148" i="2"/>
  <c r="A149" i="2"/>
  <c r="E148" i="2"/>
  <c r="C148" i="2"/>
  <c r="D148" i="2"/>
  <c r="I148" i="2"/>
  <c r="H148" i="2"/>
  <c r="E149" i="2" l="1"/>
  <c r="F149" i="2"/>
  <c r="I149" i="2"/>
  <c r="C149" i="2"/>
  <c r="D149" i="2"/>
  <c r="A150" i="2"/>
  <c r="G149" i="2"/>
  <c r="B149" i="2"/>
  <c r="H149" i="2"/>
  <c r="D150" i="2" l="1"/>
  <c r="E150" i="2"/>
  <c r="H150" i="2"/>
  <c r="G150" i="2"/>
  <c r="I150" i="2"/>
  <c r="B150" i="2"/>
  <c r="C150" i="2"/>
  <c r="F150" i="2"/>
  <c r="A151" i="2"/>
  <c r="C151" i="2" l="1"/>
  <c r="D151" i="2"/>
  <c r="G151" i="2"/>
  <c r="A152" i="2"/>
  <c r="E151" i="2"/>
  <c r="H151" i="2"/>
  <c r="B151" i="2"/>
  <c r="F151" i="2"/>
  <c r="I151" i="2"/>
  <c r="B152" i="2" l="1"/>
  <c r="A153" i="2"/>
  <c r="C152" i="2"/>
  <c r="F152" i="2"/>
  <c r="D152" i="2"/>
  <c r="H152" i="2"/>
  <c r="E152" i="2"/>
  <c r="G152" i="2"/>
  <c r="I152" i="2"/>
  <c r="I153" i="2" l="1"/>
  <c r="B153" i="2"/>
  <c r="A154" i="2"/>
  <c r="E153" i="2"/>
  <c r="F153" i="2"/>
  <c r="G153" i="2"/>
  <c r="D153" i="2"/>
  <c r="H153" i="2"/>
  <c r="C153" i="2"/>
  <c r="H154" i="2" l="1"/>
  <c r="I154" i="2"/>
  <c r="D154" i="2"/>
  <c r="A155" i="2"/>
  <c r="C154" i="2"/>
  <c r="B154" i="2"/>
  <c r="F154" i="2"/>
  <c r="G154" i="2"/>
  <c r="E154" i="2"/>
  <c r="G155" i="2" l="1"/>
  <c r="H155" i="2"/>
  <c r="C155" i="2"/>
  <c r="B155" i="2"/>
  <c r="F155" i="2"/>
  <c r="D155" i="2"/>
  <c r="I155" i="2"/>
  <c r="E155" i="2"/>
  <c r="A156" i="2"/>
  <c r="F156" i="2" l="1"/>
  <c r="G156" i="2"/>
  <c r="B156" i="2"/>
  <c r="A157" i="2"/>
  <c r="D156" i="2"/>
  <c r="E156" i="2"/>
  <c r="C156" i="2"/>
  <c r="I156" i="2"/>
  <c r="H156" i="2"/>
  <c r="E157" i="2" l="1"/>
  <c r="F157" i="2"/>
  <c r="I157" i="2"/>
  <c r="H157" i="2"/>
  <c r="A158" i="2"/>
  <c r="B157" i="2"/>
  <c r="C157" i="2"/>
  <c r="D157" i="2"/>
  <c r="G157" i="2"/>
  <c r="D158" i="2" l="1"/>
  <c r="E158" i="2"/>
  <c r="H158" i="2"/>
  <c r="F158" i="2"/>
  <c r="G158" i="2"/>
  <c r="A159" i="2"/>
  <c r="B158" i="2"/>
  <c r="C158" i="2"/>
  <c r="I158" i="2"/>
  <c r="C159" i="2" l="1"/>
  <c r="D159" i="2"/>
  <c r="G159" i="2"/>
  <c r="B159" i="2"/>
  <c r="E159" i="2"/>
  <c r="I159" i="2"/>
  <c r="F159" i="2"/>
  <c r="H159" i="2"/>
  <c r="A160" i="2"/>
  <c r="B160" i="2" l="1"/>
  <c r="A161" i="2"/>
  <c r="C160" i="2"/>
  <c r="F160" i="2"/>
  <c r="G160" i="2"/>
  <c r="H160" i="2"/>
  <c r="I160" i="2"/>
  <c r="D160" i="2"/>
  <c r="E160" i="2"/>
  <c r="I161" i="2" l="1"/>
  <c r="B161" i="2"/>
  <c r="A162" i="2"/>
  <c r="E161" i="2"/>
  <c r="D161" i="2"/>
  <c r="F161" i="2"/>
  <c r="G161" i="2"/>
  <c r="H161" i="2"/>
  <c r="C161" i="2"/>
  <c r="H162" i="2" l="1"/>
  <c r="I162" i="2"/>
  <c r="D162" i="2"/>
  <c r="B162" i="2"/>
  <c r="C162" i="2"/>
  <c r="G162" i="2"/>
  <c r="F162" i="2"/>
  <c r="E162" i="2"/>
  <c r="A163" i="2"/>
  <c r="G163" i="2" l="1"/>
  <c r="H163" i="2"/>
  <c r="C163" i="2"/>
  <c r="E163" i="2"/>
  <c r="F163" i="2"/>
  <c r="B163" i="2"/>
  <c r="I163" i="2"/>
  <c r="A164" i="2"/>
  <c r="D163" i="2"/>
  <c r="F164" i="2" l="1"/>
  <c r="G164" i="2"/>
  <c r="B164" i="2"/>
  <c r="A165" i="2"/>
  <c r="I164" i="2"/>
  <c r="C164" i="2"/>
  <c r="D164" i="2"/>
  <c r="H164" i="2"/>
  <c r="E164" i="2"/>
  <c r="E165" i="2" l="1"/>
  <c r="F165" i="2"/>
  <c r="I165" i="2"/>
  <c r="B165" i="2"/>
  <c r="G165" i="2"/>
  <c r="D165" i="2"/>
  <c r="A166" i="2"/>
  <c r="C165" i="2"/>
  <c r="H165" i="2"/>
  <c r="D166" i="2" l="1"/>
  <c r="E166" i="2"/>
  <c r="H166" i="2"/>
  <c r="C166" i="2"/>
  <c r="F166" i="2"/>
  <c r="A167" i="2"/>
  <c r="B166" i="2"/>
  <c r="G166" i="2"/>
  <c r="I166" i="2"/>
  <c r="C167" i="2" l="1"/>
  <c r="D167" i="2"/>
  <c r="G167" i="2"/>
  <c r="H167" i="2"/>
  <c r="I167" i="2"/>
  <c r="F167" i="2"/>
  <c r="B167" i="2"/>
  <c r="E167" i="2"/>
  <c r="A168" i="2"/>
  <c r="B168" i="2" l="1"/>
  <c r="A169" i="2"/>
  <c r="C168" i="2"/>
  <c r="F168" i="2"/>
  <c r="E168" i="2"/>
  <c r="D168" i="2"/>
  <c r="G168" i="2"/>
  <c r="H168" i="2"/>
  <c r="I168" i="2"/>
  <c r="I169" i="2" l="1"/>
  <c r="B169" i="2"/>
  <c r="A170" i="2"/>
  <c r="E169" i="2"/>
  <c r="C169" i="2"/>
  <c r="D169" i="2"/>
  <c r="H169" i="2"/>
  <c r="F169" i="2"/>
  <c r="G169" i="2"/>
  <c r="H170" i="2" l="1"/>
  <c r="I170" i="2"/>
  <c r="D170" i="2"/>
  <c r="F170" i="2"/>
  <c r="G170" i="2"/>
  <c r="B170" i="2"/>
  <c r="E170" i="2"/>
  <c r="A171" i="2"/>
  <c r="C170" i="2"/>
  <c r="G171" i="2" l="1"/>
  <c r="H171" i="2"/>
  <c r="C171" i="2"/>
  <c r="A172" i="2"/>
  <c r="D171" i="2"/>
  <c r="B171" i="2"/>
  <c r="F171" i="2"/>
  <c r="I171" i="2"/>
  <c r="E171" i="2"/>
  <c r="F172" i="2" l="1"/>
  <c r="G172" i="2"/>
  <c r="B172" i="2"/>
  <c r="A173" i="2"/>
  <c r="C172" i="2"/>
  <c r="H172" i="2"/>
  <c r="D172" i="2"/>
  <c r="I172" i="2"/>
  <c r="E172" i="2"/>
  <c r="E173" i="2" l="1"/>
  <c r="F173" i="2"/>
  <c r="I173" i="2"/>
  <c r="D173" i="2"/>
  <c r="G173" i="2"/>
  <c r="B173" i="2"/>
  <c r="C173" i="2"/>
  <c r="A174" i="2"/>
  <c r="H173" i="2"/>
  <c r="D174" i="2" l="1"/>
  <c r="E174" i="2"/>
  <c r="H174" i="2"/>
  <c r="I174" i="2"/>
  <c r="A175" i="2"/>
  <c r="B174" i="2"/>
  <c r="F174" i="2"/>
  <c r="C174" i="2"/>
  <c r="G174" i="2"/>
  <c r="C175" i="2" l="1"/>
  <c r="D175" i="2"/>
  <c r="G175" i="2"/>
  <c r="F175" i="2"/>
  <c r="B175" i="2"/>
  <c r="E175" i="2"/>
  <c r="H175" i="2"/>
  <c r="A176" i="2"/>
  <c r="I175" i="2"/>
  <c r="B176" i="2" l="1"/>
  <c r="A177" i="2"/>
  <c r="C176" i="2"/>
  <c r="F176" i="2"/>
  <c r="D176" i="2"/>
  <c r="E176" i="2"/>
  <c r="I176" i="2"/>
  <c r="H176" i="2"/>
  <c r="G176" i="2"/>
  <c r="I177" i="2" l="1"/>
  <c r="B177" i="2"/>
  <c r="A178" i="2"/>
  <c r="E177" i="2"/>
  <c r="G177" i="2"/>
  <c r="H177" i="2"/>
  <c r="D177" i="2"/>
  <c r="F177" i="2"/>
  <c r="C177" i="2"/>
  <c r="H178" i="2" l="1"/>
  <c r="I178" i="2"/>
  <c r="D178" i="2"/>
  <c r="E178" i="2"/>
  <c r="A179" i="2"/>
  <c r="B178" i="2"/>
  <c r="F178" i="2"/>
  <c r="G178" i="2"/>
  <c r="C178" i="2"/>
  <c r="G179" i="2" l="1"/>
  <c r="H179" i="2"/>
  <c r="C179" i="2"/>
  <c r="B179" i="2"/>
  <c r="D179" i="2"/>
  <c r="I179" i="2"/>
  <c r="F179" i="2"/>
  <c r="A180" i="2"/>
  <c r="E179" i="2"/>
  <c r="F180" i="2" l="1"/>
  <c r="B180" i="2"/>
  <c r="A181" i="2"/>
  <c r="E180" i="2"/>
  <c r="G180" i="2"/>
  <c r="C180" i="2"/>
  <c r="H180" i="2"/>
  <c r="D180" i="2"/>
  <c r="I180" i="2"/>
  <c r="E181" i="2" l="1"/>
  <c r="I181" i="2"/>
  <c r="G181" i="2"/>
  <c r="H181" i="2"/>
  <c r="B181" i="2"/>
  <c r="C181" i="2"/>
  <c r="F181" i="2"/>
  <c r="A182" i="2"/>
  <c r="D181" i="2"/>
  <c r="D182" i="2" l="1"/>
  <c r="H182" i="2"/>
  <c r="I182" i="2"/>
  <c r="A183" i="2"/>
  <c r="C182" i="2"/>
  <c r="B182" i="2"/>
  <c r="F182" i="2"/>
  <c r="E182" i="2"/>
  <c r="G182" i="2"/>
  <c r="C183" i="2" l="1"/>
  <c r="G183" i="2"/>
  <c r="A184" i="2"/>
  <c r="E183" i="2"/>
  <c r="B183" i="2"/>
  <c r="F183" i="2"/>
  <c r="H183" i="2"/>
  <c r="I183" i="2"/>
  <c r="D183" i="2"/>
  <c r="B184" i="2" l="1"/>
  <c r="A185" i="2"/>
  <c r="F184" i="2"/>
  <c r="C184" i="2"/>
  <c r="G184" i="2"/>
  <c r="I184" i="2"/>
  <c r="E184" i="2"/>
  <c r="D184" i="2"/>
  <c r="H184" i="2"/>
  <c r="I185" i="2" l="1"/>
  <c r="E185" i="2"/>
  <c r="C185" i="2"/>
  <c r="D185" i="2"/>
  <c r="H185" i="2"/>
  <c r="F185" i="2"/>
  <c r="G185" i="2"/>
  <c r="A186" i="2"/>
  <c r="B185" i="2"/>
  <c r="H186" i="2" l="1"/>
  <c r="D186" i="2"/>
  <c r="E186" i="2"/>
  <c r="F186" i="2"/>
  <c r="A187" i="2"/>
  <c r="I186" i="2"/>
  <c r="C186" i="2"/>
  <c r="G186" i="2"/>
  <c r="B186" i="2"/>
  <c r="G187" i="2" l="1"/>
  <c r="C187" i="2"/>
  <c r="F187" i="2"/>
  <c r="H187" i="2"/>
  <c r="D187" i="2"/>
  <c r="E187" i="2"/>
  <c r="I187" i="2"/>
  <c r="B187" i="2"/>
  <c r="A188" i="2"/>
  <c r="F188" i="2" l="1"/>
  <c r="B188" i="2"/>
  <c r="A189" i="2"/>
  <c r="H188" i="2"/>
  <c r="I188" i="2"/>
  <c r="C188" i="2"/>
  <c r="G188" i="2"/>
  <c r="D188" i="2"/>
  <c r="E188" i="2"/>
  <c r="E189" i="2" l="1"/>
  <c r="I189" i="2"/>
  <c r="A190" i="2"/>
  <c r="D189" i="2"/>
  <c r="C189" i="2"/>
  <c r="F189" i="2"/>
  <c r="G189" i="2"/>
  <c r="B189" i="2"/>
  <c r="H189" i="2"/>
  <c r="D190" i="2" l="1"/>
  <c r="H190" i="2"/>
  <c r="B190" i="2"/>
  <c r="F190" i="2"/>
  <c r="G190" i="2"/>
  <c r="A191" i="2"/>
  <c r="C190" i="2"/>
  <c r="E190" i="2"/>
  <c r="I190" i="2"/>
  <c r="C191" i="2" l="1"/>
  <c r="G191" i="2"/>
  <c r="B191" i="2"/>
  <c r="D191" i="2"/>
  <c r="H191" i="2"/>
  <c r="E191" i="2"/>
  <c r="F191" i="2"/>
  <c r="A192" i="2"/>
  <c r="I191" i="2"/>
  <c r="B192" i="2" l="1"/>
  <c r="A193" i="2"/>
  <c r="F192" i="2"/>
  <c r="D192" i="2"/>
  <c r="E192" i="2"/>
  <c r="I192" i="2"/>
  <c r="G192" i="2"/>
  <c r="C192" i="2"/>
  <c r="H192" i="2"/>
  <c r="I193" i="2" l="1"/>
  <c r="E193" i="2"/>
  <c r="F193" i="2"/>
  <c r="G193" i="2"/>
  <c r="B193" i="2"/>
  <c r="C193" i="2"/>
  <c r="D193" i="2"/>
  <c r="A194" i="2"/>
  <c r="H193" i="2"/>
  <c r="H194" i="2" l="1"/>
  <c r="D194" i="2"/>
  <c r="G194" i="2"/>
  <c r="I194" i="2"/>
  <c r="B194" i="2"/>
  <c r="E194" i="2"/>
  <c r="A195" i="2"/>
  <c r="C194" i="2"/>
  <c r="F194" i="2"/>
  <c r="G195" i="2" l="1"/>
  <c r="C195" i="2"/>
  <c r="I195" i="2"/>
  <c r="A196" i="2"/>
  <c r="D195" i="2"/>
  <c r="B195" i="2"/>
  <c r="E195" i="2"/>
  <c r="H195" i="2"/>
  <c r="F195" i="2"/>
  <c r="F196" i="2" l="1"/>
  <c r="B196" i="2"/>
  <c r="A197" i="2"/>
  <c r="E196" i="2"/>
  <c r="D196" i="2"/>
  <c r="H196" i="2"/>
  <c r="I196" i="2"/>
  <c r="G196" i="2"/>
  <c r="C196" i="2"/>
  <c r="I197" i="2" l="1"/>
  <c r="B197" i="2"/>
  <c r="A198" i="2"/>
  <c r="E197" i="2"/>
  <c r="H197" i="2"/>
  <c r="C197" i="2"/>
  <c r="F197" i="2"/>
  <c r="D197" i="2"/>
  <c r="G197" i="2"/>
  <c r="H198" i="2" l="1"/>
  <c r="I198" i="2"/>
  <c r="D198" i="2"/>
  <c r="C198" i="2"/>
  <c r="E198" i="2"/>
  <c r="F198" i="2"/>
  <c r="A199" i="2"/>
  <c r="G198" i="2"/>
  <c r="B198" i="2"/>
  <c r="G199" i="2" l="1"/>
  <c r="H199" i="2"/>
  <c r="C199" i="2"/>
  <c r="D199" i="2"/>
  <c r="F199" i="2"/>
  <c r="I199" i="2"/>
  <c r="A200" i="2"/>
  <c r="B199" i="2"/>
  <c r="E199" i="2"/>
  <c r="F200" i="2" l="1"/>
  <c r="G200" i="2"/>
  <c r="B200" i="2"/>
  <c r="A201" i="2"/>
  <c r="H200" i="2"/>
  <c r="D200" i="2"/>
  <c r="I200" i="2"/>
  <c r="C200" i="2"/>
  <c r="E200" i="2"/>
  <c r="E201" i="2" l="1"/>
  <c r="F201" i="2"/>
  <c r="I201" i="2"/>
  <c r="B201" i="2"/>
  <c r="C201" i="2"/>
  <c r="D201" i="2"/>
  <c r="H201" i="2"/>
  <c r="A202" i="2"/>
  <c r="G201" i="2"/>
  <c r="D202" i="2" l="1"/>
  <c r="E202" i="2"/>
  <c r="H202" i="2"/>
  <c r="B202" i="2"/>
  <c r="F202" i="2"/>
  <c r="G202" i="2"/>
  <c r="I202" i="2"/>
  <c r="C202" i="2"/>
  <c r="A203" i="2"/>
  <c r="C203" i="2" l="1"/>
  <c r="D203" i="2"/>
  <c r="G203" i="2"/>
  <c r="F203" i="2"/>
  <c r="I203" i="2"/>
  <c r="A204" i="2"/>
  <c r="B203" i="2"/>
  <c r="E203" i="2"/>
  <c r="H203" i="2"/>
  <c r="B204" i="2" l="1"/>
  <c r="A205" i="2"/>
  <c r="C204" i="2"/>
  <c r="F204" i="2"/>
  <c r="I204" i="2"/>
  <c r="D204" i="2"/>
  <c r="G204" i="2"/>
  <c r="E204" i="2"/>
  <c r="H204" i="2"/>
  <c r="I205" i="2" l="1"/>
  <c r="B205" i="2"/>
  <c r="A206" i="2"/>
  <c r="E205" i="2"/>
  <c r="D205" i="2"/>
  <c r="F205" i="2"/>
  <c r="G205" i="2"/>
  <c r="C205" i="2"/>
  <c r="H205" i="2"/>
  <c r="H206" i="2" l="1"/>
  <c r="I206" i="2"/>
  <c r="D206" i="2"/>
  <c r="E206" i="2"/>
  <c r="G206" i="2"/>
  <c r="A207" i="2"/>
  <c r="B206" i="2"/>
  <c r="C206" i="2"/>
  <c r="F206" i="2"/>
  <c r="G207" i="2" l="1"/>
  <c r="H207" i="2"/>
  <c r="C207" i="2"/>
  <c r="I207" i="2"/>
  <c r="B207" i="2"/>
  <c r="E207" i="2"/>
  <c r="A208" i="2"/>
  <c r="D207" i="2"/>
  <c r="F207" i="2"/>
  <c r="F208" i="2" l="1"/>
  <c r="G208" i="2"/>
  <c r="B208" i="2"/>
  <c r="A209" i="2"/>
  <c r="C208" i="2"/>
  <c r="D208" i="2"/>
  <c r="E208" i="2"/>
  <c r="I208" i="2"/>
  <c r="H208" i="2"/>
  <c r="E209" i="2" l="1"/>
  <c r="F209" i="2"/>
  <c r="I209" i="2"/>
  <c r="C209" i="2"/>
  <c r="G209" i="2"/>
  <c r="H209" i="2"/>
  <c r="A210" i="2"/>
  <c r="D209" i="2"/>
  <c r="B209" i="2"/>
  <c r="D210" i="2" l="1"/>
  <c r="E210" i="2"/>
  <c r="H210" i="2"/>
  <c r="G210" i="2"/>
  <c r="A211" i="2"/>
  <c r="C210" i="2"/>
  <c r="B210" i="2"/>
  <c r="F210" i="2"/>
  <c r="I210" i="2"/>
  <c r="C211" i="2" l="1"/>
  <c r="D211" i="2"/>
  <c r="G211" i="2"/>
  <c r="A212" i="2"/>
  <c r="B211" i="2"/>
  <c r="E211" i="2"/>
  <c r="H211" i="2"/>
  <c r="I211" i="2"/>
  <c r="F211" i="2"/>
  <c r="B212" i="2" l="1"/>
  <c r="A213" i="2"/>
  <c r="C212" i="2"/>
  <c r="F212" i="2"/>
  <c r="E212" i="2"/>
  <c r="G212" i="2"/>
  <c r="H212" i="2"/>
  <c r="D212" i="2"/>
  <c r="I212" i="2"/>
  <c r="I213" i="2" l="1"/>
  <c r="B213" i="2"/>
  <c r="A214" i="2"/>
  <c r="E213" i="2"/>
  <c r="F213" i="2"/>
  <c r="H213" i="2"/>
  <c r="C213" i="2"/>
  <c r="G213" i="2"/>
  <c r="D213" i="2"/>
  <c r="H214" i="2" l="1"/>
  <c r="I214" i="2"/>
  <c r="D214" i="2"/>
  <c r="A215" i="2"/>
  <c r="B214" i="2"/>
  <c r="C214" i="2"/>
  <c r="F214" i="2"/>
  <c r="E214" i="2"/>
  <c r="G214" i="2"/>
  <c r="G215" i="2" l="1"/>
  <c r="H215" i="2"/>
  <c r="C215" i="2"/>
  <c r="D215" i="2"/>
  <c r="E215" i="2"/>
  <c r="F215" i="2"/>
  <c r="A216" i="2"/>
  <c r="B215" i="2"/>
  <c r="I215" i="2"/>
  <c r="F216" i="2" l="1"/>
  <c r="B216" i="2"/>
  <c r="A217" i="2"/>
  <c r="D216" i="2"/>
  <c r="G216" i="2"/>
  <c r="H216" i="2"/>
  <c r="I216" i="2"/>
  <c r="C216" i="2"/>
  <c r="E216" i="2"/>
  <c r="E217" i="2" l="1"/>
  <c r="I217" i="2"/>
  <c r="F217" i="2"/>
  <c r="H217" i="2"/>
  <c r="A218" i="2"/>
  <c r="C217" i="2"/>
  <c r="D217" i="2"/>
  <c r="B217" i="2"/>
  <c r="G217" i="2"/>
  <c r="D218" i="2" l="1"/>
  <c r="H218" i="2"/>
  <c r="G218" i="2"/>
  <c r="A219" i="2"/>
  <c r="B218" i="2"/>
  <c r="E218" i="2"/>
  <c r="I218" i="2"/>
  <c r="C218" i="2"/>
  <c r="F218" i="2"/>
  <c r="C219" i="2" l="1"/>
  <c r="G219" i="2"/>
  <c r="I219" i="2"/>
  <c r="B219" i="2"/>
  <c r="D219" i="2"/>
  <c r="F219" i="2"/>
  <c r="A220" i="2"/>
  <c r="E219" i="2"/>
  <c r="H219" i="2"/>
  <c r="B220" i="2" l="1"/>
  <c r="A221" i="2"/>
  <c r="F220" i="2"/>
  <c r="C220" i="2"/>
  <c r="D220" i="2"/>
  <c r="E220" i="2"/>
  <c r="H220" i="2"/>
  <c r="G220" i="2"/>
  <c r="I220" i="2"/>
  <c r="I221" i="2" l="1"/>
  <c r="E221" i="2"/>
  <c r="B221" i="2"/>
  <c r="D221" i="2"/>
  <c r="F221" i="2"/>
  <c r="G221" i="2"/>
  <c r="A222" i="2"/>
  <c r="C221" i="2"/>
  <c r="H221" i="2"/>
  <c r="H222" i="2" l="1"/>
  <c r="D222" i="2"/>
  <c r="C222" i="2"/>
  <c r="F222" i="2"/>
  <c r="G222" i="2"/>
  <c r="I222" i="2"/>
  <c r="B222" i="2"/>
  <c r="E222" i="2"/>
  <c r="A223" i="2"/>
  <c r="D223" i="2" l="1"/>
  <c r="F223" i="2"/>
  <c r="H223" i="2"/>
  <c r="G223" i="2"/>
  <c r="B223" i="2"/>
  <c r="A224" i="2"/>
  <c r="E223" i="2"/>
  <c r="I223" i="2"/>
  <c r="C223" i="2"/>
  <c r="C224" i="2" l="1"/>
  <c r="E224" i="2"/>
  <c r="F224" i="2"/>
  <c r="G224" i="2"/>
  <c r="I224" i="2"/>
  <c r="A225" i="2"/>
  <c r="B224" i="2"/>
  <c r="D224" i="2"/>
  <c r="H224" i="2"/>
  <c r="B225" i="2" l="1"/>
  <c r="A226" i="2"/>
  <c r="D225" i="2"/>
  <c r="E225" i="2"/>
  <c r="F225" i="2"/>
  <c r="H225" i="2"/>
  <c r="I225" i="2"/>
  <c r="G225" i="2"/>
  <c r="C225" i="2"/>
  <c r="I226" i="2" l="1"/>
  <c r="C226" i="2"/>
  <c r="D226" i="2"/>
  <c r="E226" i="2"/>
  <c r="G226" i="2"/>
  <c r="B226" i="2"/>
  <c r="A227" i="2"/>
  <c r="F226" i="2"/>
  <c r="H226" i="2"/>
  <c r="H227" i="2" l="1"/>
  <c r="B227" i="2"/>
  <c r="A228" i="2"/>
  <c r="D227" i="2"/>
  <c r="C227" i="2"/>
  <c r="F227" i="2"/>
  <c r="E227" i="2"/>
  <c r="I227" i="2"/>
  <c r="G227" i="2"/>
  <c r="G228" i="2" l="1"/>
  <c r="I228" i="2"/>
  <c r="B228" i="2"/>
  <c r="A229" i="2"/>
  <c r="C228" i="2"/>
  <c r="E228" i="2"/>
  <c r="D228" i="2"/>
  <c r="F228" i="2"/>
  <c r="H228" i="2"/>
  <c r="F229" i="2" l="1"/>
  <c r="H229" i="2"/>
  <c r="I229" i="2"/>
  <c r="A230" i="2"/>
  <c r="B229" i="2"/>
  <c r="D229" i="2"/>
  <c r="E229" i="2"/>
  <c r="C229" i="2"/>
  <c r="G229" i="2"/>
  <c r="E230" i="2" l="1"/>
  <c r="G230" i="2"/>
  <c r="I230" i="2"/>
  <c r="H230" i="2"/>
  <c r="C230" i="2"/>
  <c r="F230" i="2"/>
  <c r="A231" i="2"/>
  <c r="B230" i="2"/>
  <c r="D230" i="2"/>
  <c r="D231" i="2" l="1"/>
  <c r="F231" i="2"/>
  <c r="G231" i="2"/>
  <c r="H231" i="2"/>
  <c r="B231" i="2"/>
  <c r="A232" i="2"/>
  <c r="I231" i="2"/>
  <c r="C231" i="2"/>
  <c r="E231" i="2"/>
  <c r="C232" i="2" l="1"/>
  <c r="E232" i="2"/>
  <c r="F232" i="2"/>
  <c r="G232" i="2"/>
  <c r="I232" i="2"/>
  <c r="A233" i="2"/>
  <c r="B232" i="2"/>
  <c r="H232" i="2"/>
  <c r="D232" i="2"/>
  <c r="B233" i="2" l="1"/>
  <c r="A234" i="2"/>
  <c r="D233" i="2"/>
  <c r="E233" i="2"/>
  <c r="F233" i="2"/>
  <c r="H233" i="2"/>
  <c r="C233" i="2"/>
  <c r="G233" i="2"/>
  <c r="I233" i="2"/>
  <c r="I234" i="2" l="1"/>
  <c r="C234" i="2"/>
  <c r="E234" i="2"/>
  <c r="D234" i="2"/>
  <c r="G234" i="2"/>
  <c r="B234" i="2"/>
  <c r="F234" i="2"/>
  <c r="A235" i="2"/>
  <c r="H234" i="2"/>
  <c r="H235" i="2" l="1"/>
  <c r="B235" i="2"/>
  <c r="A236" i="2"/>
  <c r="C235" i="2"/>
  <c r="D235" i="2"/>
  <c r="F235" i="2"/>
  <c r="E235" i="2"/>
  <c r="G235" i="2"/>
  <c r="I235" i="2"/>
  <c r="G236" i="2" l="1"/>
  <c r="I236" i="2"/>
  <c r="C236" i="2"/>
  <c r="B236" i="2"/>
  <c r="A237" i="2"/>
  <c r="E236" i="2"/>
  <c r="F236" i="2"/>
  <c r="H236" i="2"/>
  <c r="D236" i="2"/>
  <c r="F237" i="2" l="1"/>
  <c r="H237" i="2"/>
  <c r="I237" i="2"/>
  <c r="D237" i="2"/>
  <c r="E237" i="2"/>
  <c r="G237" i="2"/>
  <c r="A238" i="2"/>
  <c r="C237" i="2"/>
  <c r="B237" i="2"/>
  <c r="E238" i="2" l="1"/>
  <c r="G238" i="2"/>
  <c r="H238" i="2"/>
  <c r="C238" i="2"/>
  <c r="D238" i="2"/>
  <c r="B238" i="2"/>
  <c r="F238" i="2"/>
  <c r="A239" i="2"/>
  <c r="I238" i="2"/>
  <c r="D239" i="2" l="1"/>
  <c r="F239" i="2"/>
  <c r="G239" i="2"/>
  <c r="B239" i="2"/>
  <c r="C239" i="2"/>
  <c r="E239" i="2"/>
  <c r="H239" i="2"/>
  <c r="I239" i="2"/>
</calcChain>
</file>

<file path=xl/sharedStrings.xml><?xml version="1.0" encoding="utf-8"?>
<sst xmlns="http://schemas.openxmlformats.org/spreadsheetml/2006/main" count="359" uniqueCount="197">
  <si>
    <t>comshp.exp.rate.int</t>
  </si>
  <si>
    <t>comshp.exp.rate.ref</t>
  </si>
  <si>
    <t>comshp.weibull.scale.int</t>
  </si>
  <si>
    <t>comshp.weibull.scale.ref</t>
  </si>
  <si>
    <t>comshp.weibull.shape.int</t>
  </si>
  <si>
    <t>comshp.weibull.shape.ref</t>
  </si>
  <si>
    <t>comshp.gompertz.rate.int</t>
  </si>
  <si>
    <t>comshp.gompertz.rate.ref</t>
  </si>
  <si>
    <t>comshp.gompertz.shape.int</t>
  </si>
  <si>
    <t>comshp.gompertz.shape.ref</t>
  </si>
  <si>
    <t>comshp.llogis.scale.int</t>
  </si>
  <si>
    <t>comshp.llogis.scale.ref</t>
  </si>
  <si>
    <t>comshp.llogis.shape.int</t>
  </si>
  <si>
    <t>comshp.llogis.shape.ref</t>
  </si>
  <si>
    <t>comshp.gamma.rate.int</t>
  </si>
  <si>
    <t>comshp.gamma.rate.ref</t>
  </si>
  <si>
    <t>comshp.gamma.shape.int</t>
  </si>
  <si>
    <t>comshp.gamma.shape.ref</t>
  </si>
  <si>
    <t>comshp.lnorm.meanlog.int</t>
  </si>
  <si>
    <t>comshp.lnorm.meanlog.ref</t>
  </si>
  <si>
    <t>comshp.lnorm.sdlog.int</t>
  </si>
  <si>
    <t>comshp.lnorm.sdlog.ref</t>
  </si>
  <si>
    <t>comshp.gengamma.mu.int</t>
  </si>
  <si>
    <t>comshp.gengamma.mu.ref</t>
  </si>
  <si>
    <t>comshp.gengamma.sigma.int</t>
  </si>
  <si>
    <t>comshp.gengamma.sigma.ref</t>
  </si>
  <si>
    <t>comshp.gengamma.Q.int</t>
  </si>
  <si>
    <t>comshp.gengamma.Q.ref</t>
  </si>
  <si>
    <t>comshp.genf.mu.int</t>
  </si>
  <si>
    <t>comshp.genf.mu.ref</t>
  </si>
  <si>
    <t>comshp.genf.sigma.int</t>
  </si>
  <si>
    <t>comshp.genf.sigma.ref</t>
  </si>
  <si>
    <t>comshp.genf.Q.int</t>
  </si>
  <si>
    <t>comshp.genf.Q.ref</t>
  </si>
  <si>
    <t>comshp.genf.P.int</t>
  </si>
  <si>
    <t>comshp.genf.P.ref</t>
  </si>
  <si>
    <t>sep.exp.rate.int</t>
  </si>
  <si>
    <t>sep.exp.rate.ref</t>
  </si>
  <si>
    <t>sep.weibull.scale.int</t>
  </si>
  <si>
    <t>sep.weibull.scale.ref</t>
  </si>
  <si>
    <t>sep.weibull.shape.int</t>
  </si>
  <si>
    <t>sep.weibull.shape.ref</t>
  </si>
  <si>
    <t>sep.gompertz.rate.int</t>
  </si>
  <si>
    <t>sep.gompertz.rate.ref</t>
  </si>
  <si>
    <t>sep.gompertz.shape.int</t>
  </si>
  <si>
    <t>sep.gompertz.shape.ref</t>
  </si>
  <si>
    <t>sep.llogis.scale.int</t>
  </si>
  <si>
    <t>sep.llogis.scale.ref</t>
  </si>
  <si>
    <t>sep.llogis.shape.int</t>
  </si>
  <si>
    <t>sep.llogis.shape.ref</t>
  </si>
  <si>
    <t>sep.gamma.rate.int</t>
  </si>
  <si>
    <t>sep.gamma.rate.ref</t>
  </si>
  <si>
    <t>sep.gamma.shape.int</t>
  </si>
  <si>
    <t>sep.gamma.shape.ref</t>
  </si>
  <si>
    <t>sep.lnorm.meanlog.int</t>
  </si>
  <si>
    <t>sep.lnorm.meanlog.ref</t>
  </si>
  <si>
    <t>sep.lnorm.sdlog.int</t>
  </si>
  <si>
    <t>sep.lnorm.sdlog.ref</t>
  </si>
  <si>
    <t>sep.gengamma.mu.int</t>
  </si>
  <si>
    <t>sep.gengamma.mu.ref</t>
  </si>
  <si>
    <t>sep.gengamma.sigma.int</t>
  </si>
  <si>
    <t>sep.gengamma.sigma.ref</t>
  </si>
  <si>
    <t>sep.gengamma.Q.int</t>
  </si>
  <si>
    <t>sep.gengamma.Q.ref</t>
  </si>
  <si>
    <t>sep.genf.mu.int</t>
  </si>
  <si>
    <t>sep.genf.mu.ref</t>
  </si>
  <si>
    <t>sep.genf.sigma.int</t>
  </si>
  <si>
    <t>sep.genf.sigma.ref</t>
  </si>
  <si>
    <t>sep.genf.Q.int</t>
  </si>
  <si>
    <t>sep.genf.Q.ref</t>
  </si>
  <si>
    <t>sep.genf.P.int</t>
  </si>
  <si>
    <t>sep.genf.P.ref</t>
  </si>
  <si>
    <t>indshp.exp.rate.int</t>
  </si>
  <si>
    <t>indshp.exp.rate.ref</t>
  </si>
  <si>
    <t>indshp.weibull.scale.int</t>
  </si>
  <si>
    <t>indshp.weibull.scale.ref</t>
  </si>
  <si>
    <t>indshp.weibull.shape.int</t>
  </si>
  <si>
    <t>indshp.weibull.shape.ref</t>
  </si>
  <si>
    <t>indshp.gompertz.rate.int</t>
  </si>
  <si>
    <t>indshp.gompertz.rate.ref</t>
  </si>
  <si>
    <t>indshp.gompertz.shape.int</t>
  </si>
  <si>
    <t>indshp.gompertz.shape.ref</t>
  </si>
  <si>
    <t>indshp.llogis.scale.int</t>
  </si>
  <si>
    <t>indshp.llogis.scale.ref</t>
  </si>
  <si>
    <t>indshp.llogis.shape.int</t>
  </si>
  <si>
    <t>indshp.llogis.shape.ref</t>
  </si>
  <si>
    <t>indshp.gamma.rate.int</t>
  </si>
  <si>
    <t>indshp.gamma.rate.ref</t>
  </si>
  <si>
    <t>indshp.gamma.shape.int</t>
  </si>
  <si>
    <t>indshp.gamma.shape.ref</t>
  </si>
  <si>
    <t>indshp.lnorm.meanlog.int</t>
  </si>
  <si>
    <t>indshp.lnorm.meanlog.ref</t>
  </si>
  <si>
    <t>indshp.lnorm.sdlog.int</t>
  </si>
  <si>
    <t>indshp.lnorm.sdlog.ref</t>
  </si>
  <si>
    <t>indshp.gengamma.mu.int</t>
  </si>
  <si>
    <t>indshp.gengamma.mu.ref</t>
  </si>
  <si>
    <t>indshp.gengamma.sigma.int</t>
  </si>
  <si>
    <t>indshp.gengamma.sigma.ref</t>
  </si>
  <si>
    <t>indshp.gengamma.Q.int</t>
  </si>
  <si>
    <t>indshp.gengamma.Q.ref</t>
  </si>
  <si>
    <t>indshp.genf.mu.int</t>
  </si>
  <si>
    <t>indshp.genf.mu.ref</t>
  </si>
  <si>
    <t>indshp.genf.sigma.int</t>
  </si>
  <si>
    <t>indshp.genf.sigma.ref</t>
  </si>
  <si>
    <t>indshp.genf.Q.int</t>
  </si>
  <si>
    <t>indshp.genf.Q.ref</t>
  </si>
  <si>
    <t>indshp.genf.P.int</t>
  </si>
  <si>
    <t>indshp.genf.P.ref</t>
  </si>
  <si>
    <t>Estimates</t>
  </si>
  <si>
    <t>Common shape</t>
  </si>
  <si>
    <t>Exponential</t>
  </si>
  <si>
    <t>Reference</t>
  </si>
  <si>
    <t>Parameter1</t>
  </si>
  <si>
    <t>Parameter2</t>
  </si>
  <si>
    <t>Parameter3</t>
  </si>
  <si>
    <t>Parameter4</t>
  </si>
  <si>
    <t>Intervention</t>
  </si>
  <si>
    <t>Time</t>
  </si>
  <si>
    <t>Weibull</t>
  </si>
  <si>
    <t>P1</t>
  </si>
  <si>
    <t>P2</t>
  </si>
  <si>
    <t>P3</t>
  </si>
  <si>
    <t>P4</t>
  </si>
  <si>
    <t>exp</t>
  </si>
  <si>
    <t>rate</t>
  </si>
  <si>
    <t>weibull</t>
  </si>
  <si>
    <t>scale</t>
  </si>
  <si>
    <t>shape</t>
  </si>
  <si>
    <t>Gamma</t>
  </si>
  <si>
    <t>gamma</t>
  </si>
  <si>
    <t>llogis</t>
  </si>
  <si>
    <t>lnorm</t>
  </si>
  <si>
    <t>gompertz</t>
  </si>
  <si>
    <t>gengamma</t>
  </si>
  <si>
    <t>genf</t>
  </si>
  <si>
    <t>Model</t>
  </si>
  <si>
    <t>Arm</t>
  </si>
  <si>
    <t>dist</t>
  </si>
  <si>
    <t>model</t>
  </si>
  <si>
    <t>arm</t>
  </si>
  <si>
    <t>meanlog</t>
  </si>
  <si>
    <t>sdlog</t>
  </si>
  <si>
    <t>mu</t>
  </si>
  <si>
    <t>sigma</t>
  </si>
  <si>
    <t>Q</t>
  </si>
  <si>
    <t>P</t>
  </si>
  <si>
    <t>Independent shape</t>
  </si>
  <si>
    <t>Separate</t>
  </si>
  <si>
    <t>Options</t>
  </si>
  <si>
    <t>Gompertz</t>
  </si>
  <si>
    <t>Generalized Gamma</t>
  </si>
  <si>
    <t>Generalized F</t>
  </si>
  <si>
    <t>Log Normal</t>
  </si>
  <si>
    <t>Log Logistic</t>
  </si>
  <si>
    <t>h_m1</t>
  </si>
  <si>
    <t>h_m2</t>
  </si>
  <si>
    <t>h_d</t>
  </si>
  <si>
    <t>Samples</t>
  </si>
  <si>
    <t>Number Samples</t>
  </si>
  <si>
    <t>Config to select appropriate values from Params sheet</t>
  </si>
  <si>
    <t>Selected parameter names and values</t>
  </si>
  <si>
    <t>Helper1</t>
  </si>
  <si>
    <t>Helper2</t>
  </si>
  <si>
    <t>Helper3</t>
  </si>
  <si>
    <t>Extrapolated values</t>
  </si>
  <si>
    <t>Selected Sample</t>
  </si>
  <si>
    <t>Indicates a user control</t>
  </si>
  <si>
    <t>Indicates a value exported from R</t>
  </si>
  <si>
    <t>Cycle length</t>
  </si>
  <si>
    <t>Use a bootstrap sample</t>
  </si>
  <si>
    <t>Values in use</t>
  </si>
  <si>
    <t>Approx mean</t>
  </si>
  <si>
    <t>comshp.exp.rate.TE</t>
  </si>
  <si>
    <t>comshp.weibull.scale.TE</t>
  </si>
  <si>
    <t>comshp.gompertz.rate.TE</t>
  </si>
  <si>
    <t>comshp.llogis.scale.TE</t>
  </si>
  <si>
    <t>comshp.gamma.rate.TE</t>
  </si>
  <si>
    <t>comshp.lnorm.meanlog.TE</t>
  </si>
  <si>
    <t>comshp.gengamma.mu.TE</t>
  </si>
  <si>
    <t>comshp.genf.mu.TE</t>
  </si>
  <si>
    <t>indshp.exp.rate.TE</t>
  </si>
  <si>
    <t>indshp.weibull.scale.TE</t>
  </si>
  <si>
    <t>indshp.weibull.shape.TE</t>
  </si>
  <si>
    <t>indshp.gompertz.rate.TE</t>
  </si>
  <si>
    <t>indshp.gompertz.shape.TE</t>
  </si>
  <si>
    <t>indshp.llogis.scale.TE</t>
  </si>
  <si>
    <t>indshp.llogis.shape.TE</t>
  </si>
  <si>
    <t>indshp.gamma.rate.TE</t>
  </si>
  <si>
    <t>indshp.gamma.shape.TE</t>
  </si>
  <si>
    <t>indshp.lnorm.meanlog.TE</t>
  </si>
  <si>
    <t>indshp.lnorm.sdlog.TE</t>
  </si>
  <si>
    <t>indshp.gengamma.mu.TE</t>
  </si>
  <si>
    <t>indshp.gengamma.sigma.TE</t>
  </si>
  <si>
    <t>indshp.genf.mu.TE</t>
  </si>
  <si>
    <t>indshp.genf.sigma.TE</t>
  </si>
  <si>
    <t>indshp.genf.Q.TE</t>
  </si>
  <si>
    <t>indshp.genf.P.TE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</si>
</sst>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3F3F76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2">
    <xf numFmtId="0" fontId="0" fillId="0" borderId="0"/>
    <xf numFmtId="0" fontId="3" fillId="3" borderId="2" applyNumberFormat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3" borderId="2" xfId="1"/>
    <xf numFmtId="0" fontId="0" fillId="0" borderId="1" xfId="0" applyBorder="1"/>
    <xf numFmtId="0" fontId="0" fillId="2" borderId="0" xfId="0" applyFill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4" borderId="1" xfId="0" applyFill="1" applyBorder="1"/>
    <xf numFmtId="0" fontId="2" fillId="4" borderId="1" xfId="0" applyFont="1" applyFill="1" applyBorder="1"/>
    <xf numFmtId="0" fontId="2" fillId="4" borderId="0" xfId="0" applyFont="1" applyFill="1"/>
    <xf numFmtId="0" fontId="0" fillId="0" borderId="0" xfId="0" applyFont="1"/>
    <xf numFmtId="0" fontId="0" fillId="5" borderId="1" xfId="0" applyFill="1" applyBorder="1"/>
    <xf numFmtId="0" fontId="1" fillId="0" borderId="1" xfId="0" applyFont="1" applyBorder="1"/>
    <xf numFmtId="0" fontId="2" fillId="6" borderId="1" xfId="0" applyFont="1" applyFill="1" applyBorder="1"/>
    <xf numFmtId="0" fontId="0" fillId="6" borderId="1" xfId="0" applyFill="1" applyBorder="1"/>
    <xf numFmtId="0" fontId="0" fillId="6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3" xfId="0" applyFont="1" applyBorder="1"/>
    <xf numFmtId="0" fontId="0" fillId="5" borderId="4" xfId="0" applyFill="1" applyBorder="1"/>
    <xf numFmtId="0" fontId="2" fillId="4" borderId="1" xfId="0" applyFont="1" applyFill="1" applyBorder="1" applyAlignment="1">
      <alignment horizontal="center"/>
    </xf>
    <xf numFmtId="0" fontId="3" fillId="3" borderId="5" xfId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9"/>
  <sheetViews>
    <sheetView tabSelected="1" zoomScale="85" zoomScaleNormal="85" workbookViewId="0"/>
  </sheetViews>
  <sheetFormatPr defaultRowHeight="15" x14ac:dyDescent="0.25"/>
  <cols>
    <col min="1" max="1" width="12.85546875" bestFit="1" customWidth="1"/>
    <col min="2" max="2" width="22.140625" bestFit="1" customWidth="1"/>
    <col min="3" max="3" width="24.42578125" bestFit="1" customWidth="1"/>
    <col min="4" max="4" width="26.28515625" bestFit="1" customWidth="1"/>
    <col min="5" max="5" width="22.42578125" bestFit="1" customWidth="1"/>
    <col min="6" max="6" width="25.5703125" bestFit="1" customWidth="1"/>
    <col min="7" max="7" width="24.140625" bestFit="1" customWidth="1"/>
    <col min="8" max="8" width="27.42578125" bestFit="1" customWidth="1"/>
    <col min="9" max="9" width="21.5703125" bestFit="1" customWidth="1"/>
  </cols>
  <sheetData>
    <row r="2" spans="1:9" x14ac:dyDescent="0.25">
      <c r="B2" s="21" t="s">
        <v>166</v>
      </c>
      <c r="C2" s="21"/>
    </row>
    <row r="3" spans="1:9" x14ac:dyDescent="0.25">
      <c r="B3" s="22" t="s">
        <v>167</v>
      </c>
      <c r="C3" s="22"/>
    </row>
    <row r="4" spans="1:9" x14ac:dyDescent="0.25">
      <c r="E4" s="2" t="s">
        <v>148</v>
      </c>
    </row>
    <row r="5" spans="1:9" x14ac:dyDescent="0.25">
      <c r="B5" s="2" t="s">
        <v>135</v>
      </c>
      <c r="C5" s="3" t="s">
        <v>109</v>
      </c>
      <c r="D5" s="1" t="str">
        <f>IF(C5="Common shape", "comshp", IF(C5="Seperate", "sep", "indshp"))</f>
        <v>comshp</v>
      </c>
      <c r="E5" s="1" t="s">
        <v>109</v>
      </c>
      <c r="F5" s="1" t="s">
        <v>146</v>
      </c>
      <c r="G5" s="1" t="s">
        <v>147</v>
      </c>
    </row>
    <row r="6" spans="1:9" x14ac:dyDescent="0.25">
      <c r="B6" s="2" t="s">
        <v>136</v>
      </c>
      <c r="C6" s="3" t="s">
        <v>116</v>
      </c>
      <c r="D6" s="1" t="str">
        <f>IF(C6="Intervention", "int", "ref")</f>
        <v>int</v>
      </c>
      <c r="E6" s="1" t="s">
        <v>111</v>
      </c>
      <c r="F6" s="1" t="s">
        <v>116</v>
      </c>
      <c r="G6" s="1"/>
    </row>
    <row r="7" spans="1:9" x14ac:dyDescent="0.25">
      <c r="B7" s="2" t="s">
        <v>169</v>
      </c>
      <c r="C7" s="3" t="b">
        <v>0</v>
      </c>
      <c r="D7" s="1" t="str">
        <f>IF(PSA=TRUE,"Sample: " &amp; PSA_SEL, "main" )</f>
        <v>main</v>
      </c>
      <c r="E7" s="1" t="b">
        <v>1</v>
      </c>
      <c r="F7" s="1" t="b">
        <v>0</v>
      </c>
      <c r="G7" s="1"/>
    </row>
    <row r="9" spans="1:9" x14ac:dyDescent="0.25">
      <c r="A9" s="20" t="s">
        <v>159</v>
      </c>
      <c r="B9" s="20"/>
      <c r="C9" s="20"/>
      <c r="D9" s="20"/>
      <c r="E9" s="20"/>
      <c r="F9" s="20"/>
      <c r="G9" s="20"/>
      <c r="H9" s="20"/>
      <c r="I9" s="20"/>
    </row>
    <row r="10" spans="1:9" x14ac:dyDescent="0.25">
      <c r="A10" s="8"/>
      <c r="B10" s="9" t="s">
        <v>110</v>
      </c>
      <c r="C10" s="9" t="s">
        <v>118</v>
      </c>
      <c r="D10" s="9" t="s">
        <v>149</v>
      </c>
      <c r="E10" s="9" t="s">
        <v>153</v>
      </c>
      <c r="F10" s="9" t="s">
        <v>152</v>
      </c>
      <c r="G10" s="9" t="s">
        <v>128</v>
      </c>
      <c r="H10" s="9" t="s">
        <v>150</v>
      </c>
      <c r="I10" s="9" t="s">
        <v>151</v>
      </c>
    </row>
    <row r="11" spans="1:9" x14ac:dyDescent="0.25">
      <c r="A11" s="9" t="s">
        <v>138</v>
      </c>
      <c r="B11" s="13" t="str">
        <f>$D$5</f>
        <v>comshp</v>
      </c>
      <c r="C11" s="13" t="str">
        <f t="shared" ref="C11:I11" si="0">$D$5</f>
        <v>comshp</v>
      </c>
      <c r="D11" s="13" t="str">
        <f t="shared" si="0"/>
        <v>comshp</v>
      </c>
      <c r="E11" s="13" t="str">
        <f t="shared" si="0"/>
        <v>comshp</v>
      </c>
      <c r="F11" s="13" t="str">
        <f t="shared" si="0"/>
        <v>comshp</v>
      </c>
      <c r="G11" s="13" t="str">
        <f t="shared" si="0"/>
        <v>comshp</v>
      </c>
      <c r="H11" s="13" t="str">
        <f t="shared" si="0"/>
        <v>comshp</v>
      </c>
      <c r="I11" s="13" t="str">
        <f t="shared" si="0"/>
        <v>comshp</v>
      </c>
    </row>
    <row r="12" spans="1:9" x14ac:dyDescent="0.25">
      <c r="A12" s="9" t="s">
        <v>137</v>
      </c>
      <c r="B12" s="4" t="s">
        <v>123</v>
      </c>
      <c r="C12" s="4" t="s">
        <v>125</v>
      </c>
      <c r="D12" s="4" t="s">
        <v>132</v>
      </c>
      <c r="E12" s="4" t="s">
        <v>130</v>
      </c>
      <c r="F12" s="4" t="s">
        <v>131</v>
      </c>
      <c r="G12" s="4" t="s">
        <v>129</v>
      </c>
      <c r="H12" s="4" t="s">
        <v>133</v>
      </c>
      <c r="I12" s="4" t="s">
        <v>134</v>
      </c>
    </row>
    <row r="13" spans="1:9" x14ac:dyDescent="0.25">
      <c r="A13" s="9" t="s">
        <v>119</v>
      </c>
      <c r="B13" s="4" t="s">
        <v>124</v>
      </c>
      <c r="C13" s="4" t="s">
        <v>126</v>
      </c>
      <c r="D13" s="4" t="s">
        <v>124</v>
      </c>
      <c r="E13" s="4" t="s">
        <v>126</v>
      </c>
      <c r="F13" s="4" t="s">
        <v>140</v>
      </c>
      <c r="G13" s="4" t="s">
        <v>124</v>
      </c>
      <c r="H13" s="4" t="s">
        <v>142</v>
      </c>
      <c r="I13" s="4" t="s">
        <v>142</v>
      </c>
    </row>
    <row r="14" spans="1:9" x14ac:dyDescent="0.25">
      <c r="A14" s="5"/>
      <c r="B14" s="9" t="s">
        <v>120</v>
      </c>
      <c r="C14" s="4" t="s">
        <v>127</v>
      </c>
      <c r="D14" s="4" t="s">
        <v>127</v>
      </c>
      <c r="E14" s="4" t="s">
        <v>127</v>
      </c>
      <c r="F14" s="4" t="s">
        <v>141</v>
      </c>
      <c r="G14" s="4" t="s">
        <v>127</v>
      </c>
      <c r="H14" s="4" t="s">
        <v>143</v>
      </c>
      <c r="I14" s="4" t="s">
        <v>143</v>
      </c>
    </row>
    <row r="15" spans="1:9" x14ac:dyDescent="0.25">
      <c r="A15" s="5"/>
      <c r="B15" s="5"/>
      <c r="C15" s="5"/>
      <c r="D15" s="5"/>
      <c r="E15" s="5"/>
      <c r="F15" s="5"/>
      <c r="G15" s="9" t="s">
        <v>121</v>
      </c>
      <c r="H15" s="4" t="s">
        <v>144</v>
      </c>
      <c r="I15" s="4" t="s">
        <v>144</v>
      </c>
    </row>
    <row r="16" spans="1:9" x14ac:dyDescent="0.25">
      <c r="A16" s="5"/>
      <c r="B16" s="5"/>
      <c r="C16" s="5"/>
      <c r="D16" s="5"/>
      <c r="E16" s="5"/>
      <c r="F16" s="5"/>
      <c r="G16" s="5"/>
      <c r="H16" s="9" t="s">
        <v>122</v>
      </c>
      <c r="I16" s="4" t="s">
        <v>145</v>
      </c>
    </row>
    <row r="17" spans="1:9" x14ac:dyDescent="0.25">
      <c r="A17" s="9" t="s">
        <v>139</v>
      </c>
      <c r="B17" s="13" t="str">
        <f>$D$6</f>
        <v>int</v>
      </c>
      <c r="C17" s="13" t="str">
        <f t="shared" ref="C17:I17" si="1">$D$6</f>
        <v>int</v>
      </c>
      <c r="D17" s="13" t="str">
        <f t="shared" si="1"/>
        <v>int</v>
      </c>
      <c r="E17" s="13" t="str">
        <f t="shared" si="1"/>
        <v>int</v>
      </c>
      <c r="F17" s="13" t="str">
        <f t="shared" si="1"/>
        <v>int</v>
      </c>
      <c r="G17" s="13" t="str">
        <f t="shared" si="1"/>
        <v>int</v>
      </c>
      <c r="H17" s="13" t="str">
        <f t="shared" si="1"/>
        <v>int</v>
      </c>
      <c r="I17" s="13" t="str">
        <f t="shared" si="1"/>
        <v>int</v>
      </c>
    </row>
    <row r="19" spans="1:9" x14ac:dyDescent="0.25">
      <c r="A19" s="20" t="s">
        <v>160</v>
      </c>
      <c r="B19" s="20"/>
      <c r="C19" s="20"/>
      <c r="D19" s="20"/>
      <c r="E19" s="20"/>
      <c r="F19" s="20"/>
      <c r="G19" s="20"/>
      <c r="H19" s="20"/>
      <c r="I19" s="20"/>
    </row>
    <row r="20" spans="1:9" x14ac:dyDescent="0.25">
      <c r="A20" s="8"/>
      <c r="B20" s="9" t="s">
        <v>110</v>
      </c>
      <c r="C20" s="9" t="s">
        <v>118</v>
      </c>
      <c r="D20" s="9" t="s">
        <v>149</v>
      </c>
      <c r="E20" s="9" t="s">
        <v>153</v>
      </c>
      <c r="F20" s="9" t="s">
        <v>152</v>
      </c>
      <c r="G20" s="9" t="s">
        <v>128</v>
      </c>
      <c r="H20" s="9" t="s">
        <v>150</v>
      </c>
      <c r="I20" s="9" t="s">
        <v>151</v>
      </c>
    </row>
    <row r="21" spans="1:9" x14ac:dyDescent="0.25">
      <c r="A21" s="20" t="s">
        <v>112</v>
      </c>
      <c r="B21" s="13" t="str">
        <f>B$11 &amp; "." &amp;B$12 &amp;"."&amp;B$13 &amp; "." &amp; B$17</f>
        <v>comshp.exp.rate.int</v>
      </c>
      <c r="C21" s="13" t="str">
        <f t="shared" ref="C21:I21" si="2">C$11 &amp; "." &amp;C$12 &amp;"."&amp;C$13 &amp; "." &amp; C$17</f>
        <v>comshp.weibull.scale.int</v>
      </c>
      <c r="D21" s="13" t="str">
        <f t="shared" si="2"/>
        <v>comshp.gompertz.rate.int</v>
      </c>
      <c r="E21" s="13" t="str">
        <f t="shared" si="2"/>
        <v>comshp.llogis.scale.int</v>
      </c>
      <c r="F21" s="13" t="str">
        <f t="shared" si="2"/>
        <v>comshp.lnorm.meanlog.int</v>
      </c>
      <c r="G21" s="13" t="str">
        <f t="shared" si="2"/>
        <v>comshp.gamma.rate.int</v>
      </c>
      <c r="H21" s="13" t="str">
        <f t="shared" si="2"/>
        <v>comshp.gengamma.mu.int</v>
      </c>
      <c r="I21" s="13" t="str">
        <f t="shared" si="2"/>
        <v>comshp.genf.mu.int</v>
      </c>
    </row>
    <row r="22" spans="1:9" x14ac:dyDescent="0.25">
      <c r="A22" s="20"/>
      <c r="B22" s="4">
        <f t="shared" ref="B22:I22" si="3">HLOOKUP(B21,Params,2, FALSE)</f>
        <v>2.7108956637762601E-3</v>
      </c>
      <c r="C22" s="4">
        <f t="shared" si="3"/>
        <v>370.91496998822799</v>
      </c>
      <c r="D22" s="4">
        <f t="shared" si="3"/>
        <v>1.5820342073450701E-3</v>
      </c>
      <c r="E22" s="4">
        <f t="shared" si="3"/>
        <v>273.23888501728698</v>
      </c>
      <c r="F22" s="4">
        <f t="shared" si="3"/>
        <v>5.5470871960581798</v>
      </c>
      <c r="G22" s="4">
        <f t="shared" si="3"/>
        <v>4.6840562789651E-3</v>
      </c>
      <c r="H22" s="4">
        <f t="shared" si="3"/>
        <v>5.9184134225580296</v>
      </c>
      <c r="I22" s="4">
        <f t="shared" si="3"/>
        <v>5.91276460425164</v>
      </c>
    </row>
    <row r="23" spans="1:9" x14ac:dyDescent="0.25">
      <c r="A23" s="5"/>
      <c r="B23" s="23" t="s">
        <v>113</v>
      </c>
      <c r="C23" s="13" t="str">
        <f t="shared" ref="C23:I23" si="4">C$11 &amp; "." &amp;C$12 &amp;"."&amp;C$14 &amp; "." &amp; C$17</f>
        <v>comshp.weibull.shape.int</v>
      </c>
      <c r="D23" s="13" t="str">
        <f t="shared" si="4"/>
        <v>comshp.gompertz.shape.int</v>
      </c>
      <c r="E23" s="13" t="str">
        <f t="shared" si="4"/>
        <v>comshp.llogis.shape.int</v>
      </c>
      <c r="F23" s="13" t="str">
        <f t="shared" si="4"/>
        <v>comshp.lnorm.sdlog.int</v>
      </c>
      <c r="G23" s="13" t="str">
        <f t="shared" si="4"/>
        <v>comshp.gamma.shape.int</v>
      </c>
      <c r="H23" s="13" t="str">
        <f t="shared" si="4"/>
        <v>comshp.gengamma.sigma.int</v>
      </c>
      <c r="I23" s="13" t="str">
        <f t="shared" si="4"/>
        <v>comshp.genf.sigma.int</v>
      </c>
    </row>
    <row r="24" spans="1:9" x14ac:dyDescent="0.25">
      <c r="A24" s="5"/>
      <c r="B24" s="24"/>
      <c r="C24" s="4">
        <f t="shared" ref="C24:I24" si="5">HLOOKUP(C23,Params,2, FALSE)</f>
        <v>1.37541276975641</v>
      </c>
      <c r="D24" s="4">
        <f t="shared" si="5"/>
        <v>2.3869401819882302E-3</v>
      </c>
      <c r="E24" s="4">
        <f t="shared" si="5"/>
        <v>1.8782111152978</v>
      </c>
      <c r="F24" s="4">
        <f t="shared" si="5"/>
        <v>0.97897743740161702</v>
      </c>
      <c r="G24" s="4">
        <f t="shared" si="5"/>
        <v>1.6246393454974799</v>
      </c>
      <c r="H24" s="4">
        <f t="shared" si="5"/>
        <v>0.725302562811588</v>
      </c>
      <c r="I24" s="4">
        <f t="shared" si="5"/>
        <v>0.68130853304885097</v>
      </c>
    </row>
    <row r="25" spans="1:9" x14ac:dyDescent="0.25">
      <c r="A25" s="5"/>
      <c r="B25" s="5"/>
      <c r="C25" s="5"/>
      <c r="D25" s="5"/>
      <c r="E25" s="5"/>
      <c r="F25" s="5"/>
      <c r="G25" s="23" t="s">
        <v>114</v>
      </c>
      <c r="H25" s="13" t="str">
        <f>H$11 &amp; "." &amp;H$12 &amp;"."&amp;H$15 &amp; "." &amp; H$17</f>
        <v>comshp.gengamma.Q.int</v>
      </c>
      <c r="I25" s="13" t="str">
        <f>I$11 &amp; "." &amp;I$12 &amp;"."&amp;I$15 &amp; "." &amp; I$17</f>
        <v>comshp.genf.Q.int</v>
      </c>
    </row>
    <row r="26" spans="1:9" x14ac:dyDescent="0.25">
      <c r="A26" s="5"/>
      <c r="B26" s="5"/>
      <c r="C26" s="5"/>
      <c r="D26" s="5"/>
      <c r="E26" s="5"/>
      <c r="F26" s="5"/>
      <c r="G26" s="24"/>
      <c r="H26" s="4">
        <f>HLOOKUP(H25,Params,2, FALSE)</f>
        <v>1.00811679881766</v>
      </c>
      <c r="I26" s="4">
        <f>HLOOKUP(I25,Params,2, FALSE)</f>
        <v>0.96588193025378399</v>
      </c>
    </row>
    <row r="27" spans="1:9" x14ac:dyDescent="0.25">
      <c r="A27" s="5"/>
      <c r="B27" s="5"/>
      <c r="C27" s="5"/>
      <c r="D27" s="5"/>
      <c r="E27" s="5"/>
      <c r="F27" s="5"/>
      <c r="G27" s="5"/>
      <c r="H27" s="23" t="s">
        <v>115</v>
      </c>
      <c r="I27" s="18" t="str">
        <f>I$11 &amp; "." &amp;I$12 &amp;"."&amp;I$16 &amp; "." &amp; I$17</f>
        <v>comshp.genf.P.int</v>
      </c>
    </row>
    <row r="28" spans="1:9" x14ac:dyDescent="0.25">
      <c r="A28" s="5"/>
      <c r="B28" s="5"/>
      <c r="C28" s="5"/>
      <c r="D28" s="5"/>
      <c r="E28" s="5"/>
      <c r="F28" s="5"/>
      <c r="G28" s="5"/>
      <c r="H28" s="24"/>
      <c r="I28" s="4">
        <f>HLOOKUP(I27,Params,2, FALSE)</f>
        <v>0.39357973782880801</v>
      </c>
    </row>
    <row r="29" spans="1:9" x14ac:dyDescent="0.25">
      <c r="A29" s="5"/>
      <c r="B29" s="5"/>
      <c r="C29" s="5"/>
      <c r="D29" s="5"/>
      <c r="E29" s="5"/>
      <c r="F29" s="5"/>
      <c r="G29" s="5"/>
      <c r="H29" s="23" t="s">
        <v>161</v>
      </c>
      <c r="I29" s="13" t="s">
        <v>154</v>
      </c>
    </row>
    <row r="30" spans="1:9" x14ac:dyDescent="0.25">
      <c r="A30" s="5"/>
      <c r="B30" s="5"/>
      <c r="C30" s="5"/>
      <c r="D30" s="5"/>
      <c r="E30" s="5"/>
      <c r="F30" s="5"/>
      <c r="G30" s="5"/>
      <c r="H30" s="24"/>
      <c r="I30" s="4">
        <f xml:space="preserve"> 2/(genf_Q*genf_Q + 2*genf_P + genf_Q*SQRT(genf_Q*genf_Q + 2*genf_P))</f>
        <v>0.66959910214085161</v>
      </c>
    </row>
    <row r="31" spans="1:9" x14ac:dyDescent="0.25">
      <c r="A31" s="5"/>
      <c r="B31" s="5"/>
      <c r="C31" s="5"/>
      <c r="D31" s="5"/>
      <c r="E31" s="5"/>
      <c r="F31" s="5"/>
      <c r="G31" s="5"/>
      <c r="H31" s="23" t="s">
        <v>162</v>
      </c>
      <c r="I31" s="13" t="s">
        <v>155</v>
      </c>
    </row>
    <row r="32" spans="1:9" x14ac:dyDescent="0.25">
      <c r="A32" s="5"/>
      <c r="B32" s="5"/>
      <c r="C32" s="5"/>
      <c r="D32" s="5"/>
      <c r="E32" s="5"/>
      <c r="F32" s="5"/>
      <c r="G32" s="5"/>
      <c r="H32" s="24"/>
      <c r="I32" s="4">
        <f xml:space="preserve"> 2/(genf_Q*genf_Q + 2*genf_P - genf_Q*SQRT(genf_Q*genf_Q + 2*genf_P))</f>
        <v>4.4119633050934421</v>
      </c>
    </row>
    <row r="33" spans="1:9" x14ac:dyDescent="0.25">
      <c r="A33" s="5"/>
      <c r="B33" s="5"/>
      <c r="C33" s="5"/>
      <c r="D33" s="5"/>
      <c r="E33" s="5"/>
      <c r="F33" s="5"/>
      <c r="G33" s="5"/>
      <c r="H33" s="23" t="s">
        <v>163</v>
      </c>
      <c r="I33" s="13" t="s">
        <v>156</v>
      </c>
    </row>
    <row r="34" spans="1:9" x14ac:dyDescent="0.25">
      <c r="A34" s="5"/>
      <c r="B34" s="5"/>
      <c r="C34" s="5"/>
      <c r="D34" s="5"/>
      <c r="E34" s="5"/>
      <c r="F34" s="5"/>
      <c r="G34" s="5"/>
      <c r="H34" s="24"/>
      <c r="I34" s="4">
        <f>SQRT(genf_Q*genf_Q+2*genf_P)</f>
        <v>1.3115210173109662</v>
      </c>
    </row>
    <row r="35" spans="1:9" x14ac:dyDescent="0.25">
      <c r="A35" s="2" t="s">
        <v>168</v>
      </c>
      <c r="B35" s="3">
        <v>10</v>
      </c>
      <c r="H35" s="6"/>
      <c r="I35" s="7"/>
    </row>
    <row r="36" spans="1:9" x14ac:dyDescent="0.25">
      <c r="A36" s="20" t="s">
        <v>164</v>
      </c>
      <c r="B36" s="20"/>
      <c r="C36" s="20"/>
      <c r="D36" s="20"/>
      <c r="E36" s="20"/>
      <c r="F36" s="20"/>
      <c r="G36" s="20"/>
      <c r="H36" s="20"/>
      <c r="I36" s="20"/>
    </row>
    <row r="37" spans="1:9" x14ac:dyDescent="0.25">
      <c r="A37" s="10" t="s">
        <v>171</v>
      </c>
      <c r="B37">
        <f>SUM(B39:B238)*0.5*cycle_length + SUM(B40:B239)*0.5*cycle_length</f>
        <v>367.27409318463469</v>
      </c>
      <c r="C37">
        <f>SUM(C39:C238)*0.5*cycle_length + SUM(C40:C239)*0.5*cycle_length</f>
        <v>339.02941975274263</v>
      </c>
      <c r="D37">
        <f>SUM(D39:D238)*0.5*cycle_length + SUM(D40:D239)*0.5*cycle_length</f>
        <v>326.29484150372775</v>
      </c>
      <c r="E37">
        <f>SUM(E39:E238)*0.5*cycle_length + SUM(E40:E239)*0.5*cycle_length</f>
        <v>405.65137247421137</v>
      </c>
      <c r="F37">
        <f>SUM(F39:F238)*0.5*cycle_length + SUM(F40:F239)*0.5*cycle_length</f>
        <v>395.58784123741344</v>
      </c>
      <c r="G37">
        <f>SUM(G39:G238)*0.5*cycle_length + SUM(G40:G239)*0.5*cycle_length</f>
        <v>346.75266147003458</v>
      </c>
      <c r="H37">
        <f>SUM(H39:H238)*0.5*cycle_length + SUM(H40:H239)*0.5*cycle_length</f>
        <v>338.82357781968153</v>
      </c>
      <c r="I37">
        <f>SUM(I39:I238)*0.5*cycle_length + SUM(I40:I239)*0.5*cycle_length</f>
        <v>342.50725222102756</v>
      </c>
    </row>
    <row r="38" spans="1:9" x14ac:dyDescent="0.25">
      <c r="A38" s="10" t="s">
        <v>117</v>
      </c>
      <c r="B38" s="10" t="s">
        <v>110</v>
      </c>
      <c r="C38" s="10" t="s">
        <v>118</v>
      </c>
      <c r="D38" s="10" t="s">
        <v>149</v>
      </c>
      <c r="E38" s="10" t="s">
        <v>153</v>
      </c>
      <c r="F38" s="10" t="s">
        <v>152</v>
      </c>
      <c r="G38" s="10" t="s">
        <v>128</v>
      </c>
      <c r="H38" s="10" t="s">
        <v>150</v>
      </c>
      <c r="I38" s="10" t="s">
        <v>151</v>
      </c>
    </row>
    <row r="39" spans="1:9" x14ac:dyDescent="0.25">
      <c r="A39">
        <v>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25">
      <c r="A40">
        <f t="shared" ref="A40:A103" si="6">A39+cycle_length</f>
        <v>10</v>
      </c>
      <c r="B40">
        <f t="shared" ref="B40:B103" si="7">EXP(-exp_rate*$A40)</f>
        <v>0.97325519313357478</v>
      </c>
      <c r="C40">
        <f t="shared" ref="C40:C103" si="8">1-WEIBULL($A40, weibull_shape, weibull_scale, TRUE)</f>
        <v>0.99308020801270558</v>
      </c>
      <c r="D40">
        <f t="shared" ref="D40:D103" si="9">EXP((-1/gompertz_shape) * gompertz_rate * (EXP(gompertz_shape*$A40)-1))</f>
        <v>0.98411682498299902</v>
      </c>
      <c r="E40">
        <f t="shared" ref="E40:E103" si="10">1 /(1+(($A40 / llogis_scale)^llogis_shape))</f>
        <v>0.99800013582386349</v>
      </c>
      <c r="F40">
        <f t="shared" ref="F40:F103" si="11">1-LOGNORMDIST($A40,lnorm_meanlog,lnorm_sdlog)</f>
        <v>0.99954042944354848</v>
      </c>
      <c r="G40">
        <f t="shared" ref="G40:G103" si="12">1-_xlfn.GAMMA.DIST($A40, gamma_shape, 1/(gamma_rate),TRUE)</f>
        <v>0.99538300667879864</v>
      </c>
      <c r="H40">
        <f t="shared" ref="H40:H103" si="13">IF(gengamma_Q&lt;0,GAMMADIST((-gengamma_Q^-2) * EXP(-gengamma_Q* -((LN($A40)-(gengamma_mu))/gengamma_sigma)),-gengamma_Q^-2,1,1),1-GAMMADIST((-gengamma_Q^-2) * EXP(-gengamma_Q * -((LN($A40)-(gengamma_mu))/gengamma_sigma)),-gengamma_Q^-2,1,1))</f>
        <v>0.99296983079797785</v>
      </c>
      <c r="I40">
        <f t="shared" ref="I40:I103" si="14">_xlfn.BETA.DIST(genf_hm2/(genf_h_m2 + genf_h_m1*$A40^(genf_h_d/genf_sigma)/EXP(genf_h_d/genf_sigma*genf_mu)),genf_h_m2,genf_h_m1,TRUE)</f>
        <v>0.99213423692792202</v>
      </c>
    </row>
    <row r="41" spans="1:9" x14ac:dyDescent="0.25">
      <c r="A41">
        <f t="shared" si="6"/>
        <v>20</v>
      </c>
      <c r="B41">
        <f t="shared" si="7"/>
        <v>0.94722567096147203</v>
      </c>
      <c r="C41">
        <f t="shared" si="8"/>
        <v>0.98214604593679689</v>
      </c>
      <c r="D41">
        <f t="shared" si="9"/>
        <v>0.96811142358969082</v>
      </c>
      <c r="E41">
        <f t="shared" si="10"/>
        <v>0.99268725832837423</v>
      </c>
      <c r="F41">
        <f t="shared" si="11"/>
        <v>0.99542158509668877</v>
      </c>
      <c r="G41">
        <f t="shared" si="12"/>
        <v>0.98616670013816676</v>
      </c>
      <c r="H41">
        <f t="shared" si="13"/>
        <v>0.98195264324107345</v>
      </c>
      <c r="I41">
        <f t="shared" si="14"/>
        <v>0.98079552407286785</v>
      </c>
    </row>
    <row r="42" spans="1:9" x14ac:dyDescent="0.25">
      <c r="A42">
        <f t="shared" si="6"/>
        <v>30</v>
      </c>
      <c r="B42">
        <f t="shared" si="7"/>
        <v>0.92189230333268746</v>
      </c>
      <c r="C42">
        <f t="shared" si="8"/>
        <v>0.96902410407298123</v>
      </c>
      <c r="D42">
        <f t="shared" si="9"/>
        <v>0.95198916686886192</v>
      </c>
      <c r="E42">
        <f t="shared" si="10"/>
        <v>0.98446875461496997</v>
      </c>
      <c r="F42">
        <f t="shared" si="11"/>
        <v>0.98580918718678967</v>
      </c>
      <c r="G42">
        <f t="shared" si="12"/>
        <v>0.97402386523353657</v>
      </c>
      <c r="H42">
        <f t="shared" si="13"/>
        <v>0.96877573789199423</v>
      </c>
      <c r="I42">
        <f t="shared" si="14"/>
        <v>0.96765530887375406</v>
      </c>
    </row>
    <row r="43" spans="1:9" x14ac:dyDescent="0.25">
      <c r="A43">
        <f t="shared" si="6"/>
        <v>40</v>
      </c>
      <c r="B43">
        <f t="shared" si="7"/>
        <v>0.89723647172841092</v>
      </c>
      <c r="C43">
        <f t="shared" si="8"/>
        <v>0.95433628383088398</v>
      </c>
      <c r="D43">
        <f t="shared" si="9"/>
        <v>0.93575571035465777</v>
      </c>
      <c r="E43">
        <f t="shared" si="10"/>
        <v>0.97363298614451921</v>
      </c>
      <c r="F43">
        <f t="shared" si="11"/>
        <v>0.97115926250975748</v>
      </c>
      <c r="G43">
        <f t="shared" si="12"/>
        <v>0.95971144186586965</v>
      </c>
      <c r="H43">
        <f t="shared" si="13"/>
        <v>0.95405564660152875</v>
      </c>
      <c r="I43">
        <f t="shared" si="14"/>
        <v>0.9532201356153821</v>
      </c>
    </row>
    <row r="44" spans="1:9" x14ac:dyDescent="0.25">
      <c r="A44">
        <f t="shared" si="6"/>
        <v>50</v>
      </c>
      <c r="B44">
        <f t="shared" si="7"/>
        <v>0.8732400555785218</v>
      </c>
      <c r="C44">
        <f t="shared" si="8"/>
        <v>0.93844686905602082</v>
      </c>
      <c r="D44">
        <f t="shared" si="9"/>
        <v>0.91941699623562967</v>
      </c>
      <c r="E44">
        <f t="shared" si="10"/>
        <v>0.96044900244863596</v>
      </c>
      <c r="F44">
        <f t="shared" si="11"/>
        <v>0.9525576830968796</v>
      </c>
      <c r="G44">
        <f t="shared" si="12"/>
        <v>0.94372500256964997</v>
      </c>
      <c r="H44">
        <f t="shared" si="13"/>
        <v>0.93815214059087659</v>
      </c>
      <c r="I44">
        <f t="shared" si="14"/>
        <v>0.93777255339898136</v>
      </c>
    </row>
    <row r="45" spans="1:9" x14ac:dyDescent="0.25">
      <c r="A45">
        <f t="shared" si="6"/>
        <v>60</v>
      </c>
      <c r="B45">
        <f t="shared" si="7"/>
        <v>0.8498854189440479</v>
      </c>
      <c r="C45">
        <f t="shared" si="8"/>
        <v>0.92160780391071351</v>
      </c>
      <c r="D45">
        <f t="shared" si="9"/>
        <v>0.90297925492646591</v>
      </c>
      <c r="E45">
        <f t="shared" si="10"/>
        <v>0.94518265805603952</v>
      </c>
      <c r="F45">
        <f t="shared" si="11"/>
        <v>0.93108742544722156</v>
      </c>
      <c r="G45">
        <f t="shared" si="12"/>
        <v>0.92642847086159552</v>
      </c>
      <c r="H45">
        <f t="shared" si="13"/>
        <v>0.92131346709409412</v>
      </c>
      <c r="I45">
        <f t="shared" si="14"/>
        <v>0.92150297968932848</v>
      </c>
    </row>
    <row r="46" spans="1:9" x14ac:dyDescent="0.25">
      <c r="A46">
        <f t="shared" si="6"/>
        <v>70</v>
      </c>
      <c r="B46">
        <f t="shared" si="7"/>
        <v>0.82715539755579848</v>
      </c>
      <c r="C46">
        <f t="shared" si="8"/>
        <v>0.9040092581028214</v>
      </c>
      <c r="D46">
        <f t="shared" si="9"/>
        <v>0.88644900599818255</v>
      </c>
      <c r="E46">
        <f t="shared" si="10"/>
        <v>0.92809872236177937</v>
      </c>
      <c r="F46">
        <f t="shared" si="11"/>
        <v>0.90765927782646261</v>
      </c>
      <c r="G46">
        <f t="shared" si="12"/>
        <v>0.90810515528447411</v>
      </c>
      <c r="H46">
        <f t="shared" si="13"/>
        <v>0.90372674079953175</v>
      </c>
      <c r="I46">
        <f t="shared" si="14"/>
        <v>0.90455377146819538</v>
      </c>
    </row>
    <row r="47" spans="1:9" x14ac:dyDescent="0.25">
      <c r="A47">
        <f t="shared" si="6"/>
        <v>80</v>
      </c>
      <c r="B47">
        <f t="shared" si="7"/>
        <v>0.80503328619964742</v>
      </c>
      <c r="C47">
        <f t="shared" si="8"/>
        <v>0.88580264619064353</v>
      </c>
      <c r="D47">
        <f t="shared" si="9"/>
        <v>0.86983305842193981</v>
      </c>
      <c r="E47">
        <f t="shared" si="10"/>
        <v>0.90945873637348251</v>
      </c>
      <c r="F47">
        <f t="shared" si="11"/>
        <v>0.88299234275003002</v>
      </c>
      <c r="G47">
        <f t="shared" si="12"/>
        <v>0.8889833763670183</v>
      </c>
      <c r="H47">
        <f t="shared" si="13"/>
        <v>0.88554082755683605</v>
      </c>
      <c r="I47">
        <f t="shared" si="14"/>
        <v>0.88703860028560977</v>
      </c>
    </row>
    <row r="48" spans="1:9" x14ac:dyDescent="0.25">
      <c r="A48">
        <f t="shared" si="6"/>
        <v>90</v>
      </c>
      <c r="B48">
        <f t="shared" si="7"/>
        <v>0.78350282643919433</v>
      </c>
      <c r="C48">
        <f t="shared" si="8"/>
        <v>0.86711285101646174</v>
      </c>
      <c r="D48">
        <f t="shared" si="9"/>
        <v>0.85313851008122132</v>
      </c>
      <c r="E48">
        <f t="shared" si="10"/>
        <v>0.88951754703647257</v>
      </c>
      <c r="F48">
        <f t="shared" si="11"/>
        <v>0.85763784712752167</v>
      </c>
      <c r="G48">
        <f t="shared" si="12"/>
        <v>0.86925129076393404</v>
      </c>
      <c r="H48">
        <f t="shared" si="13"/>
        <v>0.86687846940800439</v>
      </c>
      <c r="I48">
        <f t="shared" si="14"/>
        <v>0.86905239259582245</v>
      </c>
    </row>
    <row r="49" spans="1:9" x14ac:dyDescent="0.25">
      <c r="A49">
        <f t="shared" si="6"/>
        <v>100</v>
      </c>
      <c r="B49">
        <f t="shared" si="7"/>
        <v>0.76254819466677981</v>
      </c>
      <c r="C49">
        <f t="shared" si="8"/>
        <v>0.84804541702592029</v>
      </c>
      <c r="D49">
        <f t="shared" si="9"/>
        <v>0.83637274650690208</v>
      </c>
      <c r="E49">
        <f t="shared" si="10"/>
        <v>0.86851969917825722</v>
      </c>
      <c r="F49">
        <f t="shared" si="11"/>
        <v>0.83201129668834162</v>
      </c>
      <c r="G49">
        <f t="shared" si="12"/>
        <v>0.84906631416337097</v>
      </c>
      <c r="H49">
        <f t="shared" si="13"/>
        <v>0.84784340544848014</v>
      </c>
      <c r="I49">
        <f t="shared" si="14"/>
        <v>0.85067697030763256</v>
      </c>
    </row>
    <row r="50" spans="1:9" x14ac:dyDescent="0.25">
      <c r="A50">
        <f t="shared" si="6"/>
        <v>110</v>
      </c>
      <c r="B50">
        <f t="shared" si="7"/>
        <v>0.7421539904740756</v>
      </c>
      <c r="C50">
        <f t="shared" si="8"/>
        <v>0.82869111142418994</v>
      </c>
      <c r="D50">
        <f t="shared" si="9"/>
        <v>0.81954343878974889</v>
      </c>
      <c r="E50">
        <f t="shared" si="10"/>
        <v>0.84669622756178042</v>
      </c>
      <c r="F50">
        <f t="shared" si="11"/>
        <v>0.80642210946327886</v>
      </c>
      <c r="G50">
        <f t="shared" si="12"/>
        <v>0.82856153026797918</v>
      </c>
      <c r="H50">
        <f t="shared" si="13"/>
        <v>0.8285248780932275</v>
      </c>
      <c r="I50">
        <f t="shared" si="14"/>
        <v>0.83198448705575834</v>
      </c>
    </row>
    <row r="51" spans="1:9" x14ac:dyDescent="0.25">
      <c r="A51">
        <f t="shared" si="6"/>
        <v>120</v>
      </c>
      <c r="B51">
        <f t="shared" si="7"/>
        <v>0.72230522533369979</v>
      </c>
      <c r="C51">
        <f t="shared" si="8"/>
        <v>0.80912898686994239</v>
      </c>
      <c r="D51">
        <f t="shared" si="9"/>
        <v>0.80265854062517528</v>
      </c>
      <c r="E51">
        <f t="shared" si="10"/>
        <v>0.82426209632728964</v>
      </c>
      <c r="F51">
        <f t="shared" si="11"/>
        <v>0.78109805243613795</v>
      </c>
      <c r="G51">
        <f t="shared" si="12"/>
        <v>0.80785027740522675</v>
      </c>
      <c r="H51">
        <f t="shared" si="13"/>
        <v>0.8090006529854894</v>
      </c>
      <c r="I51">
        <f t="shared" si="14"/>
        <v>0.81303963469071827</v>
      </c>
    </row>
    <row r="52" spans="1:9" x14ac:dyDescent="0.25">
      <c r="A52">
        <f t="shared" si="6"/>
        <v>130</v>
      </c>
      <c r="B52">
        <f t="shared" si="7"/>
        <v>0.70298731158354022</v>
      </c>
      <c r="C52">
        <f t="shared" si="8"/>
        <v>0.78942853439465055</v>
      </c>
      <c r="D52">
        <f t="shared" si="9"/>
        <v>0.7857262844456262</v>
      </c>
      <c r="E52">
        <f t="shared" si="10"/>
        <v>0.80141437255611969</v>
      </c>
      <c r="F52">
        <f t="shared" si="11"/>
        <v>0.75620450467736222</v>
      </c>
      <c r="G52">
        <f t="shared" si="12"/>
        <v>0.78702956319025286</v>
      </c>
      <c r="H52">
        <f t="shared" si="13"/>
        <v>0.78933913770441788</v>
      </c>
      <c r="I52">
        <f t="shared" si="14"/>
        <v>0.79390111861223833</v>
      </c>
    </row>
    <row r="53" spans="1:9" x14ac:dyDescent="0.25">
      <c r="A53">
        <f t="shared" si="6"/>
        <v>140</v>
      </c>
      <c r="B53">
        <f t="shared" si="7"/>
        <v>0.68418605170569102</v>
      </c>
      <c r="C53">
        <f t="shared" si="8"/>
        <v>0.76965125506003074</v>
      </c>
      <c r="D53">
        <f t="shared" si="9"/>
        <v>0.76875517659683335</v>
      </c>
      <c r="E53">
        <f t="shared" si="10"/>
        <v>0.7783311260121204</v>
      </c>
      <c r="F53">
        <f t="shared" si="11"/>
        <v>0.73185933971598316</v>
      </c>
      <c r="G53">
        <f t="shared" si="12"/>
        <v>0.7661826877017508</v>
      </c>
      <c r="H53">
        <f t="shared" si="13"/>
        <v>0.76960092546044045</v>
      </c>
      <c r="I53">
        <f t="shared" si="14"/>
        <v>0.77462267651774352</v>
      </c>
    </row>
    <row r="54" spans="1:9" x14ac:dyDescent="0.25">
      <c r="A54">
        <f t="shared" si="6"/>
        <v>150</v>
      </c>
      <c r="B54">
        <f t="shared" si="7"/>
        <v>0.6658876278921203</v>
      </c>
      <c r="C54">
        <f t="shared" si="8"/>
        <v>0.74985184447897879</v>
      </c>
      <c r="D54">
        <f t="shared" si="9"/>
        <v>0.75175399151536881</v>
      </c>
      <c r="E54">
        <f t="shared" si="10"/>
        <v>0.75517099105045349</v>
      </c>
      <c r="F54">
        <f t="shared" si="11"/>
        <v>0.70814432247846371</v>
      </c>
      <c r="G54">
        <f t="shared" si="12"/>
        <v>0.74538131036933808</v>
      </c>
      <c r="H54">
        <f t="shared" si="13"/>
        <v>0.74983995633610045</v>
      </c>
      <c r="I54">
        <f t="shared" si="14"/>
        <v>0.75525380084727778</v>
      </c>
    </row>
    <row r="55" spans="1:9" x14ac:dyDescent="0.25">
      <c r="A55">
        <f t="shared" si="6"/>
        <v>160</v>
      </c>
      <c r="B55">
        <f t="shared" si="7"/>
        <v>0.64807859188940353</v>
      </c>
      <c r="C55">
        <f t="shared" si="8"/>
        <v>0.73007911039470763</v>
      </c>
      <c r="D55">
        <f t="shared" si="9"/>
        <v>0.73473176486647251</v>
      </c>
      <c r="E55">
        <f t="shared" si="10"/>
        <v>0.73207329605823701</v>
      </c>
      <c r="F55">
        <f t="shared" si="11"/>
        <v>0.68511380918382625</v>
      </c>
      <c r="G55">
        <f t="shared" si="12"/>
        <v>0.72468711271829411</v>
      </c>
      <c r="H55">
        <f t="shared" si="13"/>
        <v>0.73010441518235936</v>
      </c>
      <c r="I55">
        <f t="shared" si="14"/>
        <v>0.73584026304237304</v>
      </c>
    </row>
    <row r="56" spans="1:9" x14ac:dyDescent="0.25">
      <c r="A56">
        <f t="shared" si="6"/>
        <v>170</v>
      </c>
      <c r="B56">
        <f t="shared" si="7"/>
        <v>0.63074585511505665</v>
      </c>
      <c r="C56">
        <f t="shared" si="8"/>
        <v>0.71037670068466752</v>
      </c>
      <c r="D56">
        <f t="shared" si="9"/>
        <v>0.71769778560304542</v>
      </c>
      <c r="E56">
        <f t="shared" si="10"/>
        <v>0.70915865276374013</v>
      </c>
      <c r="F56">
        <f t="shared" si="11"/>
        <v>0.66280138637063457</v>
      </c>
      <c r="G56">
        <f t="shared" si="12"/>
        <v>0.70415315920198218</v>
      </c>
      <c r="H56">
        <f t="shared" si="13"/>
        <v>0.71043744276772902</v>
      </c>
      <c r="I56">
        <f t="shared" si="14"/>
        <v>0.7164245020912281</v>
      </c>
    </row>
    <row r="57" spans="1:9" x14ac:dyDescent="0.25">
      <c r="A57">
        <f t="shared" si="6"/>
        <v>180</v>
      </c>
      <c r="B57">
        <f t="shared" si="7"/>
        <v>0.61387667903820631</v>
      </c>
      <c r="C57">
        <f t="shared" si="8"/>
        <v>0.69078369325044886</v>
      </c>
      <c r="D57">
        <f t="shared" si="9"/>
        <v>0.70066158690902813</v>
      </c>
      <c r="E57">
        <f t="shared" si="10"/>
        <v>0.68652989682905208</v>
      </c>
      <c r="F57">
        <f t="shared" si="11"/>
        <v>0.64122494303915822</v>
      </c>
      <c r="G57">
        <f t="shared" si="12"/>
        <v>0.68382502706878157</v>
      </c>
      <c r="H57">
        <f t="shared" si="13"/>
        <v>0.69087771108329421</v>
      </c>
      <c r="I57">
        <f t="shared" si="14"/>
        <v>0.69704591846604624</v>
      </c>
    </row>
    <row r="58" spans="1:9" x14ac:dyDescent="0.25">
      <c r="A58">
        <f t="shared" si="6"/>
        <v>190</v>
      </c>
      <c r="B58">
        <f t="shared" si="7"/>
        <v>0.59745866581752705</v>
      </c>
      <c r="C58">
        <f t="shared" si="8"/>
        <v>0.67133508300034839</v>
      </c>
      <c r="D58">
        <f t="shared" si="9"/>
        <v>0.68363293599312658</v>
      </c>
      <c r="E58">
        <f t="shared" si="10"/>
        <v>0.66427327815398518</v>
      </c>
      <c r="F58">
        <f t="shared" si="11"/>
        <v>0.62039055264339327</v>
      </c>
      <c r="G58">
        <f t="shared" si="12"/>
        <v>0.66374175589083828</v>
      </c>
      <c r="H58">
        <f t="shared" si="13"/>
        <v>0.6714598975965167</v>
      </c>
      <c r="I58">
        <f t="shared" si="14"/>
        <v>0.67774110125500964</v>
      </c>
    </row>
    <row r="59" spans="1:9" x14ac:dyDescent="0.25">
      <c r="A59">
        <f t="shared" si="6"/>
        <v>200</v>
      </c>
      <c r="B59">
        <f t="shared" si="7"/>
        <v>0.58147974918956524</v>
      </c>
      <c r="C59">
        <f t="shared" si="8"/>
        <v>0.65206219060560144</v>
      </c>
      <c r="D59">
        <f t="shared" si="9"/>
        <v>0.66662182270203818</v>
      </c>
      <c r="E59">
        <f t="shared" si="10"/>
        <v>0.64245981104564964</v>
      </c>
      <c r="F59">
        <f t="shared" si="11"/>
        <v>0.60029544996999562</v>
      </c>
      <c r="G59">
        <f t="shared" si="12"/>
        <v>0.64393665376986764</v>
      </c>
      <c r="H59">
        <f t="shared" si="13"/>
        <v>0.65221508282186935</v>
      </c>
      <c r="I59">
        <f t="shared" si="14"/>
        <v>0.65854400773090249</v>
      </c>
    </row>
    <row r="60" spans="1:9" x14ac:dyDescent="0.25">
      <c r="A60">
        <f t="shared" si="6"/>
        <v>210</v>
      </c>
      <c r="B60">
        <f t="shared" si="7"/>
        <v>0.56592818560075286</v>
      </c>
      <c r="C60">
        <f t="shared" si="8"/>
        <v>0.63299301070604796</v>
      </c>
      <c r="D60">
        <f t="shared" si="9"/>
        <v>0.64963844692599193</v>
      </c>
      <c r="E60">
        <f t="shared" si="10"/>
        <v>0.62114670841786557</v>
      </c>
      <c r="F60">
        <f t="shared" si="11"/>
        <v>0.58093031800248252</v>
      </c>
      <c r="G60">
        <f t="shared" si="12"/>
        <v>0.62443798786697324</v>
      </c>
      <c r="H60">
        <f t="shared" si="13"/>
        <v>0.63317108864287941</v>
      </c>
      <c r="I60">
        <f t="shared" si="14"/>
        <v>0.63948610892803881</v>
      </c>
    </row>
    <row r="61" spans="1:9" x14ac:dyDescent="0.25">
      <c r="A61">
        <f t="shared" si="6"/>
        <v>220</v>
      </c>
      <c r="B61">
        <f t="shared" si="7"/>
        <v>0.55079254557659429</v>
      </c>
      <c r="C61">
        <f t="shared" si="8"/>
        <v>0.61415251246542879</v>
      </c>
      <c r="D61">
        <f t="shared" si="9"/>
        <v>0.63269320477354785</v>
      </c>
      <c r="E61">
        <f t="shared" si="10"/>
        <v>0.60037883872571751</v>
      </c>
      <c r="F61">
        <f t="shared" si="11"/>
        <v>0.56228104715667326</v>
      </c>
      <c r="G61">
        <f t="shared" si="12"/>
        <v>0.60526958030045352</v>
      </c>
      <c r="H61">
        <f t="shared" si="13"/>
        <v>0.61435277009659817</v>
      </c>
      <c r="I61">
        <f t="shared" si="14"/>
        <v>0.62059651094563073</v>
      </c>
    </row>
    <row r="62" spans="1:9" x14ac:dyDescent="0.25">
      <c r="A62">
        <f t="shared" si="6"/>
        <v>230</v>
      </c>
      <c r="B62">
        <f t="shared" si="7"/>
        <v>0.53606170532168163</v>
      </c>
      <c r="C62">
        <f t="shared" si="8"/>
        <v>0.59556290205112916</v>
      </c>
      <c r="D62">
        <f t="shared" si="9"/>
        <v>0.61579667349724698</v>
      </c>
      <c r="E62">
        <f t="shared" si="10"/>
        <v>0.5801901582331358</v>
      </c>
      <c r="F62">
        <f t="shared" si="11"/>
        <v>0.54433008973925023</v>
      </c>
      <c r="G62">
        <f t="shared" si="12"/>
        <v>0.58645132570189484</v>
      </c>
      <c r="H62">
        <f t="shared" si="13"/>
        <v>0.59578227004443685</v>
      </c>
      <c r="I62">
        <f t="shared" si="14"/>
        <v>0.6019020590164722</v>
      </c>
    </row>
    <row r="63" spans="1:9" x14ac:dyDescent="0.25">
      <c r="A63">
        <f t="shared" si="6"/>
        <v>240</v>
      </c>
      <c r="B63">
        <f t="shared" si="7"/>
        <v>0.5217248385443668</v>
      </c>
      <c r="C63">
        <f t="shared" si="8"/>
        <v>0.57724385425353275</v>
      </c>
      <c r="D63">
        <f t="shared" si="9"/>
        <v>0.59895959515684849</v>
      </c>
      <c r="E63">
        <f t="shared" si="10"/>
        <v>0.56060508373574036</v>
      </c>
      <c r="F63">
        <f t="shared" si="11"/>
        <v>0.52705750286012487</v>
      </c>
      <c r="G63">
        <f t="shared" si="12"/>
        <v>0.56799964323291996</v>
      </c>
      <c r="H63">
        <f t="shared" si="13"/>
        <v>0.57747924382231486</v>
      </c>
      <c r="I63">
        <f t="shared" si="14"/>
        <v>0.58342742947875037</v>
      </c>
    </row>
    <row r="64" spans="1:9" x14ac:dyDescent="0.25">
      <c r="A64">
        <f t="shared" si="6"/>
        <v>250</v>
      </c>
      <c r="B64">
        <f t="shared" si="7"/>
        <v>0.50777140850008085</v>
      </c>
      <c r="C64">
        <f t="shared" si="8"/>
        <v>0.55921271875730105</v>
      </c>
      <c r="D64">
        <f t="shared" si="9"/>
        <v>0.58219285901256213</v>
      </c>
      <c r="E64">
        <f t="shared" si="10"/>
        <v>0.54163978164950455</v>
      </c>
      <c r="F64">
        <f t="shared" si="11"/>
        <v>0.51044175080623411</v>
      </c>
      <c r="G64">
        <f t="shared" si="12"/>
        <v>0.54992787326149795</v>
      </c>
      <c r="H64">
        <f t="shared" si="13"/>
        <v>0.55946105928196321</v>
      </c>
      <c r="I64">
        <f t="shared" si="14"/>
        <v>0.56519521341535939</v>
      </c>
    </row>
    <row r="65" spans="1:9" x14ac:dyDescent="0.25">
      <c r="A65">
        <f t="shared" si="6"/>
        <v>260</v>
      </c>
      <c r="B65">
        <f t="shared" si="7"/>
        <v>0.49419116024745346</v>
      </c>
      <c r="C65">
        <f t="shared" si="8"/>
        <v>0.54148470532925363</v>
      </c>
      <c r="D65">
        <f t="shared" si="9"/>
        <v>0.56550748264688155</v>
      </c>
      <c r="E65">
        <f t="shared" si="10"/>
        <v>0.52330335831349595</v>
      </c>
      <c r="F65">
        <f t="shared" si="11"/>
        <v>0.49446032116708327</v>
      </c>
      <c r="G65">
        <f t="shared" si="12"/>
        <v>0.53224662692304558</v>
      </c>
      <c r="H65">
        <f t="shared" si="13"/>
        <v>0.54174297640429692</v>
      </c>
      <c r="I65">
        <f t="shared" si="14"/>
        <v>0.54722599471713018</v>
      </c>
    </row>
    <row r="66" spans="1:9" x14ac:dyDescent="0.25">
      <c r="A66">
        <f t="shared" si="6"/>
        <v>270</v>
      </c>
      <c r="B66">
        <f t="shared" si="7"/>
        <v>0.4809741131115407</v>
      </c>
      <c r="C66">
        <f t="shared" si="8"/>
        <v>0.52407305126083659</v>
      </c>
      <c r="D66">
        <f t="shared" si="9"/>
        <v>0.54891459182035451</v>
      </c>
      <c r="E66">
        <f t="shared" si="10"/>
        <v>0.50559894349718337</v>
      </c>
      <c r="F66">
        <f t="shared" si="11"/>
        <v>0.47909019638305561</v>
      </c>
      <c r="G66">
        <f t="shared" si="12"/>
        <v>0.51496409527395792</v>
      </c>
      <c r="H66">
        <f t="shared" si="13"/>
        <v>0.5243383097521408</v>
      </c>
      <c r="I66">
        <f t="shared" si="14"/>
        <v>0.52953842457654399</v>
      </c>
    </row>
    <row r="67" spans="1:9" x14ac:dyDescent="0.25">
      <c r="A67">
        <f t="shared" si="6"/>
        <v>280</v>
      </c>
      <c r="B67">
        <f t="shared" si="7"/>
        <v>0.46811055334862245</v>
      </c>
      <c r="C67">
        <f t="shared" si="8"/>
        <v>0.50698917370626773</v>
      </c>
      <c r="D67">
        <f t="shared" si="9"/>
        <v>0.53242539907386954</v>
      </c>
      <c r="E67">
        <f t="shared" si="10"/>
        <v>0.48852466460794347</v>
      </c>
      <c r="F67">
        <f t="shared" si="11"/>
        <v>0.46430821282432766</v>
      </c>
      <c r="G67">
        <f t="shared" si="12"/>
        <v>0.49808632356311688</v>
      </c>
      <c r="H67">
        <f t="shared" si="13"/>
        <v>0.507258576342972</v>
      </c>
      <c r="I67">
        <f t="shared" si="14"/>
        <v>0.51214929385441221</v>
      </c>
    </row>
    <row r="68" spans="1:9" x14ac:dyDescent="0.25">
      <c r="A68">
        <f t="shared" si="6"/>
        <v>290</v>
      </c>
      <c r="B68">
        <f t="shared" si="7"/>
        <v>0.45559102700717813</v>
      </c>
      <c r="C68">
        <f t="shared" si="8"/>
        <v>0.49024280902743667</v>
      </c>
      <c r="D68">
        <f t="shared" si="9"/>
        <v>0.51605118109781445</v>
      </c>
      <c r="E68">
        <f t="shared" si="10"/>
        <v>0.47207451317418514</v>
      </c>
      <c r="F68">
        <f t="shared" si="11"/>
        <v>0.45009133223109832</v>
      </c>
      <c r="G68">
        <f t="shared" si="12"/>
        <v>0.48161745521514232</v>
      </c>
      <c r="H68">
        <f t="shared" si="13"/>
        <v>0.49051363100056089</v>
      </c>
      <c r="I68">
        <f t="shared" si="14"/>
        <v>0.49507360433394787</v>
      </c>
    </row>
    <row r="69" spans="1:9" x14ac:dyDescent="0.25">
      <c r="A69">
        <f t="shared" si="6"/>
        <v>300</v>
      </c>
      <c r="B69">
        <f t="shared" si="7"/>
        <v>0.44340633297979487</v>
      </c>
      <c r="C69">
        <f t="shared" si="8"/>
        <v>0.47384214084935472</v>
      </c>
      <c r="D69">
        <f t="shared" si="9"/>
        <v>0.49980325489672306</v>
      </c>
      <c r="E69">
        <f t="shared" si="10"/>
        <v>0.45623910806385626</v>
      </c>
      <c r="F69">
        <f t="shared" si="11"/>
        <v>0.43641684478502563</v>
      </c>
      <c r="G69">
        <f t="shared" si="12"/>
        <v>0.46555994937661449</v>
      </c>
      <c r="H69">
        <f t="shared" si="13"/>
        <v>0.47411179084375854</v>
      </c>
      <c r="I69">
        <f t="shared" si="14"/>
        <v>0.47832463954986981</v>
      </c>
    </row>
    <row r="70" spans="1:9" x14ac:dyDescent="0.25">
      <c r="A70">
        <f t="shared" si="6"/>
        <v>310</v>
      </c>
      <c r="B70">
        <f t="shared" si="7"/>
        <v>0.43154751624090043</v>
      </c>
      <c r="C70">
        <f t="shared" si="8"/>
        <v>0.45779391821402915</v>
      </c>
      <c r="D70">
        <f t="shared" si="9"/>
        <v>0.48369295278678143</v>
      </c>
      <c r="E70">
        <f t="shared" si="10"/>
        <v>0.44100636181193587</v>
      </c>
      <c r="F70">
        <f t="shared" si="11"/>
        <v>0.4232625188147664</v>
      </c>
      <c r="G70">
        <f t="shared" si="12"/>
        <v>0.44991477527871881</v>
      </c>
      <c r="H70">
        <f t="shared" si="13"/>
        <v>0.4580599502602104</v>
      </c>
      <c r="I70">
        <f t="shared" si="14"/>
        <v>0.4619140356298751</v>
      </c>
    </row>
    <row r="71" spans="1:9" x14ac:dyDescent="0.25">
      <c r="A71">
        <f t="shared" si="6"/>
        <v>320</v>
      </c>
      <c r="B71">
        <f t="shared" si="7"/>
        <v>0.42000586126535205</v>
      </c>
      <c r="C71">
        <f t="shared" si="8"/>
        <v>0.44210356497344072</v>
      </c>
      <c r="D71">
        <f t="shared" si="9"/>
        <v>0.46773159627276034</v>
      </c>
      <c r="E71">
        <f t="shared" si="10"/>
        <v>0.42636205758002166</v>
      </c>
      <c r="F71">
        <f t="shared" si="11"/>
        <v>0.41060670885102646</v>
      </c>
      <c r="G71">
        <f t="shared" si="12"/>
        <v>0.43468158618405761</v>
      </c>
      <c r="H71">
        <f t="shared" si="13"/>
        <v>0.44236368747006916</v>
      </c>
      <c r="I71">
        <f t="shared" si="14"/>
        <v>0.44585185239425307</v>
      </c>
    </row>
    <row r="72" spans="1:9" x14ac:dyDescent="0.25">
      <c r="A72">
        <f t="shared" si="6"/>
        <v>330</v>
      </c>
      <c r="B72">
        <f t="shared" si="7"/>
        <v>0.40877288562304365</v>
      </c>
      <c r="C72">
        <f t="shared" si="8"/>
        <v>0.42677528136731246</v>
      </c>
      <c r="D72">
        <f t="shared" si="9"/>
        <v>0.45193046886056054</v>
      </c>
      <c r="E72">
        <f t="shared" si="10"/>
        <v>0.41229034483660293</v>
      </c>
      <c r="F72">
        <f t="shared" si="11"/>
        <v>0.39842843120372984</v>
      </c>
      <c r="G72">
        <f t="shared" si="12"/>
        <v>0.41985887528723864</v>
      </c>
      <c r="H72">
        <f t="shared" si="13"/>
        <v>0.42702736359358329</v>
      </c>
      <c r="I72">
        <f t="shared" si="14"/>
        <v>0.43014664481333459</v>
      </c>
    </row>
    <row r="73" spans="1:9" x14ac:dyDescent="0.25">
      <c r="A73">
        <f t="shared" si="6"/>
        <v>340</v>
      </c>
      <c r="B73">
        <f t="shared" si="7"/>
        <v>0.39784033374482403</v>
      </c>
      <c r="C73">
        <f t="shared" si="8"/>
        <v>0.41181213857641219</v>
      </c>
      <c r="D73">
        <f t="shared" si="9"/>
        <v>0.43630078787154064</v>
      </c>
      <c r="E73">
        <f t="shared" si="10"/>
        <v>0.3987741619801487</v>
      </c>
      <c r="F73">
        <f t="shared" si="11"/>
        <v>0.38670741425981814</v>
      </c>
      <c r="G73">
        <f t="shared" si="12"/>
        <v>0.40544411560990645</v>
      </c>
      <c r="H73">
        <f t="shared" si="13"/>
        <v>0.41205421498466865</v>
      </c>
      <c r="I73">
        <f t="shared" si="14"/>
        <v>0.41480553481219573</v>
      </c>
    </row>
    <row r="74" spans="1:9" x14ac:dyDescent="0.25">
      <c r="A74">
        <f t="shared" si="6"/>
        <v>350</v>
      </c>
      <c r="B74">
        <f t="shared" si="7"/>
        <v>0.38720017085514463</v>
      </c>
      <c r="C74">
        <f t="shared" si="8"/>
        <v>0.39721616691813066</v>
      </c>
      <c r="D74">
        <f t="shared" si="9"/>
        <v>0.42085367533510876</v>
      </c>
      <c r="E74">
        <f t="shared" si="10"/>
        <v>0.38579559395315016</v>
      </c>
      <c r="F74">
        <f t="shared" si="11"/>
        <v>0.37542412916212431</v>
      </c>
      <c r="G74">
        <f t="shared" si="12"/>
        <v>0.39143388565703163</v>
      </c>
      <c r="H74">
        <f t="shared" si="13"/>
        <v>0.39744643947131708</v>
      </c>
      <c r="I74">
        <f t="shared" si="14"/>
        <v>0.39983428333003668</v>
      </c>
    </row>
    <row r="75" spans="1:9" x14ac:dyDescent="0.25">
      <c r="A75">
        <f t="shared" si="6"/>
        <v>360</v>
      </c>
      <c r="B75">
        <f t="shared" si="7"/>
        <v>0.37684457706697694</v>
      </c>
      <c r="C75">
        <f t="shared" si="8"/>
        <v>0.38298843825120166</v>
      </c>
      <c r="D75">
        <f t="shared" si="9"/>
        <v>0.40560012804662166</v>
      </c>
      <c r="E75">
        <f t="shared" si="10"/>
        <v>0.37333617251279011</v>
      </c>
      <c r="F75">
        <f t="shared" si="11"/>
        <v>0.36455980532748167</v>
      </c>
      <c r="G75">
        <f t="shared" si="12"/>
        <v>0.37782398237170678</v>
      </c>
      <c r="H75">
        <f t="shared" si="13"/>
        <v>0.38320527704616081</v>
      </c>
      <c r="I75">
        <f t="shared" si="14"/>
        <v>0.38523736248231255</v>
      </c>
    </row>
    <row r="76" spans="1:9" x14ac:dyDescent="0.25">
      <c r="A76">
        <f t="shared" si="6"/>
        <v>370</v>
      </c>
      <c r="B76">
        <f t="shared" si="7"/>
        <v>0.36676594163466092</v>
      </c>
      <c r="C76">
        <f t="shared" si="8"/>
        <v>0.36912914307546973</v>
      </c>
      <c r="D76">
        <f t="shared" si="9"/>
        <v>0.39055098688838624</v>
      </c>
      <c r="E76">
        <f t="shared" si="10"/>
        <v>0.36137712630986824</v>
      </c>
      <c r="F76">
        <f t="shared" si="11"/>
        <v>0.35409643431951177</v>
      </c>
      <c r="G76">
        <f t="shared" si="12"/>
        <v>0.36460952273201497</v>
      </c>
      <c r="H76">
        <f t="shared" si="13"/>
        <v>0.36933108547164872</v>
      </c>
      <c r="I76">
        <f t="shared" si="14"/>
        <v>0.37101802763247788</v>
      </c>
    </row>
    <row r="77" spans="1:9" x14ac:dyDescent="0.25">
      <c r="A77">
        <f t="shared" si="6"/>
        <v>380</v>
      </c>
      <c r="B77">
        <f t="shared" si="7"/>
        <v>0.3569568573604594</v>
      </c>
      <c r="C77">
        <f t="shared" si="8"/>
        <v>0.35563766274660802</v>
      </c>
      <c r="D77">
        <f t="shared" si="9"/>
        <v>0.37571690552242271</v>
      </c>
      <c r="E77">
        <f t="shared" si="10"/>
        <v>0.34989958734013038</v>
      </c>
      <c r="F77">
        <f t="shared" si="11"/>
        <v>0.34401676485018773</v>
      </c>
      <c r="G77">
        <f t="shared" si="12"/>
        <v>0.35178503516911519</v>
      </c>
      <c r="H77">
        <f t="shared" si="13"/>
        <v>0.35582341120005478</v>
      </c>
      <c r="I77">
        <f t="shared" si="14"/>
        <v>0.35717838915353023</v>
      </c>
    </row>
    <row r="78" spans="1:9" x14ac:dyDescent="0.25">
      <c r="A78">
        <f t="shared" si="6"/>
        <v>390</v>
      </c>
      <c r="B78">
        <f t="shared" si="7"/>
        <v>0.3474101151507078</v>
      </c>
      <c r="C78">
        <f t="shared" si="8"/>
        <v>0.34251263717155744</v>
      </c>
      <c r="D78">
        <f t="shared" si="9"/>
        <v>0.36110831857452408</v>
      </c>
      <c r="E78">
        <f t="shared" si="10"/>
        <v>0.3388847597140458</v>
      </c>
      <c r="F78">
        <f t="shared" si="11"/>
        <v>0.33430429109985527</v>
      </c>
      <c r="G78">
        <f t="shared" si="12"/>
        <v>0.33934454184531027</v>
      </c>
      <c r="H78">
        <f t="shared" si="13"/>
        <v>0.34268105595607135</v>
      </c>
      <c r="I78">
        <f t="shared" si="14"/>
        <v>0.34371948364464538</v>
      </c>
    </row>
    <row r="79" spans="1:9" x14ac:dyDescent="0.25">
      <c r="A79">
        <f t="shared" si="6"/>
        <v>400</v>
      </c>
      <c r="B79">
        <f t="shared" si="7"/>
        <v>0.33811869871755967</v>
      </c>
      <c r="C79">
        <f t="shared" si="8"/>
        <v>0.32975202830582551</v>
      </c>
      <c r="D79">
        <f t="shared" si="9"/>
        <v>0.34673540943994796</v>
      </c>
      <c r="E79">
        <f t="shared" si="10"/>
        <v>0.3283140560728191</v>
      </c>
      <c r="F79">
        <f t="shared" si="11"/>
        <v>0.32494323608349995</v>
      </c>
      <c r="G79">
        <f t="shared" si="12"/>
        <v>0.32728163271044841</v>
      </c>
      <c r="H79">
        <f t="shared" si="13"/>
        <v>0.32990213928650891</v>
      </c>
      <c r="I79">
        <f t="shared" si="14"/>
        <v>0.3306413443626689</v>
      </c>
    </row>
    <row r="80" spans="1:9" x14ac:dyDescent="0.25">
      <c r="A80">
        <f t="shared" si="6"/>
        <v>410</v>
      </c>
      <c r="B80">
        <f t="shared" si="7"/>
        <v>0.32907577942243149</v>
      </c>
      <c r="C80">
        <f t="shared" si="8"/>
        <v>0.31735317973676869</v>
      </c>
      <c r="D80">
        <f t="shared" si="9"/>
        <v>0.33260807785168761</v>
      </c>
      <c r="E80">
        <f t="shared" si="10"/>
        <v>0.31816920638089408</v>
      </c>
      <c r="F80">
        <f t="shared" si="11"/>
        <v>0.31591853142533444</v>
      </c>
      <c r="G80">
        <f t="shared" si="12"/>
        <v>0.31558953215110119</v>
      </c>
      <c r="H80">
        <f t="shared" si="13"/>
        <v>0.31748415734593904</v>
      </c>
      <c r="I80">
        <f t="shared" si="14"/>
        <v>0.31794307063018801</v>
      </c>
    </row>
    <row r="81" spans="1:9" x14ac:dyDescent="0.25">
      <c r="A81">
        <f t="shared" si="6"/>
        <v>420</v>
      </c>
      <c r="B81">
        <f t="shared" si="7"/>
        <v>0.32027471125736018</v>
      </c>
      <c r="C81">
        <f t="shared" si="8"/>
        <v>0.30531287260612427</v>
      </c>
      <c r="D81">
        <f t="shared" si="9"/>
        <v>0.31873590736257823</v>
      </c>
      <c r="E81">
        <f t="shared" si="10"/>
        <v>0.3084323432618819</v>
      </c>
      <c r="F81">
        <f t="shared" si="11"/>
        <v>0.30721579461362858</v>
      </c>
      <c r="G81">
        <f t="shared" si="12"/>
        <v>0.30426115895696104</v>
      </c>
      <c r="H81">
        <f t="shared" si="13"/>
        <v>0.30542403815743802</v>
      </c>
      <c r="I81">
        <f t="shared" si="14"/>
        <v>0.30562289598976172</v>
      </c>
    </row>
    <row r="82" spans="1:9" x14ac:dyDescent="0.25">
      <c r="A82">
        <f t="shared" si="6"/>
        <v>430</v>
      </c>
      <c r="B82">
        <f t="shared" si="7"/>
        <v>0.31170902596058203</v>
      </c>
      <c r="C82">
        <f t="shared" si="8"/>
        <v>0.29362737809919159</v>
      </c>
      <c r="D82">
        <f t="shared" si="9"/>
        <v>0.30512813290236873</v>
      </c>
      <c r="E82">
        <f t="shared" si="10"/>
        <v>0.29908606752369693</v>
      </c>
      <c r="F82">
        <f t="shared" si="11"/>
        <v>0.29882130457719003</v>
      </c>
      <c r="G82">
        <f t="shared" si="12"/>
        <v>0.29328918025062922</v>
      </c>
      <c r="H82">
        <f t="shared" si="13"/>
        <v>0.29371819356278084</v>
      </c>
      <c r="I82">
        <f t="shared" si="14"/>
        <v>0.29367825488627458</v>
      </c>
    </row>
    <row r="83" spans="1:9" x14ac:dyDescent="0.25">
      <c r="A83">
        <f t="shared" si="6"/>
        <v>440</v>
      </c>
      <c r="B83">
        <f t="shared" si="7"/>
        <v>0.30337242826274474</v>
      </c>
      <c r="C83">
        <f t="shared" si="8"/>
        <v>0.28229250670624617</v>
      </c>
      <c r="D83">
        <f t="shared" si="9"/>
        <v>0.29179360858021075</v>
      </c>
      <c r="E83">
        <f t="shared" si="10"/>
        <v>0.29011349704363448</v>
      </c>
      <c r="F83">
        <f t="shared" si="11"/>
        <v>0.29072197624156482</v>
      </c>
      <c r="G83">
        <f t="shared" si="12"/>
        <v>0.28266605995850802</v>
      </c>
      <c r="H83">
        <f t="shared" si="13"/>
        <v>0.28236256805564075</v>
      </c>
      <c r="I83">
        <f t="shared" si="14"/>
        <v>0.28210584767525504</v>
      </c>
    </row>
    <row r="84" spans="1:9" x14ac:dyDescent="0.25">
      <c r="A84">
        <f t="shared" si="6"/>
        <v>450</v>
      </c>
      <c r="B84">
        <f t="shared" si="7"/>
        <v>0.29525879126025922</v>
      </c>
      <c r="C84">
        <f t="shared" si="8"/>
        <v>0.27130365444328197</v>
      </c>
      <c r="D84">
        <f t="shared" si="9"/>
        <v>0.27874077591162361</v>
      </c>
      <c r="E84">
        <f t="shared" si="10"/>
        <v>0.28149830175622115</v>
      </c>
      <c r="F84">
        <f t="shared" si="11"/>
        <v>0.28290533457705003</v>
      </c>
      <c r="G84">
        <f t="shared" si="12"/>
        <v>0.27238410234058663</v>
      </c>
      <c r="H84">
        <f t="shared" si="13"/>
        <v>0.2713526846737534</v>
      </c>
      <c r="I84">
        <f t="shared" si="14"/>
        <v>0.27090170377329503</v>
      </c>
    </row>
    <row r="85" spans="1:9" x14ac:dyDescent="0.25">
      <c r="A85">
        <f t="shared" si="6"/>
        <v>460</v>
      </c>
      <c r="B85">
        <f t="shared" si="7"/>
        <v>0.28736215191238945</v>
      </c>
      <c r="C85">
        <f t="shared" si="8"/>
        <v>0.26065584620340165</v>
      </c>
      <c r="D85">
        <f t="shared" si="9"/>
        <v>0.26597763265676616</v>
      </c>
      <c r="E85">
        <f t="shared" si="10"/>
        <v>0.27322472710498713</v>
      </c>
      <c r="F85">
        <f t="shared" si="11"/>
        <v>0.27535948853437353</v>
      </c>
      <c r="G85">
        <f t="shared" si="12"/>
        <v>0.26243549104407204</v>
      </c>
      <c r="H85">
        <f t="shared" si="13"/>
        <v>0.26068368811107057</v>
      </c>
      <c r="I85">
        <f t="shared" si="14"/>
        <v>0.26006124278676951</v>
      </c>
    </row>
    <row r="86" spans="1:9" x14ac:dyDescent="0.25">
      <c r="A86">
        <f t="shared" si="6"/>
        <v>470</v>
      </c>
      <c r="B86">
        <f t="shared" si="7"/>
        <v>0.27967670665877226</v>
      </c>
      <c r="C86">
        <f t="shared" si="8"/>
        <v>0.25034377639663796</v>
      </c>
      <c r="D86">
        <f t="shared" si="9"/>
        <v>0.25351170246361165</v>
      </c>
      <c r="E86">
        <f t="shared" si="10"/>
        <v>0.26527760798163463</v>
      </c>
      <c r="F86">
        <f t="shared" si="11"/>
        <v>0.26807310517129879</v>
      </c>
      <c r="G86">
        <f t="shared" si="12"/>
        <v>0.25281232409926813</v>
      </c>
      <c r="H86">
        <f t="shared" si="13"/>
        <v>0.25035038519819097</v>
      </c>
      <c r="I86">
        <f t="shared" si="14"/>
        <v>0.24957933347610189</v>
      </c>
    </row>
    <row r="87" spans="1:9" x14ac:dyDescent="0.25">
      <c r="A87">
        <f t="shared" si="6"/>
        <v>480</v>
      </c>
      <c r="B87">
        <f t="shared" si="7"/>
        <v>0.27219680715414557</v>
      </c>
      <c r="C87">
        <f t="shared" si="8"/>
        <v>0.24036184702429642</v>
      </c>
      <c r="D87">
        <f t="shared" si="9"/>
        <v>0.24135000551524466</v>
      </c>
      <c r="E87">
        <f t="shared" si="10"/>
        <v>0.25764237487939201</v>
      </c>
      <c r="F87">
        <f t="shared" si="11"/>
        <v>0.2610353841997044</v>
      </c>
      <c r="G87">
        <f t="shared" si="12"/>
        <v>0.24350664523481924</v>
      </c>
      <c r="H87">
        <f t="shared" si="13"/>
        <v>0.24034728288837393</v>
      </c>
      <c r="I87">
        <f t="shared" si="14"/>
        <v>0.23945035043436508</v>
      </c>
    </row>
    <row r="88" spans="1:9" x14ac:dyDescent="0.25">
      <c r="A88">
        <f t="shared" si="6"/>
        <v>490</v>
      </c>
      <c r="B88">
        <f t="shared" si="7"/>
        <v>0.26491695611715033</v>
      </c>
      <c r="C88">
        <f t="shared" si="8"/>
        <v>0.23070420332375075</v>
      </c>
      <c r="D88">
        <f t="shared" si="9"/>
        <v>0.22949903038481048</v>
      </c>
      <c r="E88">
        <f t="shared" si="10"/>
        <v>0.25030505372823619</v>
      </c>
      <c r="F88">
        <f t="shared" si="11"/>
        <v>0.25423603312405707</v>
      </c>
      <c r="G88">
        <f t="shared" si="12"/>
        <v>0.23451047185280194</v>
      </c>
      <c r="H88">
        <f t="shared" si="13"/>
        <v>0.23066862387696752</v>
      </c>
      <c r="I88">
        <f t="shared" si="14"/>
        <v>0.2296682283805426</v>
      </c>
    </row>
    <row r="89" spans="1:9" x14ac:dyDescent="0.25">
      <c r="A89">
        <f t="shared" si="6"/>
        <v>500</v>
      </c>
      <c r="B89">
        <f t="shared" si="7"/>
        <v>0.25783180329015593</v>
      </c>
      <c r="C89">
        <f t="shared" si="8"/>
        <v>0.22136476711072173</v>
      </c>
      <c r="D89">
        <f t="shared" si="9"/>
        <v>0.21796470730451184</v>
      </c>
      <c r="E89">
        <f t="shared" si="10"/>
        <v>0.24325226065453823</v>
      </c>
      <c r="F89">
        <f t="shared" si="11"/>
        <v>0.24766524309562721</v>
      </c>
      <c r="G89">
        <f t="shared" si="12"/>
        <v>0.22581581997153743</v>
      </c>
      <c r="H89">
        <f t="shared" si="13"/>
        <v>0.22130841997382122</v>
      </c>
      <c r="I89">
        <f t="shared" si="14"/>
        <v>0.22022651398894602</v>
      </c>
    </row>
    <row r="90" spans="1:9" x14ac:dyDescent="0.25">
      <c r="A90">
        <f t="shared" si="6"/>
        <v>510</v>
      </c>
      <c r="B90">
        <f t="shared" si="7"/>
        <v>0.25093614150713855</v>
      </c>
      <c r="C90">
        <f t="shared" si="8"/>
        <v>0.21233726793823227</v>
      </c>
      <c r="D90">
        <f t="shared" si="9"/>
        <v>0.20675238305630372</v>
      </c>
      <c r="E90">
        <f t="shared" si="10"/>
        <v>0.23647119271298547</v>
      </c>
      <c r="F90">
        <f t="shared" si="11"/>
        <v>0.24131366556991529</v>
      </c>
      <c r="G90">
        <f t="shared" si="12"/>
        <v>0.21741472641485371</v>
      </c>
      <c r="H90">
        <f t="shared" si="13"/>
        <v>0.212260483341002</v>
      </c>
      <c r="I90">
        <f t="shared" si="14"/>
        <v>0.21111841519675928</v>
      </c>
    </row>
    <row r="91" spans="1:9" x14ac:dyDescent="0.25">
      <c r="A91">
        <f t="shared" si="6"/>
        <v>520</v>
      </c>
      <c r="B91">
        <f t="shared" si="7"/>
        <v>0.24422490286672424</v>
      </c>
      <c r="C91">
        <f t="shared" si="8"/>
        <v>0.20361527218447095</v>
      </c>
      <c r="D91">
        <f t="shared" si="9"/>
        <v>0.19586679769143697</v>
      </c>
      <c r="E91">
        <f t="shared" si="10"/>
        <v>0.22994961547093218</v>
      </c>
      <c r="F91">
        <f t="shared" si="11"/>
        <v>0.23517238982560129</v>
      </c>
      <c r="G91">
        <f t="shared" si="12"/>
        <v>0.20929926850049896</v>
      </c>
      <c r="H91">
        <f t="shared" si="13"/>
        <v>0.20351845570171134</v>
      </c>
      <c r="I91">
        <f t="shared" si="14"/>
        <v>0.20233684795123955</v>
      </c>
    </row>
    <row r="92" spans="1:9" x14ac:dyDescent="0.25">
      <c r="A92">
        <f t="shared" si="6"/>
        <v>530</v>
      </c>
      <c r="B92">
        <f t="shared" si="7"/>
        <v>0.23769315500758226</v>
      </c>
      <c r="C92">
        <f t="shared" si="8"/>
        <v>0.19519221017557431</v>
      </c>
      <c r="D92">
        <f t="shared" si="9"/>
        <v>0.18531206328363484</v>
      </c>
      <c r="E92">
        <f t="shared" si="10"/>
        <v>0.22367584818141567</v>
      </c>
      <c r="F92">
        <f t="shared" si="11"/>
        <v>0.2292329213804184</v>
      </c>
      <c r="G92">
        <f t="shared" si="12"/>
        <v>0.20146158145702442</v>
      </c>
      <c r="H92">
        <f t="shared" si="13"/>
        <v>0.19507583562063269</v>
      </c>
      <c r="I92">
        <f t="shared" si="14"/>
        <v>0.19387448037653313</v>
      </c>
    </row>
    <row r="93" spans="1:9" x14ac:dyDescent="0.25">
      <c r="A93">
        <f t="shared" si="6"/>
        <v>540</v>
      </c>
      <c r="B93">
        <f t="shared" si="7"/>
        <v>0.23133609748343317</v>
      </c>
      <c r="C93">
        <f t="shared" si="8"/>
        <v>0.18706140144373173</v>
      </c>
      <c r="D93">
        <f t="shared" si="9"/>
        <v>0.17509164491629631</v>
      </c>
      <c r="E93">
        <f t="shared" si="10"/>
        <v>0.21763874715800055</v>
      </c>
      <c r="F93">
        <f t="shared" si="11"/>
        <v>0.22348716132140789</v>
      </c>
      <c r="G93">
        <f t="shared" si="12"/>
        <v>0.19389387377749023</v>
      </c>
      <c r="H93">
        <f t="shared" si="13"/>
        <v>0.1869260039507773</v>
      </c>
      <c r="I93">
        <f t="shared" si="14"/>
        <v>0.18572377435723891</v>
      </c>
    </row>
    <row r="94" spans="1:9" x14ac:dyDescent="0.25">
      <c r="A94">
        <f t="shared" si="6"/>
        <v>550</v>
      </c>
      <c r="B94">
        <f t="shared" si="7"/>
        <v>0.22514905823500628</v>
      </c>
      <c r="C94">
        <f t="shared" si="8"/>
        <v>0.17921607821593555</v>
      </c>
      <c r="D94">
        <f t="shared" si="9"/>
        <v>0.16520834409762813</v>
      </c>
      <c r="E94">
        <f t="shared" si="10"/>
        <v>0.21182768785968664</v>
      </c>
      <c r="F94">
        <f t="shared" si="11"/>
        <v>0.21792738655309618</v>
      </c>
      <c r="G94">
        <f t="shared" si="12"/>
        <v>0.1865884406994367</v>
      </c>
      <c r="H94">
        <f t="shared" si="13"/>
        <v>0.17906224753730271</v>
      </c>
      <c r="I94">
        <f t="shared" si="14"/>
        <v>0.17787702455166199</v>
      </c>
    </row>
    <row r="95" spans="1:9" x14ac:dyDescent="0.25">
      <c r="A95">
        <f t="shared" si="6"/>
        <v>560</v>
      </c>
      <c r="B95">
        <f t="shared" si="7"/>
        <v>0.21912749015635349</v>
      </c>
      <c r="C95">
        <f t="shared" si="8"/>
        <v>0.17164940722405786</v>
      </c>
      <c r="D95">
        <f t="shared" si="9"/>
        <v>0.15566428478890029</v>
      </c>
      <c r="E95">
        <f t="shared" si="10"/>
        <v>0.20623254610493869</v>
      </c>
      <c r="F95">
        <f t="shared" si="11"/>
        <v>0.21254623095640368</v>
      </c>
      <c r="G95">
        <f t="shared" si="12"/>
        <v>0.17953767598354742</v>
      </c>
      <c r="H95">
        <f t="shared" si="13"/>
        <v>0.17147778126452995</v>
      </c>
      <c r="I95">
        <f t="shared" si="14"/>
        <v>0.17032639486209358</v>
      </c>
    </row>
    <row r="96" spans="1:9" x14ac:dyDescent="0.25">
      <c r="A96">
        <f t="shared" si="6"/>
        <v>570</v>
      </c>
      <c r="B96">
        <f t="shared" si="7"/>
        <v>0.21326696775299736</v>
      </c>
      <c r="C96">
        <f t="shared" si="8"/>
        <v>0.16435450992265876</v>
      </c>
      <c r="D96">
        <f t="shared" si="9"/>
        <v>0.14646090222004179</v>
      </c>
      <c r="E96">
        <f t="shared" si="10"/>
        <v>0.20084367875831588</v>
      </c>
      <c r="F96">
        <f t="shared" si="11"/>
        <v>0.20733666744296675</v>
      </c>
      <c r="G96">
        <f t="shared" si="12"/>
        <v>0.17273408214802333</v>
      </c>
      <c r="H96">
        <f t="shared" si="13"/>
        <v>0.16416576852854858</v>
      </c>
      <c r="I96">
        <f t="shared" si="14"/>
        <v>0.16306395240240348</v>
      </c>
    </row>
    <row r="97" spans="1:9" x14ac:dyDescent="0.25">
      <c r="A97">
        <f t="shared" si="6"/>
        <v>580</v>
      </c>
      <c r="B97">
        <f t="shared" si="7"/>
        <v>0.20756318388945533</v>
      </c>
      <c r="C97">
        <f t="shared" si="8"/>
        <v>0.15732448119699005</v>
      </c>
      <c r="D97">
        <f t="shared" si="9"/>
        <v>0.13759893465349457</v>
      </c>
      <c r="E97">
        <f t="shared" si="10"/>
        <v>0.19565190416931619</v>
      </c>
      <c r="F97">
        <f t="shared" si="11"/>
        <v>0.20229199088345917</v>
      </c>
      <c r="G97">
        <f t="shared" si="12"/>
        <v>0.16617027930179873</v>
      </c>
      <c r="H97">
        <f t="shared" si="13"/>
        <v>0.1571193402141785</v>
      </c>
      <c r="I97">
        <f t="shared" si="14"/>
        <v>0.15608169901470384</v>
      </c>
    </row>
    <row r="98" spans="1:9" x14ac:dyDescent="0.25">
      <c r="A98">
        <f t="shared" si="6"/>
        <v>590</v>
      </c>
      <c r="B98">
        <f t="shared" si="7"/>
        <v>0.20201194662375152</v>
      </c>
      <c r="C98">
        <f t="shared" si="8"/>
        <v>0.15055240663996905</v>
      </c>
      <c r="D98">
        <f t="shared" si="9"/>
        <v>0.12907841824159499</v>
      </c>
      <c r="E98">
        <f t="shared" si="10"/>
        <v>0.19064848258922912</v>
      </c>
      <c r="F98">
        <f t="shared" si="11"/>
        <v>0.19740580188406209</v>
      </c>
      <c r="G98">
        <f t="shared" si="12"/>
        <v>0.15983901270708989</v>
      </c>
      <c r="H98">
        <f t="shared" si="13"/>
        <v>0.15033161225176606</v>
      </c>
      <c r="I98">
        <f t="shared" si="14"/>
        <v>0.14937160039691141</v>
      </c>
    </row>
    <row r="99" spans="1:9" x14ac:dyDescent="0.25">
      <c r="A99">
        <f t="shared" si="6"/>
        <v>600</v>
      </c>
      <c r="B99">
        <f t="shared" si="7"/>
        <v>0.19660917612658871</v>
      </c>
      <c r="C99">
        <f t="shared" si="8"/>
        <v>0.14403137847345704</v>
      </c>
      <c r="D99">
        <f t="shared" si="9"/>
        <v>0.1208986851047895</v>
      </c>
      <c r="E99">
        <f t="shared" si="10"/>
        <v>0.18582509674658382</v>
      </c>
      <c r="F99">
        <f t="shared" si="11"/>
        <v>0.19267199138210933</v>
      </c>
      <c r="G99">
        <f t="shared" si="12"/>
        <v>0.15373315919036123</v>
      </c>
      <c r="H99">
        <f t="shared" si="13"/>
        <v>0.14379570182613433</v>
      </c>
      <c r="I99">
        <f t="shared" si="14"/>
        <v>0.14292561291168498</v>
      </c>
    </row>
    <row r="100" spans="1:9" x14ac:dyDescent="0.25">
      <c r="A100">
        <f t="shared" si="6"/>
        <v>610</v>
      </c>
      <c r="B100">
        <f t="shared" si="7"/>
        <v>0.19135090168291613</v>
      </c>
      <c r="C100">
        <f t="shared" si="8"/>
        <v>0.13775451018593277</v>
      </c>
      <c r="D100">
        <f t="shared" si="9"/>
        <v>0.11305836473772712</v>
      </c>
      <c r="E100">
        <f t="shared" si="10"/>
        <v>0.18117383272390197</v>
      </c>
      <c r="F100">
        <f t="shared" si="11"/>
        <v>0.18808472602983806</v>
      </c>
      <c r="G100">
        <f t="shared" si="12"/>
        <v>0.14784573251038879</v>
      </c>
      <c r="H100">
        <f t="shared" si="13"/>
        <v>0.13750474230710119</v>
      </c>
      <c r="I100">
        <f t="shared" si="14"/>
        <v>0.13673570815453537</v>
      </c>
    </row>
    <row r="101" spans="1:9" x14ac:dyDescent="0.25">
      <c r="A101">
        <f t="shared" si="6"/>
        <v>620</v>
      </c>
      <c r="B101">
        <f t="shared" si="7"/>
        <v>0.18623325877369024</v>
      </c>
      <c r="C101">
        <f t="shared" si="8"/>
        <v>0.13171494995558264</v>
      </c>
      <c r="D101">
        <f t="shared" si="9"/>
        <v>0.10555538882782105</v>
      </c>
      <c r="E101">
        <f t="shared" si="10"/>
        <v>0.17668716124685327</v>
      </c>
      <c r="F101">
        <f t="shared" si="11"/>
        <v>0.18363843433390681</v>
      </c>
      <c r="G101">
        <f t="shared" si="12"/>
        <v>0.14216988778266537</v>
      </c>
      <c r="H101">
        <f t="shared" si="13"/>
        <v>0.13145189696815995</v>
      </c>
      <c r="I101">
        <f t="shared" si="14"/>
        <v>0.13079389536492184</v>
      </c>
    </row>
    <row r="102" spans="1:9" x14ac:dyDescent="0.25">
      <c r="A102">
        <f t="shared" si="6"/>
        <v>630</v>
      </c>
      <c r="B102">
        <f t="shared" si="7"/>
        <v>0.18125248623568291</v>
      </c>
      <c r="C102">
        <f t="shared" si="8"/>
        <v>0.12590589292491838</v>
      </c>
      <c r="D102">
        <f t="shared" si="9"/>
        <v>9.8386999546319992E-2</v>
      </c>
      <c r="E102">
        <f t="shared" si="10"/>
        <v>0.17235791947060547</v>
      </c>
      <c r="F102">
        <f t="shared" si="11"/>
        <v>0.17932779351772643</v>
      </c>
      <c r="G102">
        <f t="shared" si="12"/>
        <v>0.13669892505079884</v>
      </c>
      <c r="H102">
        <f t="shared" si="13"/>
        <v>0.12563037155729539</v>
      </c>
      <c r="I102">
        <f t="shared" si="14"/>
        <v>0.12509224176900002</v>
      </c>
    </row>
    <row r="103" spans="1:9" x14ac:dyDescent="0.25">
      <c r="A103">
        <f t="shared" si="6"/>
        <v>640</v>
      </c>
      <c r="B103">
        <f t="shared" si="7"/>
        <v>0.17640492349725015</v>
      </c>
      <c r="C103">
        <f t="shared" si="8"/>
        <v>0.12032059239025528</v>
      </c>
      <c r="D103">
        <f t="shared" si="9"/>
        <v>9.1549761345463845E-2</v>
      </c>
      <c r="E103">
        <f t="shared" si="10"/>
        <v>0.16817929332636178</v>
      </c>
      <c r="F103">
        <f t="shared" si="11"/>
        <v>0.17514771707352506</v>
      </c>
      <c r="G103">
        <f t="shared" si="12"/>
        <v>0.13142629208772105</v>
      </c>
      <c r="H103">
        <f t="shared" si="13"/>
        <v>0.12003342578135712</v>
      </c>
      <c r="I103">
        <f t="shared" si="14"/>
        <v>0.11962289094636885</v>
      </c>
    </row>
    <row r="104" spans="1:9" x14ac:dyDescent="0.25">
      <c r="A104">
        <f t="shared" ref="A104:A167" si="15">A103+cycle_length</f>
        <v>650</v>
      </c>
      <c r="B104">
        <f t="shared" ref="B104:B167" si="16">EXP(-exp_rate*$A104)</f>
        <v>0.17168700788802971</v>
      </c>
      <c r="C104">
        <f t="shared" ref="C104:C167" si="17">1-WEIBULL($A104, weibull_shape, weibull_scale, TRUE)</f>
        <v>0.11495236996673097</v>
      </c>
      <c r="D104">
        <f t="shared" ref="D104:D167" si="18">EXP((-1/gompertz_shape) * gompertz_rate * (EXP(gompertz_shape*$A104)-1))</f>
        <v>8.5039576267096961E-2</v>
      </c>
      <c r="E104">
        <f t="shared" ref="E104:E167" si="19">1 /(1+(($A104 / llogis_scale)^llogis_shape))</f>
        <v>0.16414480047309349</v>
      </c>
      <c r="F104">
        <f t="shared" ref="F104:F167" si="20">1-LOGNORMDIST($A104,lnorm_meanlog,lnorm_sdlog)</f>
        <v>0.17109334297133671</v>
      </c>
      <c r="G104">
        <f t="shared" ref="G104:G167" si="21">1-_xlfn.GAMMA.DIST($A104, gamma_shape, 1/(gamma_rate),TRUE)</f>
        <v>0.12634558650238614</v>
      </c>
      <c r="H104">
        <f t="shared" ref="H104:H167" si="22">IF(gengamma_Q&lt;0,GAMMADIST((-gengamma_Q^-2) * EXP(-gengamma_Q* -((LN($A104)-(gengamma_mu))/gengamma_sigma)),-gengamma_Q^-2,1,1),1-GAMMADIST((-gengamma_Q^-2) * EXP(-gengamma_Q * -((LN($A104)-(gengamma_mu))/gengamma_sigma)),-gengamma_Q^-2,1,1))</f>
        <v>0.11465438376298609</v>
      </c>
      <c r="I104">
        <f t="shared" ref="I104:I167" si="23">_xlfn.BETA.DIST(genf_hm2/(genf_h_m2 + genf_h_m1*$A104^(genf_h_d/genf_sigma)/EXP(genf_h_d/genf_sigma*genf_mu)),genf_h_m2,genf_h_m1,TRUE)</f>
        <v>0.11437807931584199</v>
      </c>
    </row>
    <row r="105" spans="1:9" x14ac:dyDescent="0.25">
      <c r="A105">
        <f t="shared" si="15"/>
        <v>660</v>
      </c>
      <c r="B105">
        <f t="shared" si="16"/>
        <v>0.16709527202058994</v>
      </c>
      <c r="C105">
        <f t="shared" si="17"/>
        <v>0.10979462478699598</v>
      </c>
      <c r="D105">
        <f t="shared" si="18"/>
        <v>7.8851702738420862E-2</v>
      </c>
      <c r="E105">
        <f t="shared" si="19"/>
        <v>0.16024827388470347</v>
      </c>
      <c r="F105">
        <f t="shared" si="20"/>
        <v>0.1671600224926727</v>
      </c>
      <c r="G105">
        <f t="shared" si="21"/>
        <v>0.12145055722111908</v>
      </c>
      <c r="H105">
        <f t="shared" si="22"/>
        <v>0.10948664352676485</v>
      </c>
      <c r="I105">
        <f t="shared" si="23"/>
        <v>0.10935015083695902</v>
      </c>
    </row>
    <row r="106" spans="1:9" x14ac:dyDescent="0.25">
      <c r="A106">
        <f t="shared" si="15"/>
        <v>670</v>
      </c>
      <c r="B106">
        <f t="shared" si="16"/>
        <v>0.16262634124210651</v>
      </c>
      <c r="C106">
        <f t="shared" si="17"/>
        <v>0.1048408417892629</v>
      </c>
      <c r="D106">
        <f t="shared" si="18"/>
        <v>7.2980777799674296E-2</v>
      </c>
      <c r="E106">
        <f t="shared" si="19"/>
        <v>0.15648384609080029</v>
      </c>
      <c r="F106">
        <f t="shared" si="20"/>
        <v>0.16334330965741706</v>
      </c>
      <c r="G106">
        <f t="shared" si="21"/>
        <v>0.11673510540682785</v>
      </c>
      <c r="H106">
        <f t="shared" si="22"/>
        <v>0.10452368556898772</v>
      </c>
      <c r="I106">
        <f t="shared" si="23"/>
        <v>0.10453157002481328</v>
      </c>
    </row>
    <row r="107" spans="1:9" x14ac:dyDescent="0.25">
      <c r="A107">
        <f t="shared" si="15"/>
        <v>680</v>
      </c>
      <c r="B107">
        <f t="shared" si="16"/>
        <v>0.158276931154193</v>
      </c>
      <c r="C107">
        <f t="shared" si="17"/>
        <v>0.10008459914804524</v>
      </c>
      <c r="D107">
        <f t="shared" si="18"/>
        <v>6.742084267673612E-2</v>
      </c>
      <c r="E107">
        <f t="shared" si="19"/>
        <v>0.15284593407948094</v>
      </c>
      <c r="F107">
        <f t="shared" si="20"/>
        <v>0.15963895121343852</v>
      </c>
      <c r="G107">
        <f t="shared" si="21"/>
        <v>0.11219328487384062</v>
      </c>
      <c r="H107">
        <f t="shared" si="22"/>
        <v>9.9759080563287972E-2</v>
      </c>
      <c r="I107">
        <f t="shared" si="23"/>
        <v>9.9914933375815668E-2</v>
      </c>
    </row>
    <row r="108" spans="1:9" x14ac:dyDescent="0.25">
      <c r="A108">
        <f t="shared" si="15"/>
        <v>690</v>
      </c>
      <c r="B108">
        <f t="shared" si="16"/>
        <v>0.15404384519906364</v>
      </c>
      <c r="C108">
        <f t="shared" si="17"/>
        <v>9.5519574898639492E-2</v>
      </c>
      <c r="D108">
        <f t="shared" si="18"/>
        <v>6.2165371579332461E-2</v>
      </c>
      <c r="E108">
        <f t="shared" si="19"/>
        <v>0.1493292248626516</v>
      </c>
      <c r="F108">
        <f t="shared" si="20"/>
        <v>0.15604287715947551</v>
      </c>
      <c r="G108">
        <f t="shared" si="21"/>
        <v>0.10781930205116996</v>
      </c>
      <c r="H108">
        <f t="shared" si="22"/>
        <v>9.5186496252238295E-2</v>
      </c>
      <c r="I108">
        <f t="shared" si="23"/>
        <v>9.549297930140023E-2</v>
      </c>
    </row>
    <row r="109" spans="1:9" x14ac:dyDescent="0.25">
      <c r="A109">
        <f t="shared" si="15"/>
        <v>700</v>
      </c>
      <c r="B109">
        <f t="shared" si="16"/>
        <v>0.14992397231025317</v>
      </c>
      <c r="C109">
        <f t="shared" si="17"/>
        <v>9.1139552804215151E-2</v>
      </c>
      <c r="D109">
        <f t="shared" si="18"/>
        <v>5.7207303573064736E-2</v>
      </c>
      <c r="E109">
        <f t="shared" si="19"/>
        <v>0.14592866169814711</v>
      </c>
      <c r="F109">
        <f t="shared" si="20"/>
        <v>0.15255119177299115</v>
      </c>
      <c r="G109">
        <f t="shared" si="21"/>
        <v>0.10360751554243763</v>
      </c>
      <c r="H109">
        <f t="shared" si="22"/>
        <v>9.0799703573001045E-2</v>
      </c>
      <c r="I109">
        <f t="shared" si="23"/>
        <v>9.1258596665421021E-2</v>
      </c>
    </row>
    <row r="110" spans="1:9" x14ac:dyDescent="0.25">
      <c r="A110">
        <f t="shared" si="15"/>
        <v>710</v>
      </c>
      <c r="B110">
        <f t="shared" si="16"/>
        <v>0.14591428462616818</v>
      </c>
      <c r="C110">
        <f t="shared" si="17"/>
        <v>8.6938427512249561E-2</v>
      </c>
      <c r="D110">
        <f t="shared" si="18"/>
        <v>5.25390773413002E-2</v>
      </c>
      <c r="E110">
        <f t="shared" si="19"/>
        <v>0.14263943095797202</v>
      </c>
      <c r="F110">
        <f t="shared" si="20"/>
        <v>0.14916016511587982</v>
      </c>
      <c r="G110">
        <f t="shared" si="21"/>
        <v>9.955243532653113E-2</v>
      </c>
      <c r="H110">
        <f t="shared" si="22"/>
        <v>8.6592582063116597E-2</v>
      </c>
      <c r="I110">
        <f t="shared" si="23"/>
        <v>8.7204832019222661E-2</v>
      </c>
    </row>
    <row r="111" spans="1:9" x14ac:dyDescent="0.25">
      <c r="A111">
        <f t="shared" si="15"/>
        <v>720</v>
      </c>
      <c r="B111">
        <f t="shared" si="16"/>
        <v>0.14201183526478872</v>
      </c>
      <c r="C111">
        <f t="shared" si="17"/>
        <v>8.291020904499502E-2</v>
      </c>
      <c r="D111">
        <f t="shared" si="18"/>
        <v>4.8152668621515148E-2</v>
      </c>
      <c r="E111">
        <f t="shared" si="19"/>
        <v>0.13945694962816249</v>
      </c>
      <c r="F111">
        <f t="shared" si="20"/>
        <v>0.14586622499212121</v>
      </c>
      <c r="G111">
        <f t="shared" si="21"/>
        <v>9.5648721639246315E-2</v>
      </c>
      <c r="H111">
        <f t="shared" si="22"/>
        <v>8.2559124590593447E-2</v>
      </c>
      <c r="I111">
        <f t="shared" si="23"/>
        <v>8.3324895626136403E-2</v>
      </c>
    </row>
    <row r="112" spans="1:9" x14ac:dyDescent="0.25">
      <c r="A112">
        <f t="shared" si="15"/>
        <v>730</v>
      </c>
      <c r="B112">
        <f t="shared" si="16"/>
        <v>0.13821375615788536</v>
      </c>
      <c r="C112">
        <f t="shared" si="17"/>
        <v>7.9049026666676236E-2</v>
      </c>
      <c r="D112">
        <f t="shared" si="18"/>
        <v>4.4039630070424267E-2</v>
      </c>
      <c r="E112">
        <f t="shared" si="19"/>
        <v>0.13637685342285968</v>
      </c>
      <c r="F112">
        <f t="shared" si="20"/>
        <v>0.14266594933268539</v>
      </c>
      <c r="G112">
        <f t="shared" si="21"/>
        <v>9.1891183572660795E-2</v>
      </c>
      <c r="H112">
        <f t="shared" si="22"/>
        <v>7.8693441450589985E-2</v>
      </c>
      <c r="I112">
        <f t="shared" si="23"/>
        <v>7.961216636452989E-2</v>
      </c>
    </row>
    <row r="113" spans="1:9" x14ac:dyDescent="0.25">
      <c r="A113">
        <f t="shared" si="15"/>
        <v>740</v>
      </c>
      <c r="B113">
        <f t="shared" si="16"/>
        <v>0.13451725594315952</v>
      </c>
      <c r="C113">
        <f t="shared" si="17"/>
        <v>7.5349132168191946E-2</v>
      </c>
      <c r="D113">
        <f t="shared" si="18"/>
        <v>4.0191133283648935E-2</v>
      </c>
      <c r="E113">
        <f t="shared" si="19"/>
        <v>0.13339498549304313</v>
      </c>
      <c r="F113">
        <f t="shared" si="20"/>
        <v>0.13955605898420487</v>
      </c>
      <c r="G113">
        <f t="shared" si="21"/>
        <v>8.8274777425785045E-2</v>
      </c>
      <c r="H113">
        <f t="shared" si="22"/>
        <v>7.4989763869154791E-2</v>
      </c>
      <c r="I113">
        <f t="shared" si="23"/>
        <v>7.6060195595615221E-2</v>
      </c>
    </row>
    <row r="114" spans="1:9" x14ac:dyDescent="0.25">
      <c r="A114">
        <f t="shared" si="15"/>
        <v>750</v>
      </c>
      <c r="B114">
        <f t="shared" si="16"/>
        <v>0.13091961791275825</v>
      </c>
      <c r="C114">
        <f t="shared" si="17"/>
        <v>7.180490260823269E-2</v>
      </c>
      <c r="D114">
        <f t="shared" si="18"/>
        <v>3.6598012669246241E-2</v>
      </c>
      <c r="E114">
        <f t="shared" si="19"/>
        <v>0.1305073857088512</v>
      </c>
      <c r="F114">
        <f t="shared" si="20"/>
        <v>0.13653341087910387</v>
      </c>
      <c r="G114">
        <f t="shared" si="21"/>
        <v>8.4794604837083787E-2</v>
      </c>
      <c r="H114">
        <f t="shared" si="22"/>
        <v>7.1442446952727612E-2</v>
      </c>
      <c r="I114">
        <f t="shared" si="23"/>
        <v>7.2662710079007681E-2</v>
      </c>
    </row>
    <row r="115" spans="1:9" x14ac:dyDescent="0.25">
      <c r="A115">
        <f t="shared" si="15"/>
        <v>760</v>
      </c>
      <c r="B115">
        <f t="shared" si="16"/>
        <v>0.12741819801665535</v>
      </c>
      <c r="C115">
        <f t="shared" si="17"/>
        <v>6.8410842547920403E-2</v>
      </c>
      <c r="D115">
        <f t="shared" si="18"/>
        <v>3.3250810850625659E-2</v>
      </c>
      <c r="E115">
        <f t="shared" si="19"/>
        <v>0.12771028049340799</v>
      </c>
      <c r="F115">
        <f t="shared" si="20"/>
        <v>0.13359499156603494</v>
      </c>
      <c r="G115">
        <f t="shared" si="21"/>
        <v>8.1445910726773318E-2</v>
      </c>
      <c r="H115">
        <f t="shared" si="22"/>
        <v>6.8045972120378551E-2</v>
      </c>
      <c r="I115">
        <f t="shared" si="23"/>
        <v>6.9413614015645872E-2</v>
      </c>
    </row>
    <row r="116" spans="1:9" x14ac:dyDescent="0.25">
      <c r="A116">
        <f t="shared" si="15"/>
        <v>770</v>
      </c>
      <c r="B116">
        <f t="shared" si="16"/>
        <v>0.12401042291943196</v>
      </c>
      <c r="C116">
        <f t="shared" si="17"/>
        <v>6.5161585814328848E-2</v>
      </c>
      <c r="D116">
        <f t="shared" si="18"/>
        <v>3.0139825253675902E-2</v>
      </c>
      <c r="E116">
        <f t="shared" si="19"/>
        <v>0.12500007318548806</v>
      </c>
      <c r="F116">
        <f t="shared" si="20"/>
        <v>0.13073791108059019</v>
      </c>
      <c r="G116">
        <f t="shared" si="21"/>
        <v>7.8224081074306007E-2</v>
      </c>
      <c r="H116">
        <f t="shared" si="22"/>
        <v>6.4794949054093331E-2</v>
      </c>
      <c r="I116">
        <f t="shared" si="23"/>
        <v>6.6306990294121432E-2</v>
      </c>
    </row>
    <row r="117" spans="1:9" x14ac:dyDescent="0.25">
      <c r="A117">
        <f t="shared" si="15"/>
        <v>780</v>
      </c>
      <c r="B117">
        <f t="shared" si="16"/>
        <v>0.12069378810902806</v>
      </c>
      <c r="C117">
        <f t="shared" si="17"/>
        <v>6.2051896826553654E-2</v>
      </c>
      <c r="D117">
        <f t="shared" si="18"/>
        <v>2.7255155515754529E-2</v>
      </c>
      <c r="E117">
        <f t="shared" si="19"/>
        <v>0.12237333490809493</v>
      </c>
      <c r="F117">
        <f t="shared" si="20"/>
        <v>0.12795939713732796</v>
      </c>
      <c r="G117">
        <f t="shared" si="21"/>
        <v>7.5124640554197875E-2</v>
      </c>
      <c r="H117">
        <f t="shared" si="22"/>
        <v>6.1684117200787814E-2</v>
      </c>
      <c r="I117">
        <f t="shared" si="23"/>
        <v>6.333710101282003E-2</v>
      </c>
    </row>
    <row r="118" spans="1:9" x14ac:dyDescent="0.25">
      <c r="A118">
        <f t="shared" si="15"/>
        <v>790</v>
      </c>
      <c r="B118">
        <f t="shared" si="16"/>
        <v>0.11746585605607487</v>
      </c>
      <c r="C118">
        <f t="shared" si="17"/>
        <v>5.9076671516362644E-2</v>
      </c>
      <c r="D118">
        <f t="shared" si="18"/>
        <v>2.4586751340957277E-2</v>
      </c>
      <c r="E118">
        <f t="shared" si="19"/>
        <v>0.1198267959200477</v>
      </c>
      <c r="F118">
        <f t="shared" si="20"/>
        <v>0.12525678962520348</v>
      </c>
      <c r="G118">
        <f t="shared" si="21"/>
        <v>7.2143250051254437E-2</v>
      </c>
      <c r="H118">
        <f t="shared" si="22"/>
        <v>5.8708346858166061E-2</v>
      </c>
      <c r="I118">
        <f t="shared" si="23"/>
        <v>6.0498387346549796E-2</v>
      </c>
    </row>
    <row r="119" spans="1:9" x14ac:dyDescent="0.25">
      <c r="A119">
        <f t="shared" si="15"/>
        <v>800</v>
      </c>
      <c r="B119">
        <f t="shared" si="16"/>
        <v>0.11432425442245588</v>
      </c>
      <c r="C119">
        <f t="shared" si="17"/>
        <v>5.6230937873874898E-2</v>
      </c>
      <c r="D119">
        <f t="shared" si="18"/>
        <v>2.2124460417138937E-2</v>
      </c>
      <c r="E119">
        <f t="shared" si="19"/>
        <v>0.11735733742790361</v>
      </c>
      <c r="F119">
        <f t="shared" si="20"/>
        <v>0.12262753538947002</v>
      </c>
      <c r="G119">
        <f t="shared" si="21"/>
        <v>6.9275704074340583E-2</v>
      </c>
      <c r="H119">
        <f t="shared" si="22"/>
        <v>5.5862639874988407E-2</v>
      </c>
      <c r="I119">
        <f t="shared" si="23"/>
        <v>5.7785468822588226E-2</v>
      </c>
    </row>
    <row r="120" spans="1:9" x14ac:dyDescent="0.25">
      <c r="A120">
        <f t="shared" si="15"/>
        <v>810</v>
      </c>
      <c r="B120">
        <f t="shared" si="16"/>
        <v>0.1112666743177792</v>
      </c>
      <c r="C120">
        <f t="shared" si="17"/>
        <v>5.3509856147188839E-2</v>
      </c>
      <c r="D120">
        <f t="shared" si="18"/>
        <v>1.9858076005809116E-2</v>
      </c>
      <c r="E120">
        <f t="shared" si="19"/>
        <v>0.11496198383594221</v>
      </c>
      <c r="F120">
        <f t="shared" si="20"/>
        <v>0.12006918328407457</v>
      </c>
      <c r="G120">
        <f t="shared" si="21"/>
        <v>6.6517928086078371E-2</v>
      </c>
      <c r="H120">
        <f t="shared" si="22"/>
        <v>5.3142129994856124E-2</v>
      </c>
      <c r="I120">
        <f t="shared" si="23"/>
        <v>5.5193142067337699E-2</v>
      </c>
    </row>
    <row r="121" spans="1:9" x14ac:dyDescent="0.25">
      <c r="A121">
        <f t="shared" si="15"/>
        <v>820</v>
      </c>
      <c r="B121">
        <f t="shared" si="16"/>
        <v>0.10829086860248079</v>
      </c>
      <c r="C121">
        <f t="shared" si="17"/>
        <v>5.0908718723397528E-2</v>
      </c>
      <c r="D121">
        <f t="shared" si="18"/>
        <v>1.7777383816504174E-2</v>
      </c>
      <c r="E121">
        <f t="shared" si="19"/>
        <v>0.11263789541247006</v>
      </c>
      <c r="F121">
        <f t="shared" si="20"/>
        <v>0.1175793794794715</v>
      </c>
      <c r="G121">
        <f t="shared" si="21"/>
        <v>6.3865975764247462E-2</v>
      </c>
      <c r="H121">
        <f t="shared" si="22"/>
        <v>5.0542082871161353E-2</v>
      </c>
      <c r="I121">
        <f t="shared" si="23"/>
        <v>5.2716379081068465E-2</v>
      </c>
    </row>
    <row r="122" spans="1:9" x14ac:dyDescent="0.25">
      <c r="A122">
        <f t="shared" si="15"/>
        <v>830</v>
      </c>
      <c r="B122">
        <f t="shared" si="16"/>
        <v>0.10539465023631002</v>
      </c>
      <c r="C122">
        <f t="shared" si="17"/>
        <v>4.8422949717004782E-2</v>
      </c>
      <c r="D122">
        <f t="shared" si="18"/>
        <v>1.587220778270667E-2</v>
      </c>
      <c r="E122">
        <f t="shared" si="19"/>
        <v>0.11038236135133128</v>
      </c>
      <c r="F122">
        <f t="shared" si="20"/>
        <v>0.11515586301163006</v>
      </c>
      <c r="G122">
        <f t="shared" si="21"/>
        <v>6.1316026209170538E-2</v>
      </c>
      <c r="H122">
        <f t="shared" si="22"/>
        <v>4.8057895779469506E-2</v>
      </c>
      <c r="I122">
        <f t="shared" si="23"/>
        <v>5.0350325094574232E-2</v>
      </c>
    </row>
    <row r="123" spans="1:9" x14ac:dyDescent="0.25">
      <c r="A123">
        <f t="shared" si="15"/>
        <v>840</v>
      </c>
      <c r="B123">
        <f t="shared" si="16"/>
        <v>0.10257589067098545</v>
      </c>
      <c r="C123">
        <f t="shared" si="17"/>
        <v>4.6048104290377867E-2</v>
      </c>
      <c r="D123">
        <f t="shared" si="18"/>
        <v>1.4132454366920934E-2</v>
      </c>
      <c r="E123">
        <f t="shared" si="19"/>
        <v>0.10819279320821212</v>
      </c>
      <c r="F123">
        <f t="shared" si="20"/>
        <v>0.11279646155883039</v>
      </c>
      <c r="G123">
        <f t="shared" si="21"/>
        <v>5.8864381110015351E-2</v>
      </c>
      <c r="H123">
        <f t="shared" si="22"/>
        <v>4.5685097052249102E-2</v>
      </c>
      <c r="I123">
        <f t="shared" si="23"/>
        <v>4.8090296057994426E-2</v>
      </c>
    </row>
    <row r="124" spans="1:9" x14ac:dyDescent="0.25">
      <c r="A124">
        <f t="shared" si="15"/>
        <v>850</v>
      </c>
      <c r="B124">
        <f t="shared" si="16"/>
        <v>9.9832518285838404E-2</v>
      </c>
      <c r="C124">
        <f t="shared" si="17"/>
        <v>4.3779867729544675E-2</v>
      </c>
      <c r="D124">
        <f t="shared" si="18"/>
        <v>1.2548155038107228E-2</v>
      </c>
      <c r="E124">
        <f t="shared" si="19"/>
        <v>0.1060667186920735</v>
      </c>
      <c r="F124">
        <f t="shared" si="20"/>
        <v>0.11049908743360837</v>
      </c>
      <c r="G124">
        <f t="shared" si="21"/>
        <v>5.6507461881688537E-2</v>
      </c>
      <c r="H124">
        <f t="shared" si="22"/>
        <v>4.3419345259562703E-2</v>
      </c>
      <c r="I124">
        <f t="shared" si="23"/>
        <v>4.5931775808572571E-2</v>
      </c>
    </row>
    <row r="125" spans="1:9" x14ac:dyDescent="0.25">
      <c r="A125">
        <f t="shared" si="15"/>
        <v>860</v>
      </c>
      <c r="B125">
        <f t="shared" si="16"/>
        <v>9.7162516865294812E-2</v>
      </c>
      <c r="C125">
        <f t="shared" si="17"/>
        <v>4.1614054297361536E-2</v>
      </c>
      <c r="D125">
        <f t="shared" si="18"/>
        <v>1.1109506585222089E-2</v>
      </c>
      <c r="E125">
        <f t="shared" si="19"/>
        <v>0.10400177579283458</v>
      </c>
      <c r="F125">
        <f t="shared" si="20"/>
        <v>0.10826173377794113</v>
      </c>
      <c r="G125">
        <f t="shared" si="21"/>
        <v>5.4241806782856283E-2</v>
      </c>
      <c r="H125">
        <f t="shared" si="22"/>
        <v>4.1256428158072178E-2</v>
      </c>
      <c r="I125">
        <f t="shared" si="23"/>
        <v>4.3870412960758089E-2</v>
      </c>
    </row>
    <row r="126" spans="1:9" x14ac:dyDescent="0.25">
      <c r="A126">
        <f t="shared" si="15"/>
        <v>870</v>
      </c>
      <c r="B126">
        <f t="shared" si="16"/>
        <v>9.4563924117076745E-2</v>
      </c>
      <c r="C126">
        <f t="shared" si="17"/>
        <v>3.9546605884850705E-2</v>
      </c>
      <c r="D126">
        <f t="shared" si="18"/>
        <v>9.8069089559042998E-3</v>
      </c>
      <c r="E126">
        <f t="shared" si="19"/>
        <v>0.10199570722722581</v>
      </c>
      <c r="F126">
        <f t="shared" si="20"/>
        <v>0.10608247095044832</v>
      </c>
      <c r="G126">
        <f t="shared" si="21"/>
        <v>5.2064068024567201E-2</v>
      </c>
      <c r="H126">
        <f t="shared" si="22"/>
        <v>3.9192261429498165E-2</v>
      </c>
      <c r="I126">
        <f t="shared" si="23"/>
        <v>4.1902017558795336E-2</v>
      </c>
    </row>
    <row r="127" spans="1:9" x14ac:dyDescent="0.25">
      <c r="A127">
        <f t="shared" si="15"/>
        <v>880</v>
      </c>
      <c r="B127">
        <f t="shared" si="16"/>
        <v>9.2034830230034212E-2</v>
      </c>
      <c r="C127">
        <f t="shared" si="17"/>
        <v>3.7573590480316388E-2</v>
      </c>
      <c r="D127">
        <f t="shared" si="18"/>
        <v>8.6310003390835666E-3</v>
      </c>
      <c r="E127">
        <f t="shared" si="19"/>
        <v>0.10004635518554172</v>
      </c>
      <c r="F127">
        <f t="shared" si="20"/>
        <v>0.10395944309504146</v>
      </c>
      <c r="G127">
        <f t="shared" si="21"/>
        <v>4.9971008877994771E-2</v>
      </c>
      <c r="H127">
        <f t="shared" si="22"/>
        <v>3.7222887228498314E-2</v>
      </c>
      <c r="I127">
        <f t="shared" si="23"/>
        <v>4.002255752884161E-2</v>
      </c>
    </row>
    <row r="128" spans="1:9" x14ac:dyDescent="0.25">
      <c r="A128">
        <f t="shared" si="15"/>
        <v>890</v>
      </c>
      <c r="B128">
        <f t="shared" si="16"/>
        <v>8.9573376470547722E-2</v>
      </c>
      <c r="C128">
        <f t="shared" si="17"/>
        <v>3.5691200474712748E-2</v>
      </c>
      <c r="D128">
        <f t="shared" si="18"/>
        <v>7.5726892440765355E-3</v>
      </c>
      <c r="E128">
        <f t="shared" si="19"/>
        <v>9.8151656362826897E-2</v>
      </c>
      <c r="F128">
        <f t="shared" si="20"/>
        <v>0.10189086488105692</v>
      </c>
      <c r="G128">
        <f t="shared" si="21"/>
        <v>4.795950078892941E-2</v>
      </c>
      <c r="H128">
        <f t="shared" si="22"/>
        <v>3.5344472558803464E-2</v>
      </c>
      <c r="I128">
        <f t="shared" si="23"/>
        <v>3.8228154964652823E-2</v>
      </c>
    </row>
    <row r="129" spans="1:9" x14ac:dyDescent="0.25">
      <c r="A129">
        <f t="shared" si="15"/>
        <v>900</v>
      </c>
      <c r="B129">
        <f t="shared" si="16"/>
        <v>8.7177753816469347E-2</v>
      </c>
      <c r="C129">
        <f t="shared" si="17"/>
        <v>3.3895750820641446E-2</v>
      </c>
      <c r="D129">
        <f t="shared" si="18"/>
        <v>6.6231833660786409E-3</v>
      </c>
      <c r="E129">
        <f t="shared" si="19"/>
        <v>9.6309637258825034E-2</v>
      </c>
      <c r="F129">
        <f t="shared" si="20"/>
        <v>9.9875018405494065E-2</v>
      </c>
      <c r="G129">
        <f t="shared" si="21"/>
        <v>4.6026520505835888E-2</v>
      </c>
      <c r="H129">
        <f t="shared" si="22"/>
        <v>3.3553307495358675E-2</v>
      </c>
      <c r="I129">
        <f t="shared" si="23"/>
        <v>3.6515082278048429E-2</v>
      </c>
    </row>
    <row r="130" spans="1:9" x14ac:dyDescent="0.25">
      <c r="A130">
        <f t="shared" si="15"/>
        <v>910</v>
      </c>
      <c r="B130">
        <f t="shared" si="16"/>
        <v>8.484620162759908E-2</v>
      </c>
      <c r="C130">
        <f t="shared" si="17"/>
        <v>3.2183677061309757E-2</v>
      </c>
      <c r="D130">
        <f t="shared" si="18"/>
        <v>5.7740150682897276E-3</v>
      </c>
      <c r="E130">
        <f t="shared" si="19"/>
        <v>9.4518409731800535E-2</v>
      </c>
      <c r="F130">
        <f t="shared" si="20"/>
        <v>9.791025024851796E-2</v>
      </c>
      <c r="G130">
        <f t="shared" si="21"/>
        <v>4.4169147227553385E-2</v>
      </c>
      <c r="H130">
        <f t="shared" si="22"/>
        <v>3.1845803269175743E-2</v>
      </c>
      <c r="I130">
        <f t="shared" si="23"/>
        <v>3.4879758242656198E-2</v>
      </c>
    </row>
    <row r="131" spans="1:9" x14ac:dyDescent="0.25">
      <c r="A131">
        <f t="shared" si="15"/>
        <v>920</v>
      </c>
      <c r="B131">
        <f t="shared" si="16"/>
        <v>8.257700635171919E-2</v>
      </c>
      <c r="C131">
        <f t="shared" si="17"/>
        <v>3.055153324476878E-2</v>
      </c>
      <c r="D131">
        <f t="shared" si="18"/>
        <v>5.0170633535746422E-3</v>
      </c>
      <c r="E131">
        <f t="shared" si="19"/>
        <v>9.2776166792102391E-2</v>
      </c>
      <c r="F131">
        <f t="shared" si="20"/>
        <v>9.5994968673902226E-2</v>
      </c>
      <c r="G131">
        <f t="shared" si="21"/>
        <v>4.2384559776030839E-2</v>
      </c>
      <c r="H131">
        <f t="shared" si="22"/>
        <v>3.0218490230593309E-2</v>
      </c>
      <c r="I131">
        <f t="shared" si="23"/>
        <v>3.331874395688747E-2</v>
      </c>
    </row>
    <row r="132" spans="1:9" x14ac:dyDescent="0.25">
      <c r="A132">
        <f t="shared" si="15"/>
        <v>930</v>
      </c>
      <c r="B132">
        <f t="shared" si="16"/>
        <v>8.0368500265234899E-2</v>
      </c>
      <c r="C132">
        <f t="shared" si="17"/>
        <v>2.8995989737794381E-2</v>
      </c>
      <c r="D132">
        <f t="shared" si="18"/>
        <v>4.3445722428418375E-3</v>
      </c>
      <c r="E132">
        <f t="shared" si="19"/>
        <v>9.1081178622076653E-2</v>
      </c>
      <c r="F132">
        <f t="shared" si="20"/>
        <v>9.4127640966568116E-2</v>
      </c>
      <c r="G132">
        <f t="shared" si="21"/>
        <v>4.0670033798867578E-2</v>
      </c>
      <c r="H132">
        <f t="shared" si="22"/>
        <v>2.8668015705682448E-2</v>
      </c>
      <c r="I132">
        <f t="shared" si="23"/>
        <v>3.1828738749684019E-2</v>
      </c>
    </row>
    <row r="133" spans="1:9" x14ac:dyDescent="0.25">
      <c r="A133">
        <f t="shared" si="15"/>
        <v>940</v>
      </c>
      <c r="B133">
        <f t="shared" si="16"/>
        <v>7.8219060247496933E-2</v>
      </c>
      <c r="C133">
        <f t="shared" si="17"/>
        <v>2.7513830952844542E-2</v>
      </c>
      <c r="D133">
        <f t="shared" si="18"/>
        <v>3.7491655224640356E-3</v>
      </c>
      <c r="E133">
        <f t="shared" si="19"/>
        <v>8.9431788809645085E-2</v>
      </c>
      <c r="F133">
        <f t="shared" si="20"/>
        <v>9.2306790899828073E-2</v>
      </c>
      <c r="G133">
        <f t="shared" si="21"/>
        <v>3.9022939005858515E-2</v>
      </c>
      <c r="H133">
        <f t="shared" si="22"/>
        <v>2.7191141759603132E-2</v>
      </c>
      <c r="I133">
        <f t="shared" si="23"/>
        <v>3.0406576050307627E-2</v>
      </c>
    </row>
    <row r="134" spans="1:9" x14ac:dyDescent="0.25">
      <c r="A134">
        <f t="shared" si="15"/>
        <v>950</v>
      </c>
      <c r="B134">
        <f t="shared" si="16"/>
        <v>7.6127106587904364E-2</v>
      </c>
      <c r="C134">
        <f t="shared" si="17"/>
        <v>2.6101953000651101E-2</v>
      </c>
      <c r="D134">
        <f t="shared" si="18"/>
        <v>3.223857868267501E-3</v>
      </c>
      <c r="E134">
        <f t="shared" si="19"/>
        <v>8.782641078355255E-2</v>
      </c>
      <c r="F134">
        <f t="shared" si="20"/>
        <v>9.0530996325372759E-2</v>
      </c>
      <c r="G134">
        <f t="shared" si="21"/>
        <v>3.744073644322321E-2</v>
      </c>
      <c r="H134">
        <f t="shared" si="22"/>
        <v>2.5784742879839007E-2</v>
      </c>
      <c r="I134">
        <f t="shared" si="23"/>
        <v>2.9049219241320576E-2</v>
      </c>
    </row>
    <row r="135" spans="1:9" x14ac:dyDescent="0.25">
      <c r="A135">
        <f t="shared" si="15"/>
        <v>960</v>
      </c>
      <c r="B135">
        <f t="shared" si="16"/>
        <v>7.4091101824911104E-2</v>
      </c>
      <c r="C135">
        <f t="shared" si="17"/>
        <v>2.4757361280157153E-2</v>
      </c>
      <c r="D135">
        <f t="shared" si="18"/>
        <v>2.7620623980725996E-3</v>
      </c>
      <c r="E135">
        <f t="shared" si="19"/>
        <v>8.6263524438940559E-2</v>
      </c>
      <c r="F135">
        <f t="shared" si="20"/>
        <v>8.8798886879437822E-2</v>
      </c>
      <c r="G135">
        <f t="shared" si="21"/>
        <v>3.5920975808717115E-2</v>
      </c>
      <c r="H135">
        <f t="shared" si="22"/>
        <v>2.444580359138171E-2</v>
      </c>
      <c r="I135">
        <f t="shared" si="23"/>
        <v>2.7753757511916385E-2</v>
      </c>
    </row>
    <row r="136" spans="1:9" x14ac:dyDescent="0.25">
      <c r="A136">
        <f t="shared" si="15"/>
        <v>970</v>
      </c>
      <c r="B136">
        <f t="shared" si="16"/>
        <v>7.2109549616083221E-2</v>
      </c>
      <c r="C136">
        <f t="shared" si="17"/>
        <v>2.3477168016709959E-2</v>
      </c>
      <c r="D136">
        <f t="shared" si="18"/>
        <v>2.3575947476730469E-3</v>
      </c>
      <c r="E136">
        <f t="shared" si="19"/>
        <v>8.4741672942531848E-2</v>
      </c>
      <c r="F136">
        <f t="shared" si="20"/>
        <v>8.7109141798964784E-2</v>
      </c>
      <c r="G136">
        <f t="shared" si="21"/>
        <v>3.4461292810393562E-2</v>
      </c>
      <c r="H136">
        <f t="shared" si="22"/>
        <v>2.3171416015131174E-2</v>
      </c>
      <c r="I136">
        <f t="shared" si="23"/>
        <v>2.6517401726908092E-2</v>
      </c>
    </row>
    <row r="137" spans="1:9" x14ac:dyDescent="0.25">
      <c r="A137">
        <f t="shared" si="15"/>
        <v>980</v>
      </c>
      <c r="B137">
        <f t="shared" si="16"/>
        <v>7.0180993638376155E-2</v>
      </c>
      <c r="C137">
        <f t="shared" si="17"/>
        <v>2.2258589758653913E-2</v>
      </c>
      <c r="D137">
        <f t="shared" si="18"/>
        <v>2.0046738057155063E-3</v>
      </c>
      <c r="E137">
        <f t="shared" si="19"/>
        <v>8.3259459707310524E-2</v>
      </c>
      <c r="F137">
        <f t="shared" si="20"/>
        <v>8.5460487841929389E-2</v>
      </c>
      <c r="G137">
        <f t="shared" si="21"/>
        <v>3.3059406571382066E-2</v>
      </c>
      <c r="H137">
        <f t="shared" si="22"/>
        <v>2.1958777380002181E-2</v>
      </c>
      <c r="I137">
        <f t="shared" si="23"/>
        <v>2.5337480324956758E-2</v>
      </c>
    </row>
    <row r="138" spans="1:9" x14ac:dyDescent="0.25">
      <c r="A138">
        <f t="shared" si="15"/>
        <v>990</v>
      </c>
      <c r="B138">
        <f t="shared" si="16"/>
        <v>6.8304016517823987E-2</v>
      </c>
      <c r="C138">
        <f t="shared" si="17"/>
        <v>2.1098944841735467E-2</v>
      </c>
      <c r="D138">
        <f t="shared" si="18"/>
        <v>1.6979192804510443E-3</v>
      </c>
      <c r="E138">
        <f t="shared" si="19"/>
        <v>8.1815545527149675E-2</v>
      </c>
      <c r="F138">
        <f t="shared" si="20"/>
        <v>8.385169730633546E-2</v>
      </c>
      <c r="G138">
        <f t="shared" si="21"/>
        <v>3.1713117082691089E-2</v>
      </c>
      <c r="H138">
        <f t="shared" si="22"/>
        <v>2.0805187498484812E-2</v>
      </c>
      <c r="I138">
        <f t="shared" si="23"/>
        <v>2.4211435258025764E-2</v>
      </c>
    </row>
    <row r="139" spans="1:9" x14ac:dyDescent="0.25">
      <c r="A139">
        <f t="shared" si="15"/>
        <v>1000</v>
      </c>
      <c r="B139">
        <f t="shared" si="16"/>
        <v>6.6477238787853679E-2</v>
      </c>
      <c r="C139">
        <f t="shared" si="17"/>
        <v>1.9995650830042289E-2</v>
      </c>
      <c r="D139">
        <f t="shared" si="18"/>
        <v>1.4323463051047491E-3</v>
      </c>
      <c r="E139">
        <f t="shared" si="19"/>
        <v>8.0408645862382361E-2</v>
      </c>
      <c r="F139">
        <f t="shared" si="20"/>
        <v>8.2281586142697427E-2</v>
      </c>
      <c r="G139">
        <f t="shared" si="21"/>
        <v>3.0420302705710056E-2</v>
      </c>
      <c r="H139">
        <f t="shared" si="22"/>
        <v>1.9708046214708341E-2</v>
      </c>
      <c r="I139">
        <f t="shared" si="23"/>
        <v>2.3136817982571022E-2</v>
      </c>
    </row>
    <row r="140" spans="1:9" x14ac:dyDescent="0.25">
      <c r="A140">
        <f t="shared" si="15"/>
        <v>1010</v>
      </c>
      <c r="B140">
        <f t="shared" si="16"/>
        <v>6.4699317875459281E-2</v>
      </c>
      <c r="C140">
        <f t="shared" si="17"/>
        <v>1.8946221941533392E-2</v>
      </c>
      <c r="D140">
        <f t="shared" si="18"/>
        <v>1.2033573180632721E-3</v>
      </c>
      <c r="E140">
        <f t="shared" si="19"/>
        <v>7.9037528267822926E-2</v>
      </c>
      <c r="F140">
        <f t="shared" si="20"/>
        <v>8.0749012155117761E-2</v>
      </c>
      <c r="G140">
        <f t="shared" si="21"/>
        <v>2.9178917725789844E-2</v>
      </c>
      <c r="H140">
        <f t="shared" si="22"/>
        <v>1.8664850833381763E-2</v>
      </c>
      <c r="I140">
        <f t="shared" si="23"/>
        <v>2.2111285511605842E-2</v>
      </c>
    </row>
    <row r="141" spans="1:9" x14ac:dyDescent="0.25">
      <c r="A141">
        <f t="shared" si="15"/>
        <v>1020</v>
      </c>
      <c r="B141">
        <f t="shared" si="16"/>
        <v>6.2968947114490678E-2</v>
      </c>
      <c r="C141">
        <f t="shared" si="17"/>
        <v>1.7948266465597662E-2</v>
      </c>
      <c r="D141">
        <f t="shared" si="18"/>
        <v>1.0067314787232564E-3</v>
      </c>
      <c r="E141">
        <f t="shared" si="19"/>
        <v>7.7701009955235684E-2</v>
      </c>
      <c r="F141">
        <f t="shared" si="20"/>
        <v>7.9252873286351666E-2</v>
      </c>
      <c r="G141">
        <f t="shared" si="21"/>
        <v>2.7986989958002528E-2</v>
      </c>
      <c r="H141">
        <f t="shared" si="22"/>
        <v>1.767319353735064E-2</v>
      </c>
      <c r="I141">
        <f t="shared" si="23"/>
        <v>2.113259653553785E-2</v>
      </c>
    </row>
    <row r="142" spans="1:9" x14ac:dyDescent="0.25">
      <c r="A142">
        <f t="shared" si="15"/>
        <v>1030</v>
      </c>
      <c r="B142">
        <f t="shared" si="16"/>
        <v>6.1284854785331494E-2</v>
      </c>
      <c r="C142">
        <f t="shared" si="17"/>
        <v>1.6999484179476498E-2</v>
      </c>
      <c r="D142">
        <f t="shared" si="18"/>
        <v>8.3861189930114447E-4</v>
      </c>
      <c r="E142">
        <f t="shared" si="19"/>
        <v>7.6397955482704935E-2</v>
      </c>
      <c r="F142">
        <f t="shared" si="20"/>
        <v>7.779210598250752E-2</v>
      </c>
      <c r="G142">
        <f t="shared" si="21"/>
        <v>2.6842618405940155E-2</v>
      </c>
      <c r="H142">
        <f t="shared" si="22"/>
        <v>1.6730758800900025E-2</v>
      </c>
      <c r="I142">
        <f t="shared" si="23"/>
        <v>2.0198607618513265E-2</v>
      </c>
    </row>
    <row r="143" spans="1:9" x14ac:dyDescent="0.25">
      <c r="A143">
        <f t="shared" si="15"/>
        <v>1040</v>
      </c>
      <c r="B143">
        <f t="shared" si="16"/>
        <v>5.9645803180260894E-2</v>
      </c>
      <c r="C143">
        <f t="shared" si="17"/>
        <v>1.6097663769829795E-2</v>
      </c>
      <c r="D143">
        <f t="shared" si="18"/>
        <v>6.9549098692372319E-4</v>
      </c>
      <c r="E143">
        <f t="shared" si="19"/>
        <v>7.5127274563800223E-2</v>
      </c>
      <c r="F143">
        <f t="shared" si="20"/>
        <v>7.6365683633276227E-2</v>
      </c>
      <c r="G143">
        <f t="shared" si="21"/>
        <v>2.5743970974184904E-2</v>
      </c>
      <c r="H143">
        <f t="shared" si="22"/>
        <v>1.5835320805361541E-2</v>
      </c>
      <c r="I143">
        <f t="shared" si="23"/>
        <v>1.9307269475958191E-2</v>
      </c>
    </row>
    <row r="144" spans="1:9" x14ac:dyDescent="0.25">
      <c r="A144">
        <f t="shared" si="15"/>
        <v>1050</v>
      </c>
      <c r="B144">
        <f t="shared" si="16"/>
        <v>5.8050587693811995E-2</v>
      </c>
      <c r="C144">
        <f t="shared" si="17"/>
        <v>1.5240680265188433E-2</v>
      </c>
      <c r="D144">
        <f t="shared" si="18"/>
        <v>5.7419419877679026E-4</v>
      </c>
      <c r="E144">
        <f t="shared" si="19"/>
        <v>7.3887919989838388E-2</v>
      </c>
      <c r="F144">
        <f t="shared" si="20"/>
        <v>7.4972615083814587E-2</v>
      </c>
      <c r="G144">
        <f t="shared" si="21"/>
        <v>2.468928223488065E-2</v>
      </c>
      <c r="H144">
        <f t="shared" si="22"/>
        <v>1.4984740863036028E-2</v>
      </c>
      <c r="I144">
        <f t="shared" si="23"/>
        <v>1.8456623338045462E-2</v>
      </c>
    </row>
    <row r="145" spans="1:9" x14ac:dyDescent="0.25">
      <c r="A145">
        <f t="shared" si="15"/>
        <v>1060</v>
      </c>
      <c r="B145">
        <f t="shared" si="16"/>
        <v>5.6498035937458523E-2</v>
      </c>
      <c r="C145">
        <f t="shared" si="17"/>
        <v>1.4426492484532205E-2</v>
      </c>
      <c r="D145">
        <f t="shared" si="18"/>
        <v>4.7186251599720062E-4</v>
      </c>
      <c r="E145">
        <f t="shared" si="19"/>
        <v>7.2678885658936182E-2</v>
      </c>
      <c r="F145">
        <f t="shared" si="20"/>
        <v>7.3611943214625497E-2</v>
      </c>
      <c r="G145">
        <f t="shared" si="21"/>
        <v>2.3676851248655595E-2</v>
      </c>
      <c r="H145">
        <f t="shared" si="22"/>
        <v>1.4176964854926366E-2</v>
      </c>
      <c r="I145">
        <f t="shared" si="23"/>
        <v>1.7644797402940348E-2</v>
      </c>
    </row>
    <row r="146" spans="1:9" x14ac:dyDescent="0.25">
      <c r="A146">
        <f t="shared" si="15"/>
        <v>1070</v>
      </c>
      <c r="B146">
        <f t="shared" si="16"/>
        <v>5.4987006877978854E-2</v>
      </c>
      <c r="C146">
        <f t="shared" si="17"/>
        <v>1.3653140506760253E-2</v>
      </c>
      <c r="D146">
        <f t="shared" si="18"/>
        <v>3.859339394939834E-4</v>
      </c>
      <c r="E146">
        <f t="shared" si="19"/>
        <v>7.1499204705910535E-2</v>
      </c>
      <c r="F146">
        <f t="shared" si="20"/>
        <v>7.2282743585976639E-2</v>
      </c>
      <c r="G146">
        <f t="shared" si="21"/>
        <v>2.2705039439977148E-2</v>
      </c>
      <c r="H146">
        <f t="shared" si="22"/>
        <v>1.3410020687288138E-2</v>
      </c>
      <c r="I146">
        <f t="shared" si="23"/>
        <v>1.6870003382890412E-2</v>
      </c>
    </row>
    <row r="147" spans="1:9" x14ac:dyDescent="0.25">
      <c r="A147">
        <f t="shared" si="15"/>
        <v>1080</v>
      </c>
      <c r="B147">
        <f t="shared" si="16"/>
        <v>5.3516389998864496E-2</v>
      </c>
      <c r="C147">
        <f t="shared" si="17"/>
        <v>1.2918743165367785E-2</v>
      </c>
      <c r="D147">
        <f t="shared" si="18"/>
        <v>3.1412430324767962E-4</v>
      </c>
      <c r="E147">
        <f t="shared" si="19"/>
        <v>7.0347947727431803E-2</v>
      </c>
      <c r="F147">
        <f t="shared" si="20"/>
        <v>7.0984123143595812E-2</v>
      </c>
      <c r="G147">
        <f t="shared" si="21"/>
        <v>2.1772268526877525E-2</v>
      </c>
      <c r="H147">
        <f t="shared" si="22"/>
        <v>1.2682015771544819E-2</v>
      </c>
      <c r="I147">
        <f t="shared" si="23"/>
        <v>1.6130533145505405E-2</v>
      </c>
    </row>
    <row r="148" spans="1:9" x14ac:dyDescent="0.25">
      <c r="A148">
        <f t="shared" si="15"/>
        <v>1090</v>
      </c>
      <c r="B148">
        <f t="shared" si="16"/>
        <v>5.2085104484156583E-2</v>
      </c>
      <c r="C148">
        <f t="shared" si="17"/>
        <v>1.2221495572224295E-2</v>
      </c>
      <c r="D148">
        <f t="shared" si="18"/>
        <v>2.5440768825083513E-4</v>
      </c>
      <c r="E148">
        <f t="shared" si="19"/>
        <v>6.9224221097159241E-2</v>
      </c>
      <c r="F148">
        <f t="shared" si="20"/>
        <v>6.9715218982560501E-2</v>
      </c>
      <c r="G148">
        <f t="shared" si="21"/>
        <v>2.0877018504850131E-2</v>
      </c>
      <c r="H148">
        <f t="shared" si="22"/>
        <v>1.1991134531677439E-2</v>
      </c>
      <c r="I148">
        <f t="shared" si="23"/>
        <v>1.5424755451931119E-2</v>
      </c>
    </row>
    <row r="149" spans="1:9" x14ac:dyDescent="0.25">
      <c r="A149">
        <f t="shared" si="15"/>
        <v>1100</v>
      </c>
      <c r="B149">
        <f t="shared" si="16"/>
        <v>5.0692098424110252E-2</v>
      </c>
      <c r="C149">
        <f t="shared" si="17"/>
        <v>1.1559666673949476E-2</v>
      </c>
      <c r="D149">
        <f t="shared" si="18"/>
        <v>2.0499670360949704E-4</v>
      </c>
      <c r="E149">
        <f t="shared" si="19"/>
        <v>6.8127165365895193E-2</v>
      </c>
      <c r="F149">
        <f t="shared" si="20"/>
        <v>6.847519716646433E-2</v>
      </c>
      <c r="G149">
        <f t="shared" si="21"/>
        <v>2.0017825684602752E-2</v>
      </c>
      <c r="H149">
        <f t="shared" si="22"/>
        <v>1.1335635942790745E-2</v>
      </c>
      <c r="I149">
        <f t="shared" si="23"/>
        <v>1.4751112793041974E-2</v>
      </c>
    </row>
    <row r="150" spans="1:9" x14ac:dyDescent="0.25">
      <c r="A150">
        <f t="shared" si="15"/>
        <v>1110</v>
      </c>
      <c r="B150">
        <f t="shared" si="16"/>
        <v>4.9336348042103587E-2</v>
      </c>
      <c r="C150">
        <f t="shared" si="17"/>
        <v>1.0931596844008018E-2</v>
      </c>
      <c r="D150">
        <f t="shared" si="18"/>
        <v>1.6432288100601454E-4</v>
      </c>
      <c r="E150">
        <f t="shared" si="19"/>
        <v>6.7055953742083813E-2</v>
      </c>
      <c r="F150">
        <f t="shared" si="20"/>
        <v>6.7263251599110507E-2</v>
      </c>
      <c r="G150">
        <f t="shared" si="21"/>
        <v>1.9193280783246003E-2</v>
      </c>
      <c r="H150">
        <f t="shared" si="22"/>
        <v>1.0713851104172445E-2</v>
      </c>
      <c r="I150">
        <f t="shared" si="23"/>
        <v>1.410811832425937E-2</v>
      </c>
    </row>
    <row r="151" spans="1:9" x14ac:dyDescent="0.25">
      <c r="A151">
        <f t="shared" si="15"/>
        <v>1120</v>
      </c>
      <c r="B151">
        <f t="shared" si="16"/>
        <v>4.8016856942222803E-2</v>
      </c>
      <c r="C151">
        <f t="shared" si="17"/>
        <v>1.0335695513297827E-2</v>
      </c>
      <c r="D151">
        <f t="shared" si="18"/>
        <v>1.3101740537753084E-4</v>
      </c>
      <c r="E151">
        <f t="shared" si="19"/>
        <v>6.600979064825041E-2</v>
      </c>
      <c r="F151">
        <f t="shared" si="20"/>
        <v>6.607860294612411E-2</v>
      </c>
      <c r="G151">
        <f t="shared" si="21"/>
        <v>1.8402027068402438E-2</v>
      </c>
      <c r="H151">
        <f t="shared" si="22"/>
        <v>1.0124180849796383E-2</v>
      </c>
      <c r="I151">
        <f t="shared" si="23"/>
        <v>1.3494352899142734E-2</v>
      </c>
    </row>
    <row r="152" spans="1:9" x14ac:dyDescent="0.25">
      <c r="A152">
        <f t="shared" si="15"/>
        <v>1130</v>
      </c>
      <c r="B152">
        <f t="shared" si="16"/>
        <v>4.6732655376970293E-2</v>
      </c>
      <c r="C152">
        <f t="shared" si="17"/>
        <v>9.7704388416728349E-3</v>
      </c>
      <c r="D152">
        <f t="shared" si="18"/>
        <v>1.0389237898987383E-4</v>
      </c>
      <c r="E152">
        <f t="shared" si="19"/>
        <v>6.49879103492354E-2</v>
      </c>
      <c r="F152">
        <f t="shared" si="20"/>
        <v>6.4920497604023186E-2</v>
      </c>
      <c r="G152">
        <f t="shared" si="21"/>
        <v>1.7642758554636484E-2</v>
      </c>
      <c r="H152">
        <f t="shared" si="22"/>
        <v>9.5650933988856712E-3</v>
      </c>
      <c r="I152">
        <f t="shared" si="23"/>
        <v>1.2908462201491513E-2</v>
      </c>
    </row>
    <row r="153" spans="1:9" x14ac:dyDescent="0.25">
      <c r="A153">
        <f t="shared" si="15"/>
        <v>1140</v>
      </c>
      <c r="B153">
        <f t="shared" si="16"/>
        <v>4.548279953455802E-2</v>
      </c>
      <c r="C153">
        <f t="shared" si="17"/>
        <v>9.2343674325393588E-3</v>
      </c>
      <c r="D153">
        <f t="shared" si="18"/>
        <v>8.1922788806400318E-5</v>
      </c>
      <c r="E153">
        <f t="shared" si="19"/>
        <v>6.3989575648315131E-2</v>
      </c>
      <c r="F153">
        <f t="shared" si="20"/>
        <v>6.3788206714418427E-2</v>
      </c>
      <c r="G153">
        <f t="shared" si="21"/>
        <v>1.6914218251537938E-2</v>
      </c>
      <c r="H153">
        <f t="shared" si="22"/>
        <v>9.0351220488276152E-3</v>
      </c>
      <c r="I153">
        <f t="shared" si="23"/>
        <v>1.2349153975337175E-2</v>
      </c>
    </row>
    <row r="154" spans="1:9" x14ac:dyDescent="0.25">
      <c r="A154">
        <f t="shared" si="15"/>
        <v>1150</v>
      </c>
      <c r="B154">
        <f t="shared" si="16"/>
        <v>4.4266370845261922E-2</v>
      </c>
      <c r="C154">
        <f t="shared" si="17"/>
        <v>8.7260840923731875E-3</v>
      </c>
      <c r="D154">
        <f t="shared" si="18"/>
        <v>6.4229318891718815E-5</v>
      </c>
      <c r="E154">
        <f t="shared" si="19"/>
        <v>6.3014076647529796E-2</v>
      </c>
      <c r="F154">
        <f t="shared" si="20"/>
        <v>6.2681025221136166E-2</v>
      </c>
      <c r="G154">
        <f t="shared" si="21"/>
        <v>1.6215196462720849E-2</v>
      </c>
      <c r="H154">
        <f t="shared" si="22"/>
        <v>8.5328629124390432E-3</v>
      </c>
      <c r="I154">
        <f t="shared" si="23"/>
        <v>1.1815195351888592E-2</v>
      </c>
    </row>
    <row r="155" spans="1:9" x14ac:dyDescent="0.25">
      <c r="A155">
        <f t="shared" si="15"/>
        <v>1160</v>
      </c>
      <c r="B155">
        <f t="shared" si="16"/>
        <v>4.308247530632784E-2</v>
      </c>
      <c r="C155">
        <f t="shared" si="17"/>
        <v>8.2442516367399188E-3</v>
      </c>
      <c r="D155">
        <f t="shared" si="18"/>
        <v>5.0062121257484803E-5</v>
      </c>
      <c r="E155">
        <f t="shared" si="19"/>
        <v>6.2060729568750611E-2</v>
      </c>
      <c r="F155">
        <f t="shared" si="20"/>
        <v>6.1598270968180047E-2</v>
      </c>
      <c r="G155">
        <f t="shared" si="21"/>
        <v>1.5544529134949969E-2</v>
      </c>
      <c r="H155">
        <f t="shared" si="22"/>
        <v>8.0569727012973491E-3</v>
      </c>
      <c r="I155">
        <f t="shared" si="23"/>
        <v>1.1305410272217684E-2</v>
      </c>
    </row>
    <row r="156" spans="1:9" x14ac:dyDescent="0.25">
      <c r="A156">
        <f t="shared" si="15"/>
        <v>1170</v>
      </c>
      <c r="B156">
        <f t="shared" si="16"/>
        <v>4.193024282493258E-2</v>
      </c>
      <c r="C156">
        <f t="shared" si="17"/>
        <v>7.7875907441505854E-3</v>
      </c>
      <c r="D156">
        <f t="shared" si="18"/>
        <v>3.8785630717737859E-5</v>
      </c>
      <c r="E156">
        <f t="shared" si="19"/>
        <v>6.1128875632219012E-2</v>
      </c>
      <c r="F156">
        <f t="shared" si="20"/>
        <v>6.0539283836555824E-2</v>
      </c>
      <c r="G156">
        <f t="shared" si="21"/>
        <v>1.4901096256556556E-2</v>
      </c>
      <c r="H156">
        <f t="shared" si="22"/>
        <v>7.6061665565977377E-3</v>
      </c>
      <c r="I156">
        <f t="shared" si="23"/>
        <v>1.0818677004236995E-2</v>
      </c>
    </row>
    <row r="157" spans="1:9" x14ac:dyDescent="0.25">
      <c r="A157">
        <f t="shared" si="15"/>
        <v>1180</v>
      </c>
      <c r="B157">
        <f t="shared" si="16"/>
        <v>4.0808826578717435E-2</v>
      </c>
      <c r="C157">
        <f t="shared" si="17"/>
        <v>7.3548778588512498E-3</v>
      </c>
      <c r="D157">
        <f t="shared" si="18"/>
        <v>2.9864482581493081E-5</v>
      </c>
      <c r="E157">
        <f t="shared" si="19"/>
        <v>6.0217879989477738E-2</v>
      </c>
      <c r="F157">
        <f t="shared" si="20"/>
        <v>5.9503424918089909E-2</v>
      </c>
      <c r="G157">
        <f t="shared" si="21"/>
        <v>1.428382030426445E-2</v>
      </c>
      <c r="H157">
        <f t="shared" si="22"/>
        <v>7.1792159287512591E-3</v>
      </c>
      <c r="I157">
        <f t="shared" si="23"/>
        <v>1.0353925752315316E-2</v>
      </c>
    </row>
    <row r="158" spans="1:9" x14ac:dyDescent="0.25">
      <c r="A158">
        <f t="shared" si="15"/>
        <v>1190</v>
      </c>
      <c r="B158">
        <f t="shared" si="16"/>
        <v>3.9717402393424202E-2</v>
      </c>
      <c r="C158">
        <f t="shared" si="17"/>
        <v>6.9449431434328579E-3</v>
      </c>
      <c r="D158">
        <f t="shared" si="18"/>
        <v>2.2850566902825274E-5</v>
      </c>
      <c r="E158">
        <f t="shared" si="19"/>
        <v>5.9327130707792344E-2</v>
      </c>
      <c r="F158">
        <f t="shared" si="20"/>
        <v>5.8490075724469515E-2</v>
      </c>
      <c r="G158">
        <f t="shared" si="21"/>
        <v>1.3691664737513376E-2</v>
      </c>
      <c r="H158">
        <f t="shared" si="22"/>
        <v>6.7749465067139525E-3</v>
      </c>
      <c r="I158">
        <f t="shared" si="23"/>
        <v>9.9101363577042776E-3</v>
      </c>
    </row>
    <row r="159" spans="1:9" x14ac:dyDescent="0.25">
      <c r="A159">
        <f t="shared" si="15"/>
        <v>1200</v>
      </c>
      <c r="B159">
        <f t="shared" si="16"/>
        <v>3.8655168137175983E-2</v>
      </c>
      <c r="C159">
        <f t="shared" si="17"/>
        <v>6.5566684819446941E-3</v>
      </c>
      <c r="D159">
        <f t="shared" si="18"/>
        <v>1.7371229978640847E-5</v>
      </c>
      <c r="E159">
        <f t="shared" si="19"/>
        <v>5.8456037803325783E-2</v>
      </c>
      <c r="F159">
        <f t="shared" si="20"/>
        <v>5.7498637429828747E-2</v>
      </c>
      <c r="G159">
        <f t="shared" si="21"/>
        <v>1.3123632539338792E-2</v>
      </c>
      <c r="H159">
        <f t="shared" si="22"/>
        <v>6.3922361978322462E-3</v>
      </c>
      <c r="I159">
        <f t="shared" si="23"/>
        <v>9.4863360878061562E-3</v>
      </c>
    </row>
    <row r="160" spans="1:9" x14ac:dyDescent="0.25">
      <c r="A160">
        <f t="shared" si="15"/>
        <v>1210</v>
      </c>
      <c r="B160">
        <f t="shared" si="16"/>
        <v>3.7621343130958024E-2</v>
      </c>
      <c r="C160">
        <f t="shared" si="17"/>
        <v>6.1889855340135913E-3</v>
      </c>
      <c r="D160">
        <f t="shared" si="18"/>
        <v>1.3118613181349368E-5</v>
      </c>
      <c r="E160">
        <f t="shared" si="19"/>
        <v>5.7604032320487053E-2</v>
      </c>
      <c r="F160">
        <f t="shared" si="20"/>
        <v>5.6528530145287359E-2</v>
      </c>
      <c r="G160">
        <f t="shared" si="21"/>
        <v>1.2578764802841591E-2</v>
      </c>
      <c r="H160">
        <f t="shared" si="22"/>
        <v>6.0300131587915917E-3</v>
      </c>
      <c r="I160">
        <f t="shared" si="23"/>
        <v>9.0815975121904067E-3</v>
      </c>
    </row>
    <row r="161" spans="1:9" x14ac:dyDescent="0.25">
      <c r="A161">
        <f t="shared" si="15"/>
        <v>1220</v>
      </c>
      <c r="B161">
        <f t="shared" si="16"/>
        <v>3.6615167574865028E-2</v>
      </c>
      <c r="C161">
        <f t="shared" si="17"/>
        <v>5.8408738402985216E-3</v>
      </c>
      <c r="D161">
        <f t="shared" si="18"/>
        <v>9.8401012873654076E-6</v>
      </c>
      <c r="E161">
        <f t="shared" si="19"/>
        <v>5.6770565455020357E-2</v>
      </c>
      <c r="F161">
        <f t="shared" si="20"/>
        <v>5.5579192223938478E-2</v>
      </c>
      <c r="G161">
        <f t="shared" si="21"/>
        <v>1.2056139362265794E-2</v>
      </c>
      <c r="H161">
        <f t="shared" si="22"/>
        <v>5.687253878081E-3</v>
      </c>
      <c r="I161">
        <f t="shared" si="23"/>
        <v>8.6950364631725886E-3</v>
      </c>
    </row>
    <row r="162" spans="1:9" x14ac:dyDescent="0.25">
      <c r="A162">
        <f t="shared" si="15"/>
        <v>1230</v>
      </c>
      <c r="B162">
        <f t="shared" si="16"/>
        <v>3.5635901989693478E-2</v>
      </c>
      <c r="C162">
        <f t="shared" si="17"/>
        <v>5.5113589794559825E-3</v>
      </c>
      <c r="D162">
        <f t="shared" si="18"/>
        <v>7.329837361965881E-6</v>
      </c>
      <c r="E162">
        <f t="shared" si="19"/>
        <v>5.5955107718540231E-2</v>
      </c>
      <c r="F162">
        <f t="shared" si="20"/>
        <v>5.465007959485535E-2</v>
      </c>
      <c r="G162">
        <f t="shared" si="21"/>
        <v>1.1554869467685025E-2</v>
      </c>
      <c r="H162">
        <f t="shared" si="22"/>
        <v>5.3629813102198387E-3</v>
      </c>
      <c r="I162">
        <f t="shared" si="23"/>
        <v>8.3258100786923264E-3</v>
      </c>
    </row>
    <row r="163" spans="1:9" x14ac:dyDescent="0.25">
      <c r="A163">
        <f t="shared" si="15"/>
        <v>1240</v>
      </c>
      <c r="B163">
        <f t="shared" si="16"/>
        <v>3.4682826673468274E-2</v>
      </c>
      <c r="C163">
        <f t="shared" si="17"/>
        <v>5.1995107766443782E-3</v>
      </c>
      <c r="D163">
        <f t="shared" si="18"/>
        <v>5.4212490386798829E-6</v>
      </c>
      <c r="E163">
        <f t="shared" si="19"/>
        <v>5.5157148142348018E-2</v>
      </c>
      <c r="F163">
        <f t="shared" si="20"/>
        <v>5.3740665124759612E-2</v>
      </c>
      <c r="G163">
        <f t="shared" si="21"/>
        <v>1.1074102502290684E-2</v>
      </c>
      <c r="H163">
        <f t="shared" si="22"/>
        <v>5.0562630618420368E-3</v>
      </c>
      <c r="I163">
        <f t="shared" si="23"/>
        <v>7.973114925168355E-3</v>
      </c>
    </row>
    <row r="164" spans="1:9" x14ac:dyDescent="0.25">
      <c r="A164">
        <f t="shared" si="15"/>
        <v>1250</v>
      </c>
      <c r="B164">
        <f t="shared" si="16"/>
        <v>3.3755241172504655E-2</v>
      </c>
      <c r="C164">
        <f t="shared" si="17"/>
        <v>4.9044415634691418E-3</v>
      </c>
      <c r="D164">
        <f t="shared" si="18"/>
        <v>3.9805216490902559E-6</v>
      </c>
      <c r="E164">
        <f t="shared" si="19"/>
        <v>5.4376193518486673E-2</v>
      </c>
      <c r="F164">
        <f t="shared" si="20"/>
        <v>5.2850438006071698E-2</v>
      </c>
      <c r="G164">
        <f t="shared" si="21"/>
        <v>1.0613018741266078E-2</v>
      </c>
      <c r="H164">
        <f t="shared" si="22"/>
        <v>4.766209629595286E-3</v>
      </c>
      <c r="I164">
        <f t="shared" si="23"/>
        <v>7.6361851979710451E-3</v>
      </c>
    </row>
    <row r="165" spans="1:9" x14ac:dyDescent="0.25">
      <c r="A165">
        <f t="shared" si="15"/>
        <v>1260</v>
      </c>
      <c r="B165">
        <f t="shared" si="16"/>
        <v>3.2852463766616415E-2</v>
      </c>
      <c r="C165">
        <f t="shared" si="17"/>
        <v>4.6253044891442219E-3</v>
      </c>
      <c r="D165">
        <f t="shared" si="18"/>
        <v>2.9009469983673057E-6</v>
      </c>
      <c r="E165">
        <f t="shared" si="19"/>
        <v>5.3611767676106523E-2</v>
      </c>
      <c r="F165">
        <f t="shared" si="20"/>
        <v>5.1978903170115887E-2</v>
      </c>
      <c r="G165">
        <f t="shared" si="21"/>
        <v>1.0170830151231436E-2</v>
      </c>
      <c r="H165">
        <f t="shared" si="22"/>
        <v>4.4919726896841539E-3</v>
      </c>
      <c r="I165">
        <f t="shared" si="23"/>
        <v>7.3142909971220926E-3</v>
      </c>
    </row>
    <row r="166" spans="1:9" x14ac:dyDescent="0.25">
      <c r="A166">
        <f t="shared" si="15"/>
        <v>1270</v>
      </c>
      <c r="B166">
        <f t="shared" si="16"/>
        <v>3.1973830968092032E-2</v>
      </c>
      <c r="C166">
        <f t="shared" si="17"/>
        <v>4.3612918825423064E-3</v>
      </c>
      <c r="D166">
        <f t="shared" si="18"/>
        <v>2.0980724565175531E-6</v>
      </c>
      <c r="E166">
        <f t="shared" si="19"/>
        <v>5.2863410791322209E-2</v>
      </c>
      <c r="F166">
        <f t="shared" si="20"/>
        <v>5.1125580724330932E-2</v>
      </c>
      <c r="G166">
        <f t="shared" si="21"/>
        <v>9.7467792292356137E-3</v>
      </c>
      <c r="H166">
        <f t="shared" si="22"/>
        <v>4.2327434387737783E-3</v>
      </c>
      <c r="I166">
        <f t="shared" si="23"/>
        <v>7.0067366758226248E-3</v>
      </c>
    </row>
    <row r="167" spans="1:9" x14ac:dyDescent="0.25">
      <c r="A167">
        <f t="shared" si="15"/>
        <v>1280</v>
      </c>
      <c r="B167">
        <f t="shared" si="16"/>
        <v>3.1118697034070681E-2</v>
      </c>
      <c r="C167">
        <f t="shared" si="17"/>
        <v>4.111633664701575E-3</v>
      </c>
      <c r="D167">
        <f t="shared" si="18"/>
        <v>1.5055732042528995E-6</v>
      </c>
      <c r="E167">
        <f t="shared" si="19"/>
        <v>5.2130678728842549E-2</v>
      </c>
      <c r="F167">
        <f t="shared" si="20"/>
        <v>5.029000541238049E-2</v>
      </c>
      <c r="G167">
        <f t="shared" si="21"/>
        <v>9.3401378802850932E-3</v>
      </c>
      <c r="H167">
        <f t="shared" si="22"/>
        <v>3.987750985860572E-3</v>
      </c>
      <c r="I167">
        <f t="shared" si="23"/>
        <v>6.7128592594064024E-3</v>
      </c>
    </row>
    <row r="168" spans="1:9" x14ac:dyDescent="0.25">
      <c r="A168">
        <f t="shared" ref="A168:A231" si="24">A167+cycle_length</f>
        <v>1290</v>
      </c>
      <c r="B168">
        <f t="shared" ref="B168:B231" si="25">EXP(-exp_rate*$A168)</f>
        <v>3.0286433491959665E-2</v>
      </c>
      <c r="C168">
        <f t="shared" ref="C168:C231" si="26">1-WEIBULL($A168, weibull_shape, weibull_scale, TRUE)</f>
        <v>3.8755958112712818E-3</v>
      </c>
      <c r="D168">
        <f t="shared" ref="D168:D231" si="27">EXP((-1/gompertz_shape) * gompertz_rate * (EXP(gompertz_shape*$A168)-1))</f>
        <v>1.0717706547767937E-6</v>
      </c>
      <c r="E168">
        <f t="shared" ref="E168:E231" si="28">1 /(1+(($A168 / llogis_scale)^llogis_shape))</f>
        <v>5.1413142413751556E-2</v>
      </c>
      <c r="F168">
        <f t="shared" ref="F168:F231" si="29">1-LOGNORMDIST($A168,lnorm_meanlog,lnorm_sdlog)</f>
        <v>4.947172609612549E-2</v>
      </c>
      <c r="G168">
        <f t="shared" ref="G168:G231" si="30">1-_xlfn.GAMMA.DIST($A168, gamma_shape, 1/(gamma_rate),TRUE)</f>
        <v>8.9502063323924075E-3</v>
      </c>
      <c r="H168">
        <f t="shared" ref="H168:H231" si="31">IF(gengamma_Q&lt;0,GAMMADIST((-gengamma_Q^-2) * EXP(-gengamma_Q* -((LN($A168)-(gengamma_mu))/gengamma_sigma)),-gengamma_Q^-2,1,1),1-GAMMADIST((-gengamma_Q^-2) * EXP(-gengamma_Q * -((LN($A168)-(gengamma_mu))/gengamma_sigma)),-gengamma_Q^-2,1,1))</f>
        <v>3.7562607946276527E-3</v>
      </c>
      <c r="I168">
        <f t="shared" ref="I168:I231" si="32">_xlfn.BETA.DIST(genf_hm2/(genf_h_m2 + genf_h_m1*$A168^(genf_h_d/genf_sigma)/EXP(genf_h_d/genf_sigma*genf_mu)),genf_h_m2,genf_h_m1,TRUE)</f>
        <v>6.4320269323243934E-3</v>
      </c>
    </row>
    <row r="169" spans="1:9" x14ac:dyDescent="0.25">
      <c r="A169">
        <f t="shared" si="24"/>
        <v>1300</v>
      </c>
      <c r="B169">
        <f t="shared" si="25"/>
        <v>2.9476428677544377E-2</v>
      </c>
      <c r="C169">
        <f t="shared" si="26"/>
        <v>3.6524788642966488E-3</v>
      </c>
      <c r="D169">
        <f t="shared" si="27"/>
        <v>7.567219627289171E-7</v>
      </c>
      <c r="E169">
        <f t="shared" si="28"/>
        <v>5.0710387231907357E-2</v>
      </c>
      <c r="F169">
        <f t="shared" si="29"/>
        <v>4.8670305258463609E-2</v>
      </c>
      <c r="G169">
        <f t="shared" si="30"/>
        <v>8.5763120881421351E-3</v>
      </c>
      <c r="H169">
        <f t="shared" si="31"/>
        <v>3.5375731757115725E-3</v>
      </c>
      <c r="I169">
        <f t="shared" si="32"/>
        <v>6.1636375907857003E-3</v>
      </c>
    </row>
    <row r="170" spans="1:9" x14ac:dyDescent="0.25">
      <c r="A170">
        <f t="shared" si="24"/>
        <v>1310</v>
      </c>
      <c r="B170">
        <f t="shared" si="25"/>
        <v>2.86880872854515E-2</v>
      </c>
      <c r="C170">
        <f t="shared" si="26"/>
        <v>3.441616492669497E-3</v>
      </c>
      <c r="D170">
        <f t="shared" si="27"/>
        <v>5.2980881217078893E-7</v>
      </c>
      <c r="E170">
        <f t="shared" si="28"/>
        <v>5.0022012457512005E-2</v>
      </c>
      <c r="F170">
        <f t="shared" si="29"/>
        <v>4.7885318526097231E-2</v>
      </c>
      <c r="G170">
        <f t="shared" si="30"/>
        <v>8.2178089117763697E-3</v>
      </c>
      <c r="H170">
        <f t="shared" si="31"/>
        <v>3.3310218282329718E-3</v>
      </c>
      <c r="I170">
        <f t="shared" si="32"/>
        <v>5.9071174587036809E-3</v>
      </c>
    </row>
    <row r="171" spans="1:9" x14ac:dyDescent="0.25">
      <c r="A171">
        <f t="shared" si="24"/>
        <v>1320</v>
      </c>
      <c r="B171">
        <f t="shared" si="25"/>
        <v>2.7920829931634944E-2</v>
      </c>
      <c r="C171">
        <f t="shared" si="26"/>
        <v>3.2423741005116469E-3</v>
      </c>
      <c r="D171">
        <f t="shared" si="27"/>
        <v>3.6775803200732208E-7</v>
      </c>
      <c r="E171">
        <f t="shared" si="28"/>
        <v>4.9347630706483757E-2</v>
      </c>
      <c r="F171">
        <f t="shared" si="29"/>
        <v>4.7116354211334865E-2</v>
      </c>
      <c r="G171">
        <f t="shared" si="30"/>
        <v>7.8740758508126785E-3</v>
      </c>
      <c r="H171">
        <f t="shared" si="31"/>
        <v>3.1359724298751779E-3</v>
      </c>
      <c r="I171">
        <f t="shared" si="32"/>
        <v>5.6619197646290819E-3</v>
      </c>
    </row>
    <row r="172" spans="1:9" x14ac:dyDescent="0.25">
      <c r="A172">
        <f t="shared" si="24"/>
        <v>1330</v>
      </c>
      <c r="B172">
        <f t="shared" si="25"/>
        <v>2.7174092727563069E-2</v>
      </c>
      <c r="C172">
        <f t="shared" si="26"/>
        <v>3.0541474826958348E-3</v>
      </c>
      <c r="D172">
        <f t="shared" si="27"/>
        <v>2.5303171818283812E-7</v>
      </c>
      <c r="E172">
        <f t="shared" si="28"/>
        <v>4.8686867414338621E-2</v>
      </c>
      <c r="F172">
        <f t="shared" si="29"/>
        <v>4.6363012872074782E-2</v>
      </c>
      <c r="G172">
        <f t="shared" si="30"/>
        <v>7.5445162912202157E-3</v>
      </c>
      <c r="H172">
        <f t="shared" si="31"/>
        <v>2.9518212747323691E-3</v>
      </c>
      <c r="I172">
        <f t="shared" si="32"/>
        <v>5.4275234773901978E-3</v>
      </c>
    </row>
    <row r="173" spans="1:9" x14ac:dyDescent="0.25">
      <c r="A173">
        <f t="shared" si="24"/>
        <v>1340</v>
      </c>
      <c r="B173">
        <f t="shared" si="25"/>
        <v>2.6447326865794069E-2</v>
      </c>
      <c r="C173">
        <f t="shared" si="26"/>
        <v>2.8763615266637066E-3</v>
      </c>
      <c r="D173">
        <f t="shared" si="27"/>
        <v>1.7253016862797437E-7</v>
      </c>
      <c r="E173">
        <f t="shared" si="28"/>
        <v>4.8039360337359061E-2</v>
      </c>
      <c r="F173">
        <f t="shared" si="29"/>
        <v>4.5624906889164096E-2</v>
      </c>
      <c r="G173">
        <f t="shared" si="30"/>
        <v>7.2285570451908754E-3</v>
      </c>
      <c r="H173">
        <f t="shared" si="31"/>
        <v>2.7779939580976354E-3</v>
      </c>
      <c r="I173">
        <f t="shared" si="32"/>
        <v>5.2034320982015728E-3</v>
      </c>
    </row>
    <row r="174" spans="1:9" x14ac:dyDescent="0.25">
      <c r="A174">
        <f t="shared" si="24"/>
        <v>1350</v>
      </c>
      <c r="B174">
        <f t="shared" si="25"/>
        <v>2.5739998216635179E-2</v>
      </c>
      <c r="C174">
        <f t="shared" si="26"/>
        <v>2.7084689596551526E-3</v>
      </c>
      <c r="D174">
        <f t="shared" si="27"/>
        <v>1.1655681034869799E-7</v>
      </c>
      <c r="E174">
        <f t="shared" si="28"/>
        <v>4.7404759075893484E-2</v>
      </c>
      <c r="F174">
        <f t="shared" si="29"/>
        <v>4.4901660060364001E-2</v>
      </c>
      <c r="G174">
        <f t="shared" si="30"/>
        <v>6.9256474705580162E-3</v>
      </c>
      <c r="H174">
        <f t="shared" si="31"/>
        <v>2.6139441073114167E-3</v>
      </c>
      <c r="I174">
        <f t="shared" si="32"/>
        <v>4.98917250705142E-3</v>
      </c>
    </row>
    <row r="175" spans="1:9" x14ac:dyDescent="0.25">
      <c r="A175">
        <f t="shared" si="24"/>
        <v>1360</v>
      </c>
      <c r="B175">
        <f t="shared" si="25"/>
        <v>2.5051586935589149E-2</v>
      </c>
      <c r="C175">
        <f t="shared" si="26"/>
        <v>2.5499491404257224E-3</v>
      </c>
      <c r="D175">
        <f t="shared" si="27"/>
        <v>7.8000203965190502E-8</v>
      </c>
      <c r="E175">
        <f t="shared" si="28"/>
        <v>4.6782724618693546E-2</v>
      </c>
      <c r="F175">
        <f t="shared" si="29"/>
        <v>4.4192907210190979E-2</v>
      </c>
      <c r="G175">
        <f t="shared" si="30"/>
        <v>6.635258620928175E-3</v>
      </c>
      <c r="H175">
        <f t="shared" si="31"/>
        <v>2.4591521577543851E-3</v>
      </c>
      <c r="I175">
        <f t="shared" si="32"/>
        <v>4.7842938612261124E-3</v>
      </c>
    </row>
    <row r="176" spans="1:9" x14ac:dyDescent="0.25">
      <c r="A176">
        <f t="shared" si="24"/>
        <v>1370</v>
      </c>
      <c r="B176">
        <f t="shared" si="25"/>
        <v>2.4381587081299359E-2</v>
      </c>
      <c r="C176">
        <f t="shared" si="26"/>
        <v>2.4003068944989936E-3</v>
      </c>
      <c r="D176">
        <f t="shared" si="27"/>
        <v>5.1693972394318894E-8</v>
      </c>
      <c r="E176">
        <f t="shared" si="28"/>
        <v>4.6172928907254392E-2</v>
      </c>
      <c r="F176">
        <f t="shared" si="29"/>
        <v>4.3498293814936639E-2</v>
      </c>
      <c r="G176">
        <f t="shared" si="30"/>
        <v>6.3568824256101664E-3</v>
      </c>
      <c r="H176">
        <f t="shared" si="31"/>
        <v>2.3131241730308671E-3</v>
      </c>
      <c r="I176">
        <f t="shared" si="32"/>
        <v>4.5883665438849752E-3</v>
      </c>
    </row>
    <row r="177" spans="1:9" x14ac:dyDescent="0.25">
      <c r="A177">
        <f t="shared" si="24"/>
        <v>1380</v>
      </c>
      <c r="B177">
        <f t="shared" si="25"/>
        <v>2.3729506243713082E-2</v>
      </c>
      <c r="C177">
        <f t="shared" si="26"/>
        <v>2.2590713919722338E-3</v>
      </c>
      <c r="D177">
        <f t="shared" si="27"/>
        <v>3.3920977994781525E-8</v>
      </c>
      <c r="E177">
        <f t="shared" si="28"/>
        <v>4.5575054419179528E-2</v>
      </c>
      <c r="F177">
        <f t="shared" si="29"/>
        <v>4.2817475642208058E-2</v>
      </c>
      <c r="G177">
        <f t="shared" si="30"/>
        <v>6.0900308984388474E-3</v>
      </c>
      <c r="H177">
        <f t="shared" si="31"/>
        <v>2.1753907083614799E-3</v>
      </c>
      <c r="I177">
        <f t="shared" si="32"/>
        <v>4.4009811606526535E-3</v>
      </c>
    </row>
    <row r="178" spans="1:9" x14ac:dyDescent="0.25">
      <c r="A178">
        <f t="shared" si="24"/>
        <v>1390</v>
      </c>
      <c r="B178">
        <f t="shared" si="25"/>
        <v>2.3094865182189339E-2</v>
      </c>
      <c r="C178">
        <f t="shared" si="26"/>
        <v>2.1257950668740477E-3</v>
      </c>
      <c r="D178">
        <f t="shared" si="27"/>
        <v>2.2033163714061502E-8</v>
      </c>
      <c r="E178">
        <f t="shared" si="28"/>
        <v>4.4988793769643626E-2</v>
      </c>
      <c r="F178">
        <f t="shared" si="29"/>
        <v>4.2150118404353343E-2</v>
      </c>
      <c r="G178">
        <f t="shared" si="30"/>
        <v>5.8342353746112519E-3</v>
      </c>
      <c r="H178">
        <f t="shared" si="31"/>
        <v>2.045505716178786E-3</v>
      </c>
      <c r="I178">
        <f t="shared" si="32"/>
        <v>4.2217475822531238E-3</v>
      </c>
    </row>
    <row r="179" spans="1:9" x14ac:dyDescent="0.25">
      <c r="A179">
        <f t="shared" si="24"/>
        <v>1400</v>
      </c>
      <c r="B179">
        <f t="shared" si="25"/>
        <v>2.2477197473285561E-2</v>
      </c>
      <c r="C179">
        <f t="shared" si="26"/>
        <v>2.0000525770554889E-3</v>
      </c>
      <c r="D179">
        <f t="shared" si="27"/>
        <v>1.416310987365321E-8</v>
      </c>
      <c r="E179">
        <f t="shared" si="28"/>
        <v>4.4413849330075902E-2</v>
      </c>
      <c r="F179">
        <f t="shared" si="29"/>
        <v>4.1495897425179118E-2</v>
      </c>
      <c r="G179">
        <f t="shared" si="30"/>
        <v>5.589045774667678E-3</v>
      </c>
      <c r="H179">
        <f t="shared" si="31"/>
        <v>1.9230454929031193E-3</v>
      </c>
      <c r="I179">
        <f t="shared" si="32"/>
        <v>4.0502940312684135E-3</v>
      </c>
    </row>
    <row r="180" spans="1:9" x14ac:dyDescent="0.25">
      <c r="A180">
        <f t="shared" si="24"/>
        <v>1410</v>
      </c>
      <c r="B180">
        <f t="shared" si="25"/>
        <v>2.1876049167964044E-2</v>
      </c>
      <c r="C180">
        <f t="shared" si="26"/>
        <v>1.8814398035813529E-3</v>
      </c>
      <c r="D180">
        <f t="shared" si="27"/>
        <v>9.007500678588367E-9</v>
      </c>
      <c r="E180">
        <f t="shared" si="28"/>
        <v>4.3849932863234208E-2</v>
      </c>
      <c r="F180">
        <f t="shared" si="29"/>
        <v>4.0854497319382732E-2</v>
      </c>
      <c r="G180">
        <f t="shared" si="30"/>
        <v>5.3540298947716281E-3</v>
      </c>
      <c r="H180">
        <f t="shared" si="31"/>
        <v>1.8076076658567475E-3</v>
      </c>
      <c r="I180">
        <f t="shared" si="32"/>
        <v>3.8862662111627771E-3</v>
      </c>
    </row>
    <row r="181" spans="1:9" x14ac:dyDescent="0.25">
      <c r="A181">
        <f t="shared" si="24"/>
        <v>1420</v>
      </c>
      <c r="B181">
        <f t="shared" si="25"/>
        <v>2.1290978457966417E-2</v>
      </c>
      <c r="C181">
        <f t="shared" si="26"/>
        <v>1.7695728885819273E-3</v>
      </c>
      <c r="D181">
        <f t="shared" si="27"/>
        <v>5.6663305680452035E-9</v>
      </c>
      <c r="E181">
        <f t="shared" si="28"/>
        <v>4.3296765173882312E-2</v>
      </c>
      <c r="F181">
        <f t="shared" si="29"/>
        <v>4.02256116841605E-2</v>
      </c>
      <c r="G181">
        <f t="shared" si="30"/>
        <v>5.1287727224567092E-3</v>
      </c>
      <c r="H181">
        <f t="shared" si="31"/>
        <v>1.6988102192667665E-3</v>
      </c>
      <c r="I181">
        <f t="shared" si="32"/>
        <v>3.729326475773407E-3</v>
      </c>
    </row>
    <row r="182" spans="1:9" x14ac:dyDescent="0.25">
      <c r="A182">
        <f t="shared" si="24"/>
        <v>1430</v>
      </c>
      <c r="B182">
        <f t="shared" si="25"/>
        <v>2.072155535111089E-2</v>
      </c>
      <c r="C182">
        <f t="shared" si="26"/>
        <v>1.6640873105179255E-3</v>
      </c>
      <c r="D182">
        <f t="shared" si="27"/>
        <v>3.5248183303230347E-9</v>
      </c>
      <c r="E182">
        <f t="shared" si="28"/>
        <v>4.2754075774325821E-2</v>
      </c>
      <c r="F182">
        <f t="shared" si="29"/>
        <v>3.9608942802469738E-2</v>
      </c>
      <c r="G182">
        <f t="shared" si="30"/>
        <v>4.912875777031589E-3</v>
      </c>
      <c r="H182">
        <f t="shared" si="31"/>
        <v>1.5962905582995734E-3</v>
      </c>
      <c r="I182">
        <f t="shared" si="32"/>
        <v>3.5791530375273569E-3</v>
      </c>
    </row>
    <row r="183" spans="1:9" x14ac:dyDescent="0.25">
      <c r="A183">
        <f t="shared" si="24"/>
        <v>1440</v>
      </c>
      <c r="B183">
        <f t="shared" si="25"/>
        <v>2.0167361355273489E-2</v>
      </c>
      <c r="C183">
        <f t="shared" si="26"/>
        <v>1.5646369958104422E-3</v>
      </c>
      <c r="D183">
        <f t="shared" si="27"/>
        <v>2.1676608249276554E-9</v>
      </c>
      <c r="E183">
        <f t="shared" si="28"/>
        <v>4.222160256409966E-2</v>
      </c>
      <c r="F183">
        <f t="shared" si="29"/>
        <v>3.9004201357452972E-2</v>
      </c>
      <c r="G183">
        <f t="shared" si="30"/>
        <v>4.7059564738496373E-3</v>
      </c>
      <c r="H183">
        <f t="shared" si="31"/>
        <v>1.4997046100662104E-3</v>
      </c>
      <c r="I183">
        <f t="shared" si="32"/>
        <v>3.4354392127044445E-3</v>
      </c>
    </row>
    <row r="184" spans="1:9" x14ac:dyDescent="0.25">
      <c r="A184">
        <f t="shared" si="24"/>
        <v>1450</v>
      </c>
      <c r="B184">
        <f t="shared" si="25"/>
        <v>1.9627989170821297E-2</v>
      </c>
      <c r="C184">
        <f t="shared" si="26"/>
        <v>1.4708934657873263E-3</v>
      </c>
      <c r="D184">
        <f t="shared" si="27"/>
        <v>1.3174840723328013E-9</v>
      </c>
      <c r="E184">
        <f t="shared" si="28"/>
        <v>4.1699091523138547E-2</v>
      </c>
      <c r="F184">
        <f t="shared" si="29"/>
        <v>3.8411106157553498E-2</v>
      </c>
      <c r="G184">
        <f t="shared" si="30"/>
        <v>4.5076475116699877E-3</v>
      </c>
      <c r="H184">
        <f t="shared" si="31"/>
        <v>1.4087259605336522E-3</v>
      </c>
      <c r="I184">
        <f t="shared" si="32"/>
        <v>3.2978927021244994E-3</v>
      </c>
    </row>
    <row r="185" spans="1:9" x14ac:dyDescent="0.25">
      <c r="A185">
        <f t="shared" si="24"/>
        <v>1460</v>
      </c>
      <c r="B185">
        <f t="shared" si="25"/>
        <v>1.9103042391271391E-2</v>
      </c>
      <c r="C185">
        <f t="shared" si="26"/>
        <v>1.3825450179008048E-3</v>
      </c>
      <c r="D185">
        <f t="shared" si="27"/>
        <v>7.9118065634204902E-10</v>
      </c>
      <c r="E185">
        <f t="shared" si="28"/>
        <v>4.1186296417794969E-2</v>
      </c>
      <c r="F185">
        <f t="shared" si="29"/>
        <v>3.7829383871872624E-2</v>
      </c>
      <c r="G185">
        <f t="shared" si="30"/>
        <v>4.3175962823577274E-3</v>
      </c>
      <c r="H185">
        <f t="shared" si="31"/>
        <v>1.3230450262871063E-3</v>
      </c>
      <c r="I185">
        <f t="shared" si="32"/>
        <v>3.1662349056953251E-3</v>
      </c>
    </row>
    <row r="186" spans="1:9" x14ac:dyDescent="0.25">
      <c r="A186">
        <f t="shared" si="24"/>
        <v>1470</v>
      </c>
      <c r="B186">
        <f t="shared" si="25"/>
        <v>1.8592135211955706E-2</v>
      </c>
      <c r="C186">
        <f t="shared" si="26"/>
        <v>1.2992959401776361E-3</v>
      </c>
      <c r="D186">
        <f t="shared" si="27"/>
        <v>4.693058870666762E-10</v>
      </c>
      <c r="E186">
        <f t="shared" si="28"/>
        <v>4.0682978519103213E-2</v>
      </c>
      <c r="F186">
        <f t="shared" si="29"/>
        <v>3.7258768775341844E-2</v>
      </c>
      <c r="G186">
        <f t="shared" si="30"/>
        <v>4.1354643021848103E-3</v>
      </c>
      <c r="H186">
        <f t="shared" si="31"/>
        <v>1.2423682600848363E-3</v>
      </c>
      <c r="I186">
        <f t="shared" si="32"/>
        <v>3.0402002693163061E-3</v>
      </c>
    </row>
    <row r="187" spans="1:9" x14ac:dyDescent="0.25">
      <c r="A187">
        <f t="shared" si="24"/>
        <v>1480</v>
      </c>
      <c r="B187">
        <f t="shared" si="25"/>
        <v>1.8094892146477484E-2</v>
      </c>
      <c r="C187">
        <f t="shared" si="26"/>
        <v>1.220865757870393E-3</v>
      </c>
      <c r="D187">
        <f t="shared" si="27"/>
        <v>2.7488887367467015E-10</v>
      </c>
      <c r="E187">
        <f t="shared" si="28"/>
        <v>4.018890633271837E-2</v>
      </c>
      <c r="F187">
        <f t="shared" si="29"/>
        <v>3.6699002503300937E-2</v>
      </c>
      <c r="G187">
        <f t="shared" si="30"/>
        <v>3.9609266640178165E-3</v>
      </c>
      <c r="H187">
        <f t="shared" si="31"/>
        <v>1.1664173891590135E-3</v>
      </c>
      <c r="I187">
        <f t="shared" si="32"/>
        <v>2.9195356626882723E-3</v>
      </c>
    </row>
    <row r="188" spans="1:9" x14ac:dyDescent="0.25">
      <c r="A188">
        <f t="shared" si="24"/>
        <v>1490</v>
      </c>
      <c r="B188">
        <f t="shared" si="25"/>
        <v>1.7610947750751161E-2</v>
      </c>
      <c r="C188">
        <f t="shared" si="26"/>
        <v>1.1469885112881384E-3</v>
      </c>
      <c r="D188">
        <f t="shared" si="27"/>
        <v>1.5894496737064244E-10</v>
      </c>
      <c r="E188">
        <f t="shared" si="28"/>
        <v>3.9703855339988908E-2</v>
      </c>
      <c r="F188">
        <f t="shared" si="29"/>
        <v>3.6149833815092625E-2</v>
      </c>
      <c r="G188">
        <f t="shared" si="30"/>
        <v>3.7936715096942297E-3</v>
      </c>
      <c r="H188">
        <f t="shared" si="31"/>
        <v>1.0949286852259821E-3</v>
      </c>
      <c r="I188">
        <f t="shared" si="32"/>
        <v>2.803999786636549E-3</v>
      </c>
    </row>
    <row r="189" spans="1:9" x14ac:dyDescent="0.25">
      <c r="A189">
        <f t="shared" si="24"/>
        <v>1500</v>
      </c>
      <c r="B189">
        <f t="shared" si="25"/>
        <v>1.7139946354422609E-2</v>
      </c>
      <c r="C189">
        <f t="shared" si="26"/>
        <v>1.0774120637982998E-3</v>
      </c>
      <c r="D189">
        <f t="shared" si="27"/>
        <v>9.0696244784459433E-11</v>
      </c>
      <c r="E189">
        <f t="shared" si="28"/>
        <v>3.9227607749648001E-2</v>
      </c>
      <c r="F189">
        <f t="shared" si="29"/>
        <v>3.5611018366304314E-2</v>
      </c>
      <c r="G189">
        <f t="shared" si="30"/>
        <v>3.6333995219082205E-3</v>
      </c>
      <c r="H189">
        <f t="shared" si="31"/>
        <v>1.0276522651766484E-3</v>
      </c>
      <c r="I189">
        <f t="shared" si="32"/>
        <v>2.6933626086083668E-3</v>
      </c>
    </row>
    <row r="190" spans="1:9" x14ac:dyDescent="0.25">
      <c r="A190">
        <f t="shared" si="24"/>
        <v>1510</v>
      </c>
      <c r="B190">
        <f t="shared" si="25"/>
        <v>1.6681541799472684E-2</v>
      </c>
      <c r="C190">
        <f t="shared" si="26"/>
        <v>1.0118974390009861E-3</v>
      </c>
      <c r="D190">
        <f t="shared" si="27"/>
        <v>5.1055896271705016E-11</v>
      </c>
      <c r="E190">
        <f t="shared" si="28"/>
        <v>3.8759952259636937E-2</v>
      </c>
      <c r="F190">
        <f t="shared" si="29"/>
        <v>3.5082318489298325E-2</v>
      </c>
      <c r="G190">
        <f t="shared" si="30"/>
        <v>3.4798234349462387E-3</v>
      </c>
      <c r="H190">
        <f t="shared" si="31"/>
        <v>9.6435142143436181E-4</v>
      </c>
      <c r="I190">
        <f t="shared" si="32"/>
        <v>2.5874048250588361E-3</v>
      </c>
    </row>
    <row r="191" spans="1:9" x14ac:dyDescent="0.25">
      <c r="A191">
        <f t="shared" si="24"/>
        <v>1520</v>
      </c>
      <c r="B191">
        <f t="shared" si="25"/>
        <v>1.6235397185811597E-2</v>
      </c>
      <c r="C191">
        <f t="shared" si="26"/>
        <v>9.5021818609741793E-4</v>
      </c>
      <c r="D191">
        <f t="shared" si="27"/>
        <v>2.8344865076680712E-11</v>
      </c>
      <c r="E191">
        <f t="shared" si="28"/>
        <v>3.8300683828596055E-2</v>
      </c>
      <c r="F191">
        <f t="shared" si="29"/>
        <v>3.456350298169697E-2</v>
      </c>
      <c r="G191">
        <f t="shared" si="30"/>
        <v>3.3326675636298209E-3</v>
      </c>
      <c r="H191">
        <f t="shared" si="31"/>
        <v>9.0480198098086273E-4</v>
      </c>
      <c r="I191">
        <f t="shared" si="32"/>
        <v>2.4859173494922882E-3</v>
      </c>
    </row>
    <row r="192" spans="1:9" x14ac:dyDescent="0.25">
      <c r="A192">
        <f t="shared" si="24"/>
        <v>1530</v>
      </c>
      <c r="B192">
        <f t="shared" si="25"/>
        <v>1.5801184623677359E-2</v>
      </c>
      <c r="C192">
        <f t="shared" si="26"/>
        <v>8.9215977248424672E-4</v>
      </c>
      <c r="D192">
        <f t="shared" si="27"/>
        <v>1.5514191792764431E-11</v>
      </c>
      <c r="E192">
        <f t="shared" si="28"/>
        <v>3.784960345658412E-2</v>
      </c>
      <c r="F192">
        <f t="shared" si="29"/>
        <v>3.4054346902495203E-2</v>
      </c>
      <c r="G192">
        <f t="shared" si="30"/>
        <v>3.1916673498417758E-3</v>
      </c>
      <c r="H192">
        <f t="shared" si="31"/>
        <v>8.4879169206630856E-4</v>
      </c>
      <c r="I192">
        <f t="shared" si="32"/>
        <v>2.3887008249754327E-3</v>
      </c>
    </row>
    <row r="193" spans="1:9" x14ac:dyDescent="0.25">
      <c r="A193">
        <f t="shared" si="24"/>
        <v>1540</v>
      </c>
      <c r="B193">
        <f t="shared" si="25"/>
        <v>1.5378584992656376E-2</v>
      </c>
      <c r="C193">
        <f t="shared" si="26"/>
        <v>8.3751900262718504E-4</v>
      </c>
      <c r="D193">
        <f t="shared" si="27"/>
        <v>8.3687588673588748E-12</v>
      </c>
      <c r="E193">
        <f t="shared" si="28"/>
        <v>3.7406517974607881E-2</v>
      </c>
      <c r="F193">
        <f t="shared" si="29"/>
        <v>3.3554631375494859E-2</v>
      </c>
      <c r="G193">
        <f t="shared" si="30"/>
        <v>3.0565689260314555E-3</v>
      </c>
      <c r="H193">
        <f t="shared" si="31"/>
        <v>7.9611963763648319E-4</v>
      </c>
      <c r="I193">
        <f t="shared" si="32"/>
        <v>2.2955651599886016E-3</v>
      </c>
    </row>
    <row r="194" spans="1:9" x14ac:dyDescent="0.25">
      <c r="A194">
        <f t="shared" si="24"/>
        <v>1550</v>
      </c>
      <c r="B194">
        <f t="shared" si="25"/>
        <v>1.4967287707148886E-2</v>
      </c>
      <c r="C194">
        <f t="shared" si="26"/>
        <v>7.8610346228324968E-4</v>
      </c>
      <c r="D194">
        <f t="shared" si="27"/>
        <v>4.4475142763920928E-12</v>
      </c>
      <c r="E194">
        <f t="shared" si="28"/>
        <v>3.6971239842564778E-2</v>
      </c>
      <c r="F194">
        <f t="shared" si="29"/>
        <v>3.306414339976449E-2</v>
      </c>
      <c r="G194">
        <f t="shared" si="30"/>
        <v>2.9271286951080278E-3</v>
      </c>
      <c r="H194">
        <f t="shared" si="31"/>
        <v>7.4659567453005948E-4</v>
      </c>
      <c r="I194">
        <f t="shared" si="32"/>
        <v>2.2063290865287121E-3</v>
      </c>
    </row>
    <row r="195" spans="1:9" x14ac:dyDescent="0.25">
      <c r="A195">
        <f t="shared" si="24"/>
        <v>1560</v>
      </c>
      <c r="B195">
        <f t="shared" si="25"/>
        <v>1.4566990488106963E-2</v>
      </c>
      <c r="C195">
        <f t="shared" si="26"/>
        <v>7.3773098716034546E-4</v>
      </c>
      <c r="D195">
        <f t="shared" si="27"/>
        <v>2.327778307726994E-12</v>
      </c>
      <c r="E195">
        <f t="shared" si="28"/>
        <v>3.6543586955221585E-2</v>
      </c>
      <c r="F195">
        <f t="shared" si="29"/>
        <v>3.2582675666843586E-2</v>
      </c>
      <c r="G195">
        <f t="shared" si="30"/>
        <v>2.8031129261530952E-3</v>
      </c>
      <c r="H195">
        <f t="shared" si="31"/>
        <v>7.0003989751410423E-4</v>
      </c>
      <c r="I195">
        <f t="shared" si="32"/>
        <v>2.1208197394239248E-3</v>
      </c>
    </row>
    <row r="196" spans="1:9" x14ac:dyDescent="0.25">
      <c r="A196">
        <f t="shared" si="24"/>
        <v>1570</v>
      </c>
      <c r="B196">
        <f t="shared" si="25"/>
        <v>1.4177399140877499E-2</v>
      </c>
      <c r="C196">
        <f t="shared" si="26"/>
        <v>6.9222915512134886E-4</v>
      </c>
      <c r="D196">
        <f t="shared" si="27"/>
        <v>1.1994265148087526E-12</v>
      </c>
      <c r="E196">
        <f t="shared" si="28"/>
        <v>3.6123382455870129E-2</v>
      </c>
      <c r="F196">
        <f t="shared" si="29"/>
        <v>3.2110026384421397E-2</v>
      </c>
      <c r="G196">
        <f t="shared" si="30"/>
        <v>2.6842973653982138E-3</v>
      </c>
      <c r="H196">
        <f t="shared" si="31"/>
        <v>6.5628212725155066E-4</v>
      </c>
      <c r="I196">
        <f t="shared" si="32"/>
        <v>2.0388722558643095E-3</v>
      </c>
    </row>
    <row r="197" spans="1:9" x14ac:dyDescent="0.25">
      <c r="A197">
        <f t="shared" si="24"/>
        <v>1580</v>
      </c>
      <c r="B197">
        <f t="shared" si="25"/>
        <v>1.3798227338986504E-2</v>
      </c>
      <c r="C197">
        <f t="shared" si="26"/>
        <v>6.4943480106427476E-4</v>
      </c>
      <c r="D197">
        <f t="shared" si="27"/>
        <v>6.0820412208357738E-13</v>
      </c>
      <c r="E197">
        <f t="shared" si="28"/>
        <v>3.57104545573192E-2</v>
      </c>
      <c r="F197">
        <f t="shared" si="29"/>
        <v>3.1645999106234113E-2</v>
      </c>
      <c r="G197">
        <f t="shared" si="30"/>
        <v>2.5704668619288551E-3</v>
      </c>
      <c r="H197">
        <f t="shared" si="31"/>
        <v>6.151614213074641E-4</v>
      </c>
      <c r="I197">
        <f t="shared" si="32"/>
        <v>1.9603293941967102E-3</v>
      </c>
    </row>
    <row r="198" spans="1:9" x14ac:dyDescent="0.25">
      <c r="A198">
        <f t="shared" si="24"/>
        <v>1590</v>
      </c>
      <c r="B198">
        <f t="shared" si="25"/>
        <v>1.3429196413706277E-2</v>
      </c>
      <c r="C198">
        <f t="shared" si="26"/>
        <v>6.0919355362387684E-4</v>
      </c>
      <c r="D198">
        <f t="shared" si="27"/>
        <v>3.0338962011333993E-13</v>
      </c>
      <c r="E198">
        <f t="shared" si="28"/>
        <v>3.5304636369898286E-2</v>
      </c>
      <c r="F198">
        <f t="shared" si="29"/>
        <v>3.1190402567933595E-2</v>
      </c>
      <c r="G198">
        <f t="shared" si="30"/>
        <v>2.4614150075961128E-3</v>
      </c>
      <c r="H198">
        <f t="shared" si="31"/>
        <v>5.7652560732790459E-4</v>
      </c>
      <c r="I198">
        <f t="shared" si="32"/>
        <v>1.8850411710731056E-3</v>
      </c>
    </row>
    <row r="199" spans="1:9" x14ac:dyDescent="0.25">
      <c r="A199">
        <f t="shared" si="24"/>
        <v>1600</v>
      </c>
      <c r="B199">
        <f t="shared" si="25"/>
        <v>1.3070035149250422E-2</v>
      </c>
      <c r="C199">
        <f t="shared" si="26"/>
        <v>5.7135939286823145E-4</v>
      </c>
      <c r="D199">
        <f t="shared" si="27"/>
        <v>1.4881805430222786E-13</v>
      </c>
      <c r="E199">
        <f t="shared" si="28"/>
        <v>3.4905765736164558E-2</v>
      </c>
      <c r="F199">
        <f t="shared" si="29"/>
        <v>3.0743050528692972E-2</v>
      </c>
      <c r="G199">
        <f t="shared" si="30"/>
        <v>2.3569437906298951E-3</v>
      </c>
      <c r="H199">
        <f t="shared" si="31"/>
        <v>5.4023083754506374E-4</v>
      </c>
      <c r="I199">
        <f t="shared" si="32"/>
        <v>1.8128645160822075E-3</v>
      </c>
    </row>
    <row r="200" spans="1:9" x14ac:dyDescent="0.25">
      <c r="A200">
        <f t="shared" si="24"/>
        <v>1610</v>
      </c>
      <c r="B200">
        <f t="shared" si="25"/>
        <v>1.2720479583446326E-2</v>
      </c>
      <c r="C200">
        <f t="shared" si="26"/>
        <v>5.3579422817928712E-4</v>
      </c>
      <c r="D200">
        <f t="shared" si="27"/>
        <v>7.1752628297759276E-14</v>
      </c>
      <c r="E200">
        <f t="shared" si="28"/>
        <v>3.451368507201974E-2</v>
      </c>
      <c r="F200">
        <f t="shared" si="29"/>
        <v>3.030376161832371E-2</v>
      </c>
      <c r="G200">
        <f t="shared" si="30"/>
        <v>2.2568632624644369E-3</v>
      </c>
      <c r="H200">
        <f t="shared" si="31"/>
        <v>5.0614116378089324E-4</v>
      </c>
      <c r="I200">
        <f t="shared" si="32"/>
        <v>1.7436629430330332E-3</v>
      </c>
    </row>
    <row r="201" spans="1:9" x14ac:dyDescent="0.25">
      <c r="A201">
        <f t="shared" si="24"/>
        <v>1620</v>
      </c>
      <c r="B201">
        <f t="shared" si="25"/>
        <v>1.2380272813738746E-2</v>
      </c>
      <c r="C201">
        <f t="shared" si="26"/>
        <v>5.0236749553334015E-4</v>
      </c>
      <c r="D201">
        <f t="shared" si="27"/>
        <v>3.3991222042304846E-14</v>
      </c>
      <c r="E201">
        <f t="shared" si="28"/>
        <v>3.4128241213957453E-2</v>
      </c>
      <c r="F201">
        <f t="shared" si="29"/>
        <v>2.987235918968989E-2</v>
      </c>
      <c r="G201">
        <f t="shared" si="30"/>
        <v>2.1609912173050638E-3</v>
      </c>
      <c r="H201">
        <f t="shared" si="31"/>
        <v>4.7412813214742222E-4</v>
      </c>
      <c r="I201">
        <f t="shared" si="32"/>
        <v>1.6773062370962297E-3</v>
      </c>
    </row>
    <row r="202" spans="1:9" x14ac:dyDescent="0.25">
      <c r="A202">
        <f t="shared" si="24"/>
        <v>1630</v>
      </c>
      <c r="B202">
        <f t="shared" si="25"/>
        <v>1.2049164808381656E-2</v>
      </c>
      <c r="C202">
        <f t="shared" si="26"/>
        <v>4.7095577341393913E-4</v>
      </c>
      <c r="D202">
        <f t="shared" si="27"/>
        <v>1.5814579190742496E-14</v>
      </c>
      <c r="E202">
        <f t="shared" si="28"/>
        <v>3.3749285272175036E-2</v>
      </c>
      <c r="F202">
        <f t="shared" si="29"/>
        <v>2.9448671176212415E-2</v>
      </c>
      <c r="G202">
        <f t="shared" si="30"/>
        <v>2.0691528839742457E-3</v>
      </c>
      <c r="H202">
        <f t="shared" si="31"/>
        <v>4.440703966627213E-4</v>
      </c>
      <c r="I202">
        <f t="shared" si="32"/>
        <v>1.6136701570449198E-3</v>
      </c>
    </row>
    <row r="203" spans="1:9" x14ac:dyDescent="0.25">
      <c r="A203">
        <f t="shared" si="24"/>
        <v>1640</v>
      </c>
      <c r="B203">
        <f t="shared" si="25"/>
        <v>1.1726912222679757E-2</v>
      </c>
      <c r="C203">
        <f t="shared" si="26"/>
        <v>4.414424166142572E-4</v>
      </c>
      <c r="D203">
        <f t="shared" si="27"/>
        <v>7.2230572604252418E-15</v>
      </c>
      <c r="E203">
        <f t="shared" si="28"/>
        <v>3.3376672489296919E-2</v>
      </c>
      <c r="F203">
        <f t="shared" si="29"/>
        <v>2.9032529954268416E-2</v>
      </c>
      <c r="G203">
        <f t="shared" si="30"/>
        <v>1.9811806295958467E-3</v>
      </c>
      <c r="H203">
        <f t="shared" si="31"/>
        <v>4.158533510218998E-4</v>
      </c>
      <c r="I203">
        <f t="shared" si="32"/>
        <v>1.5526361518716063E-3</v>
      </c>
    </row>
    <row r="204" spans="1:9" x14ac:dyDescent="0.25">
      <c r="A204">
        <f t="shared" si="24"/>
        <v>1650</v>
      </c>
      <c r="B204">
        <f t="shared" si="25"/>
        <v>1.1413278220144664E-2</v>
      </c>
      <c r="C204">
        <f t="shared" si="26"/>
        <v>4.1371720720950744E-4</v>
      </c>
      <c r="D204">
        <f t="shared" si="27"/>
        <v>3.2371521734166108E-15</v>
      </c>
      <c r="E204">
        <f t="shared" si="28"/>
        <v>3.3010262104468301E-2</v>
      </c>
      <c r="F204">
        <f t="shared" si="29"/>
        <v>2.8623772210294107E-2</v>
      </c>
      <c r="G204">
        <f t="shared" si="30"/>
        <v>1.8969136746864734E-3</v>
      </c>
      <c r="H204">
        <f t="shared" si="31"/>
        <v>3.893687777873911E-4</v>
      </c>
      <c r="I204">
        <f t="shared" si="32"/>
        <v>1.4940910910902993E-3</v>
      </c>
    </row>
    <row r="205" spans="1:9" x14ac:dyDescent="0.25">
      <c r="A205">
        <f t="shared" si="24"/>
        <v>1660</v>
      </c>
      <c r="B205">
        <f t="shared" si="25"/>
        <v>1.1108032298434123E-2</v>
      </c>
      <c r="C205">
        <f t="shared" si="26"/>
        <v>3.8767602199574203E-4</v>
      </c>
      <c r="D205">
        <f t="shared" si="27"/>
        <v>1.4229354969066228E-15</v>
      </c>
      <c r="E205">
        <f t="shared" si="28"/>
        <v>3.26499172225896E-2</v>
      </c>
      <c r="F205">
        <f t="shared" si="29"/>
        <v>2.8222238812414147E-2</v>
      </c>
      <c r="G205">
        <f t="shared" si="30"/>
        <v>1.8161978192403616E-3</v>
      </c>
      <c r="H205">
        <f t="shared" si="31"/>
        <v>3.6451451428287651E-4</v>
      </c>
      <c r="I205">
        <f t="shared" si="32"/>
        <v>1.4379270080655099E-3</v>
      </c>
    </row>
    <row r="206" spans="1:9" x14ac:dyDescent="0.25">
      <c r="A206">
        <f t="shared" si="24"/>
        <v>1670</v>
      </c>
      <c r="B206">
        <f t="shared" si="25"/>
        <v>1.0810950119946486E-2</v>
      </c>
      <c r="C206">
        <f t="shared" si="26"/>
        <v>3.6322051572057479E-4</v>
      </c>
      <c r="D206">
        <f t="shared" si="27"/>
        <v>6.1317431548988841E-16</v>
      </c>
      <c r="E206">
        <f t="shared" si="28"/>
        <v>3.2295504688472837E-2</v>
      </c>
      <c r="F206">
        <f t="shared" si="29"/>
        <v>2.7827774686422169E-2</v>
      </c>
      <c r="G206">
        <f t="shared" si="30"/>
        <v>1.7388851794034599E-3</v>
      </c>
      <c r="H206">
        <f t="shared" si="31"/>
        <v>3.4119413449884561E-4</v>
      </c>
      <c r="I206">
        <f t="shared" si="32"/>
        <v>1.3840408557396666E-3</v>
      </c>
    </row>
    <row r="207" spans="1:9" x14ac:dyDescent="0.25">
      <c r="A207">
        <f t="shared" si="24"/>
        <v>1680</v>
      </c>
      <c r="B207">
        <f t="shared" si="25"/>
        <v>1.0521813346945959E-2</v>
      </c>
      <c r="C207">
        <f t="shared" si="26"/>
        <v>3.4025781944480027E-4</v>
      </c>
      <c r="D207">
        <f t="shared" si="27"/>
        <v>2.5891131411405104E-16</v>
      </c>
      <c r="E207">
        <f t="shared" si="28"/>
        <v>3.1946894965711549E-2</v>
      </c>
      <c r="F207">
        <f t="shared" si="29"/>
        <v>2.7440228695947533E-2</v>
      </c>
      <c r="G207">
        <f t="shared" si="30"/>
        <v>1.6648339343512397E-3</v>
      </c>
      <c r="H207">
        <f t="shared" si="31"/>
        <v>3.1931664633733092E-4</v>
      </c>
      <c r="I207">
        <f t="shared" si="32"/>
        <v>1.332334274160237E-3</v>
      </c>
    </row>
    <row r="208" spans="1:9" x14ac:dyDescent="0.25">
      <c r="A208">
        <f t="shared" si="24"/>
        <v>1690</v>
      </c>
      <c r="B208">
        <f t="shared" si="25"/>
        <v>1.0240409481097321E-2</v>
      </c>
      <c r="C208">
        <f t="shared" si="26"/>
        <v>3.187002534036365E-4</v>
      </c>
      <c r="D208">
        <f t="shared" si="27"/>
        <v>1.0707130428637404E-16</v>
      </c>
      <c r="E208">
        <f t="shared" si="28"/>
        <v>3.1603962020065504E-2</v>
      </c>
      <c r="F208">
        <f t="shared" si="29"/>
        <v>2.7059453526651067E-2</v>
      </c>
      <c r="G208">
        <f t="shared" si="30"/>
        <v>1.5939080829916463E-3</v>
      </c>
      <c r="H208">
        <f t="shared" si="31"/>
        <v>2.9879620354922309E-4</v>
      </c>
      <c r="I208">
        <f t="shared" si="32"/>
        <v>1.282713369235577E-3</v>
      </c>
    </row>
    <row r="209" spans="1:9" x14ac:dyDescent="0.25">
      <c r="A209">
        <f t="shared" si="24"/>
        <v>1700</v>
      </c>
      <c r="B209">
        <f t="shared" si="25"/>
        <v>9.9665317072922602E-3</v>
      </c>
      <c r="C209">
        <f t="shared" si="26"/>
        <v>2.9846505374786503E-4</v>
      </c>
      <c r="D209">
        <f t="shared" si="27"/>
        <v>4.3344265788997866E-17</v>
      </c>
      <c r="E209">
        <f t="shared" si="28"/>
        <v>3.1266583207170691E-2</v>
      </c>
      <c r="F209">
        <f t="shared" si="29"/>
        <v>2.6685305574295493E-2</v>
      </c>
      <c r="G209">
        <f t="shared" si="30"/>
        <v>1.5259772101338109E-3</v>
      </c>
      <c r="H209">
        <f t="shared" si="31"/>
        <v>2.7955183173244968E-4</v>
      </c>
      <c r="I209">
        <f t="shared" si="32"/>
        <v>1.2350885021754007E-3</v>
      </c>
    </row>
    <row r="210" spans="1:9" x14ac:dyDescent="0.25">
      <c r="A210">
        <f t="shared" si="24"/>
        <v>1710</v>
      </c>
      <c r="B210">
        <f t="shared" si="25"/>
        <v>9.6999787416526227E-3</v>
      </c>
      <c r="C210">
        <f t="shared" si="26"/>
        <v>2.7947411257478461E-4</v>
      </c>
      <c r="D210">
        <f t="shared" si="27"/>
        <v>1.7167336814121252E-17</v>
      </c>
      <c r="E210">
        <f t="shared" si="28"/>
        <v>3.0934639164394009E-2</v>
      </c>
      <c r="F210">
        <f t="shared" si="29"/>
        <v>2.6317644836547638E-2</v>
      </c>
      <c r="G210">
        <f t="shared" si="30"/>
        <v>1.4609162617675864E-3</v>
      </c>
      <c r="H210">
        <f t="shared" si="31"/>
        <v>2.6150716778849947E-4</v>
      </c>
      <c r="I210">
        <f t="shared" si="32"/>
        <v>1.1893740890976758E-3</v>
      </c>
    </row>
    <row r="211" spans="1:9" x14ac:dyDescent="0.25">
      <c r="A211">
        <f t="shared" si="24"/>
        <v>1720</v>
      </c>
      <c r="B211">
        <f t="shared" si="25"/>
        <v>9.4405546835986988E-3</v>
      </c>
      <c r="C211">
        <f t="shared" si="26"/>
        <v>2.6165373067199571E-4</v>
      </c>
      <c r="D211">
        <f t="shared" si="27"/>
        <v>6.6490216054637575E-18</v>
      </c>
      <c r="E211">
        <f t="shared" si="28"/>
        <v>3.0608013706660529E-2</v>
      </c>
      <c r="F211">
        <f t="shared" si="29"/>
        <v>2.5956334808370785E-2</v>
      </c>
      <c r="G211">
        <f t="shared" si="30"/>
        <v>1.3986053291197287E-3</v>
      </c>
      <c r="H211">
        <f t="shared" si="31"/>
        <v>2.4459021224787492E-4</v>
      </c>
      <c r="I211">
        <f t="shared" si="32"/>
        <v>1.1454884103079999E-3</v>
      </c>
    </row>
    <row r="212" spans="1:9" x14ac:dyDescent="0.25">
      <c r="A212">
        <f t="shared" si="24"/>
        <v>1730</v>
      </c>
      <c r="B212">
        <f t="shared" si="25"/>
        <v>9.1880688718739226E-3</v>
      </c>
      <c r="C212">
        <f t="shared" si="26"/>
        <v>2.4493438242267906E-4</v>
      </c>
      <c r="D212">
        <f t="shared" si="27"/>
        <v>2.5168734731687655E-18</v>
      </c>
      <c r="E212">
        <f t="shared" si="28"/>
        <v>3.0286593726088648E-2</v>
      </c>
      <c r="F212">
        <f t="shared" si="29"/>
        <v>2.5601242380875244E-2</v>
      </c>
      <c r="G212">
        <f t="shared" si="30"/>
        <v>1.3389294411558783E-3</v>
      </c>
      <c r="H212">
        <f t="shared" si="31"/>
        <v>2.2873309390203378E-4</v>
      </c>
      <c r="I212">
        <f t="shared" si="32"/>
        <v>1.1033534287812439E-3</v>
      </c>
    </row>
    <row r="213" spans="1:9" x14ac:dyDescent="0.25">
      <c r="A213">
        <f t="shared" si="24"/>
        <v>1740</v>
      </c>
      <c r="B213">
        <f t="shared" si="25"/>
        <v>8.9423357444202468E-3</v>
      </c>
      <c r="C213">
        <f t="shared" si="26"/>
        <v>2.2925049233579742E-4</v>
      </c>
      <c r="D213">
        <f t="shared" si="27"/>
        <v>9.3062230986328391E-19</v>
      </c>
      <c r="E213">
        <f t="shared" si="28"/>
        <v>2.997026909527634E-2</v>
      </c>
      <c r="F213">
        <f t="shared" si="29"/>
        <v>2.5252237743497052E-2</v>
      </c>
      <c r="G213">
        <f t="shared" si="30"/>
        <v>1.2817783652153691E-3</v>
      </c>
      <c r="H213">
        <f t="shared" si="31"/>
        <v>2.1387184619392485E-4</v>
      </c>
      <c r="I213">
        <f t="shared" si="32"/>
        <v>1.0628946173975159E-3</v>
      </c>
    </row>
    <row r="214" spans="1:9" x14ac:dyDescent="0.25">
      <c r="A214">
        <f t="shared" si="24"/>
        <v>1750</v>
      </c>
      <c r="B214">
        <f t="shared" si="25"/>
        <v>8.7031747020009948E-3</v>
      </c>
      <c r="C214">
        <f t="shared" si="26"/>
        <v>2.145402226876314E-4</v>
      </c>
      <c r="D214">
        <f t="shared" si="27"/>
        <v>3.3592921855438914E-19</v>
      </c>
      <c r="E214">
        <f t="shared" si="28"/>
        <v>2.9658932574089358E-2</v>
      </c>
      <c r="F214">
        <f t="shared" si="29"/>
        <v>2.4909194289383874E-2</v>
      </c>
      <c r="G214">
        <f t="shared" si="30"/>
        <v>1.2270464154713334E-3</v>
      </c>
      <c r="H214">
        <f t="shared" si="31"/>
        <v>1.9994619484431375E-4</v>
      </c>
      <c r="I214">
        <f t="shared" si="32"/>
        <v>1.0240407945061617E-3</v>
      </c>
    </row>
    <row r="215" spans="1:9" x14ac:dyDescent="0.25">
      <c r="A215">
        <f t="shared" si="24"/>
        <v>1760</v>
      </c>
      <c r="B215">
        <f t="shared" si="25"/>
        <v>8.4704099754712176E-3</v>
      </c>
      <c r="C215">
        <f t="shared" si="26"/>
        <v>2.0074527177826873E-4</v>
      </c>
      <c r="D215">
        <f t="shared" si="27"/>
        <v>1.1831292823080643E-19</v>
      </c>
      <c r="E215">
        <f t="shared" si="28"/>
        <v>2.9352479719807617E-2</v>
      </c>
      <c r="F215">
        <f t="shared" si="29"/>
        <v>2.4571988523868993E-2</v>
      </c>
      <c r="G215">
        <f t="shared" si="30"/>
        <v>1.174632268924114E-3</v>
      </c>
      <c r="H215">
        <f t="shared" si="31"/>
        <v>1.8689935620530562E-4</v>
      </c>
      <c r="I215">
        <f t="shared" si="32"/>
        <v>9.8672396741171292E-4</v>
      </c>
    </row>
    <row r="216" spans="1:9" x14ac:dyDescent="0.25">
      <c r="A216">
        <f t="shared" si="24"/>
        <v>1770</v>
      </c>
      <c r="B216">
        <f t="shared" si="25"/>
        <v>8.2438704965978049E-3</v>
      </c>
      <c r="C216">
        <f t="shared" si="26"/>
        <v>1.8781068232454068E-4</v>
      </c>
      <c r="D216">
        <f t="shared" si="27"/>
        <v>4.0632028013656318E-20</v>
      </c>
      <c r="E216">
        <f t="shared" si="28"/>
        <v>2.9050808800494154E-2</v>
      </c>
      <c r="F216">
        <f t="shared" si="29"/>
        <v>2.4240499975920038E-2</v>
      </c>
      <c r="G216">
        <f t="shared" si="30"/>
        <v>1.1244387886415463E-3</v>
      </c>
      <c r="H216">
        <f t="shared" si="31"/>
        <v>1.7467784585534218E-4</v>
      </c>
      <c r="I216">
        <f t="shared" si="32"/>
        <v>9.5087918339557993E-4</v>
      </c>
    </row>
    <row r="217" spans="1:9" x14ac:dyDescent="0.25">
      <c r="A217">
        <f t="shared" si="24"/>
        <v>1780</v>
      </c>
      <c r="B217">
        <f t="shared" si="25"/>
        <v>8.023389772334473E-3</v>
      </c>
      <c r="C217">
        <f t="shared" si="26"/>
        <v>1.7568465953077261E-4</v>
      </c>
      <c r="D217">
        <f t="shared" si="27"/>
        <v>1.3598537357034323E-20</v>
      </c>
      <c r="E217">
        <f t="shared" si="28"/>
        <v>2.875382071145581E-2</v>
      </c>
      <c r="F217">
        <f t="shared" si="29"/>
        <v>2.3914611112455408E-2</v>
      </c>
      <c r="G217">
        <f t="shared" si="30"/>
        <v>1.076372853975327E-3</v>
      </c>
      <c r="H217">
        <f t="shared" si="31"/>
        <v>1.6323129696682592E-4</v>
      </c>
      <c r="I217">
        <f t="shared" si="32"/>
        <v>9.1644438790565138E-4</v>
      </c>
    </row>
    <row r="218" spans="1:9" x14ac:dyDescent="0.25">
      <c r="A218">
        <f t="shared" si="24"/>
        <v>1790</v>
      </c>
      <c r="B218">
        <f t="shared" si="25"/>
        <v>7.8088057624593338E-3</v>
      </c>
      <c r="C218">
        <f t="shared" si="26"/>
        <v>1.6431839839481377E-4</v>
      </c>
      <c r="D218">
        <f t="shared" si="27"/>
        <v>4.4323336369603643E-21</v>
      </c>
      <c r="E218">
        <f t="shared" si="28"/>
        <v>2.846141889467169E-2</v>
      </c>
      <c r="F218">
        <f t="shared" si="29"/>
        <v>2.3594207255422717E-2</v>
      </c>
      <c r="G218">
        <f t="shared" si="30"/>
        <v>1.0303451974850164E-3</v>
      </c>
      <c r="H218">
        <f t="shared" si="31"/>
        <v>1.5251228799506578E-4</v>
      </c>
      <c r="I218">
        <f t="shared" si="32"/>
        <v>8.8336028956385035E-4</v>
      </c>
    </row>
    <row r="219" spans="1:9" x14ac:dyDescent="0.25">
      <c r="A219">
        <f t="shared" si="24"/>
        <v>1800</v>
      </c>
      <c r="B219">
        <f t="shared" si="25"/>
        <v>7.5999607604849357E-3</v>
      </c>
      <c r="C219">
        <f t="shared" si="26"/>
        <v>1.5366591982290956E-4</v>
      </c>
      <c r="D219">
        <f t="shared" si="27"/>
        <v>1.4060858373790276E-21</v>
      </c>
      <c r="E219">
        <f t="shared" si="28"/>
        <v>2.8173509261069967E-2</v>
      </c>
      <c r="F219">
        <f t="shared" si="29"/>
        <v>2.3279176501540544E-2</v>
      </c>
      <c r="G219">
        <f t="shared" si="30"/>
        <v>9.8627024831843269E-4</v>
      </c>
      <c r="H219">
        <f t="shared" si="31"/>
        <v>1.4247617925522427E-4</v>
      </c>
      <c r="I219">
        <f t="shared" si="32"/>
        <v>8.5157023165887173E-4</v>
      </c>
    </row>
    <row r="220" spans="1:9" x14ac:dyDescent="0.25">
      <c r="A220">
        <f t="shared" si="24"/>
        <v>1810</v>
      </c>
      <c r="B220">
        <f t="shared" si="25"/>
        <v>7.3967012777533536E-3</v>
      </c>
      <c r="C220">
        <f t="shared" si="26"/>
        <v>1.4368391514774093E-4</v>
      </c>
      <c r="D220">
        <f t="shared" si="27"/>
        <v>4.3385665865425077E-22</v>
      </c>
      <c r="E220">
        <f t="shared" si="28"/>
        <v>2.7890000115539913E-2</v>
      </c>
      <c r="F220">
        <f t="shared" si="29"/>
        <v>2.2969409644606031E-2</v>
      </c>
      <c r="G220">
        <f t="shared" si="30"/>
        <v>9.4406598179985757E-4</v>
      </c>
      <c r="H220">
        <f t="shared" si="31"/>
        <v>1.3308095797293085E-4</v>
      </c>
      <c r="I220">
        <f t="shared" si="32"/>
        <v>8.2102006980713706E-4</v>
      </c>
    </row>
    <row r="221" spans="1:9" x14ac:dyDescent="0.25">
      <c r="A221">
        <f t="shared" si="24"/>
        <v>1820</v>
      </c>
      <c r="B221">
        <f t="shared" si="25"/>
        <v>7.1988779306311973E-3</v>
      </c>
      <c r="C221">
        <f t="shared" si="26"/>
        <v>1.343315986550575E-4</v>
      </c>
      <c r="D221">
        <f t="shared" si="27"/>
        <v>1.3012021706405678E-22</v>
      </c>
      <c r="E221">
        <f t="shared" si="28"/>
        <v>2.7610802084570268E-2</v>
      </c>
      <c r="F221">
        <f t="shared" si="29"/>
        <v>2.2664800100278604E-2</v>
      </c>
      <c r="G221">
        <f t="shared" si="30"/>
        <v>9.0365377499013189E-4</v>
      </c>
      <c r="H221">
        <f t="shared" si="31"/>
        <v>1.2428709140599459E-4</v>
      </c>
      <c r="I221">
        <f t="shared" si="32"/>
        <v>7.9165805548076504E-4</v>
      </c>
    </row>
    <row r="222" spans="1:9" x14ac:dyDescent="0.25">
      <c r="A222">
        <f t="shared" si="24"/>
        <v>1830</v>
      </c>
      <c r="B222">
        <f t="shared" si="25"/>
        <v>7.0063453307214994E-3</v>
      </c>
      <c r="C222">
        <f t="shared" si="26"/>
        <v>1.2557056774298303E-4</v>
      </c>
      <c r="D222">
        <f t="shared" si="27"/>
        <v>3.7906123754829296E-23</v>
      </c>
      <c r="E222">
        <f t="shared" si="28"/>
        <v>2.7335828046410403E-2</v>
      </c>
      <c r="F222">
        <f t="shared" si="29"/>
        <v>2.2365243833249226E-2</v>
      </c>
      <c r="G222">
        <f t="shared" si="30"/>
        <v>8.6495826799048992E-4</v>
      </c>
      <c r="H222">
        <f t="shared" si="31"/>
        <v>1.1605738765807505E-4</v>
      </c>
      <c r="I222">
        <f t="shared" si="32"/>
        <v>7.6343472511589453E-4</v>
      </c>
    </row>
    <row r="223" spans="1:9" x14ac:dyDescent="0.25">
      <c r="A223">
        <f t="shared" si="24"/>
        <v>1840</v>
      </c>
      <c r="B223">
        <f t="shared" si="25"/>
        <v>6.8189619780118713E-3</v>
      </c>
      <c r="C223">
        <f t="shared" si="26"/>
        <v>1.1736467035461384E-4</v>
      </c>
      <c r="D223">
        <f t="shared" si="27"/>
        <v>1.0718521082143375E-23</v>
      </c>
      <c r="E223">
        <f t="shared" si="28"/>
        <v>2.7064993063654643E-2</v>
      </c>
      <c r="F223">
        <f t="shared" si="29"/>
        <v>2.2070639286710603E-2</v>
      </c>
      <c r="G223">
        <f t="shared" si="30"/>
        <v>8.2790723076842099E-4</v>
      </c>
      <c r="H223">
        <f t="shared" si="31"/>
        <v>1.0835686381227561E-4</v>
      </c>
      <c r="I223">
        <f t="shared" si="32"/>
        <v>7.3630279452869196E-4</v>
      </c>
    </row>
    <row r="224" spans="1:9" x14ac:dyDescent="0.25">
      <c r="A224">
        <f t="shared" si="24"/>
        <v>1850</v>
      </c>
      <c r="B224">
        <f t="shared" si="25"/>
        <v>6.6365901568804456E-3</v>
      </c>
      <c r="C224">
        <f t="shared" si="26"/>
        <v>1.0967987933452328E-4</v>
      </c>
      <c r="D224">
        <f t="shared" si="27"/>
        <v>2.93973840368879E-24</v>
      </c>
      <c r="E224">
        <f t="shared" si="28"/>
        <v>2.6798214318155308E-2</v>
      </c>
      <c r="F224">
        <f t="shared" si="29"/>
        <v>2.1780887314048925E-2</v>
      </c>
      <c r="G224">
        <f t="shared" si="30"/>
        <v>7.924314352940609E-4</v>
      </c>
      <c r="H224">
        <f t="shared" si="31"/>
        <v>1.0115262103638223E-4</v>
      </c>
      <c r="I224">
        <f t="shared" si="32"/>
        <v>7.1021705837985799E-4</v>
      </c>
    </row>
    <row r="225" spans="1:9" x14ac:dyDescent="0.25">
      <c r="A225">
        <f t="shared" si="24"/>
        <v>1860</v>
      </c>
      <c r="B225">
        <f t="shared" si="25"/>
        <v>6.4590958348830635E-3</v>
      </c>
      <c r="C225">
        <f t="shared" si="26"/>
        <v>1.0248417337999083E-4</v>
      </c>
      <c r="D225">
        <f t="shared" si="27"/>
        <v>7.8146713739723984E-25</v>
      </c>
      <c r="E225">
        <f t="shared" si="28"/>
        <v>2.6535411048173346E-2</v>
      </c>
      <c r="F225">
        <f t="shared" si="29"/>
        <v>2.1495891112675025E-2</v>
      </c>
      <c r="G225">
        <f t="shared" si="30"/>
        <v>7.5846453278205495E-4</v>
      </c>
      <c r="H225">
        <f t="shared" si="31"/>
        <v>9.4413726319242386E-5</v>
      </c>
      <c r="I225">
        <f t="shared" si="32"/>
        <v>6.8513429444093193E-4</v>
      </c>
    </row>
    <row r="226" spans="1:9" x14ac:dyDescent="0.25">
      <c r="A226">
        <f t="shared" si="24"/>
        <v>1870</v>
      </c>
      <c r="B226">
        <f t="shared" si="25"/>
        <v>6.2863485642473821E-3</v>
      </c>
      <c r="C226">
        <f t="shared" si="26"/>
        <v>9.5747424267655923E-5</v>
      </c>
      <c r="D226">
        <f t="shared" si="27"/>
        <v>2.0119311745166087E-25</v>
      </c>
      <c r="E226">
        <f t="shared" si="28"/>
        <v>2.6276504487679757E-2</v>
      </c>
      <c r="F226">
        <f t="shared" si="29"/>
        <v>2.121555615992321E-2</v>
      </c>
      <c r="G226">
        <f t="shared" si="30"/>
        <v>7.2594293584327119E-4</v>
      </c>
      <c r="H226">
        <f t="shared" si="31"/>
        <v>8.8111100516430341E-5</v>
      </c>
      <c r="I226">
        <f t="shared" si="32"/>
        <v>6.6101317242801502E-4</v>
      </c>
    </row>
    <row r="227" spans="1:9" x14ac:dyDescent="0.25">
      <c r="A227">
        <f t="shared" si="24"/>
        <v>1880</v>
      </c>
      <c r="B227">
        <f t="shared" si="25"/>
        <v>6.1182213860015554E-3</v>
      </c>
      <c r="C227">
        <f t="shared" si="26"/>
        <v>8.9441290051173183E-5</v>
      </c>
      <c r="D227">
        <f t="shared" si="27"/>
        <v>5.0127970255839921E-26</v>
      </c>
      <c r="E227">
        <f t="shared" si="28"/>
        <v>2.6021417807724899E-2</v>
      </c>
      <c r="F227">
        <f t="shared" si="29"/>
        <v>2.0939790150943161E-2</v>
      </c>
      <c r="G227">
        <f t="shared" si="30"/>
        <v>6.9480570535329633E-4</v>
      </c>
      <c r="H227">
        <f t="shared" si="31"/>
        <v>8.2217412395890754E-5</v>
      </c>
      <c r="I227">
        <f t="shared" si="32"/>
        <v>6.3781416717991401E-4</v>
      </c>
    </row>
    <row r="228" spans="1:9" x14ac:dyDescent="0.25">
      <c r="A228">
        <f t="shared" si="24"/>
        <v>1890</v>
      </c>
      <c r="B228">
        <f t="shared" si="25"/>
        <v>5.954590736666915E-3</v>
      </c>
      <c r="C228">
        <f t="shared" si="26"/>
        <v>8.3539113938435605E-5</v>
      </c>
      <c r="D228">
        <f t="shared" si="27"/>
        <v>1.2077244008270804E-26</v>
      </c>
      <c r="E228">
        <f t="shared" si="28"/>
        <v>2.5770076059795789E-2</v>
      </c>
      <c r="F228">
        <f t="shared" si="29"/>
        <v>2.0668502938516631E-2</v>
      </c>
      <c r="G228">
        <f t="shared" si="30"/>
        <v>6.649944418576359E-4</v>
      </c>
      <c r="H228">
        <f t="shared" si="31"/>
        <v>7.6706978386464897E-5</v>
      </c>
      <c r="I228">
        <f t="shared" si="32"/>
        <v>6.154994759686995E-4</v>
      </c>
    </row>
    <row r="229" spans="1:9" x14ac:dyDescent="0.25">
      <c r="A229">
        <f t="shared" si="24"/>
        <v>1900</v>
      </c>
      <c r="B229">
        <f t="shared" si="25"/>
        <v>5.7953363574461516E-3</v>
      </c>
      <c r="C229">
        <f t="shared" si="26"/>
        <v>7.8015828569699686E-5</v>
      </c>
      <c r="D229">
        <f t="shared" si="27"/>
        <v>2.8114094344425482E-27</v>
      </c>
      <c r="E229">
        <f t="shared" si="28"/>
        <v>2.5522406121085577E-2</v>
      </c>
      <c r="F229">
        <f t="shared" si="29"/>
        <v>2.0401606474730882E-2</v>
      </c>
      <c r="G229">
        <f t="shared" si="30"/>
        <v>6.3645318133631612E-4</v>
      </c>
      <c r="H229">
        <f t="shared" si="31"/>
        <v>7.1555667746192597E-5</v>
      </c>
      <c r="I229">
        <f t="shared" si="32"/>
        <v>5.9403293974108506E-4</v>
      </c>
    </row>
    <row r="230" spans="1:9" x14ac:dyDescent="0.25">
      <c r="A230">
        <f t="shared" si="24"/>
        <v>1910</v>
      </c>
      <c r="B230">
        <f t="shared" si="25"/>
        <v>5.6403412058402859E-3</v>
      </c>
      <c r="C230">
        <f t="shared" si="26"/>
        <v>7.2847865429825909E-5</v>
      </c>
      <c r="D230">
        <f t="shared" si="27"/>
        <v>6.3181247715292629E-28</v>
      </c>
      <c r="E230">
        <f t="shared" si="28"/>
        <v>2.5278336641602051E-2</v>
      </c>
      <c r="F230">
        <f t="shared" si="29"/>
        <v>2.0139014754445794E-2</v>
      </c>
      <c r="G230">
        <f t="shared" si="30"/>
        <v>6.0912829515746836E-4</v>
      </c>
      <c r="H230">
        <f t="shared" si="31"/>
        <v>6.6740812881382894E-5</v>
      </c>
      <c r="I230">
        <f t="shared" si="32"/>
        <v>5.7337996809906028E-4</v>
      </c>
    </row>
    <row r="231" spans="1:9" x14ac:dyDescent="0.25">
      <c r="A231">
        <f t="shared" si="24"/>
        <v>1920</v>
      </c>
      <c r="B231">
        <f t="shared" si="25"/>
        <v>5.4894913696293462E-3</v>
      </c>
      <c r="C231">
        <f t="shared" si="26"/>
        <v>6.8013069138839199E-5</v>
      </c>
      <c r="D231">
        <f t="shared" si="27"/>
        <v>1.369590503100752E-28</v>
      </c>
      <c r="E231">
        <f t="shared" si="28"/>
        <v>2.5037797993045455E-2</v>
      </c>
      <c r="F231">
        <f t="shared" si="29"/>
        <v>1.9880643760491923E-2</v>
      </c>
      <c r="G231">
        <f t="shared" si="30"/>
        <v>5.829683940581365E-4</v>
      </c>
      <c r="H231">
        <f t="shared" si="31"/>
        <v>6.2241124554773819E-5</v>
      </c>
      <c r="I231">
        <f t="shared" si="32"/>
        <v>5.5350746783749895E-4</v>
      </c>
    </row>
    <row r="232" spans="1:9" x14ac:dyDescent="0.25">
      <c r="A232">
        <f t="shared" ref="A232:A250" si="33">A231+cycle_length</f>
        <v>1930</v>
      </c>
      <c r="B232">
        <f t="shared" ref="B232:B250" si="34">EXP(-exp_rate*$A232)</f>
        <v>5.3426759831536998E-3</v>
      </c>
      <c r="C232">
        <f t="shared" ref="C232:C250" si="35">1-WEIBULL($A232, weibull_shape, weibull_scale, TRUE)</f>
        <v>6.349061637833664E-5</v>
      </c>
      <c r="D232">
        <f t="shared" ref="D232:D250" si="36">EXP((-1/gompertz_shape) * gompertz_rate * (EXP(gompertz_shape*$A232)-1))</f>
        <v>2.861234029593457E-29</v>
      </c>
      <c r="E232">
        <f t="shared" ref="E232:E250" si="37">1 /(1+(($A232 / llogis_scale)^llogis_shape))</f>
        <v>2.480072221938873E-2</v>
      </c>
      <c r="F232">
        <f t="shared" ref="F232:F250" si="38">1-LOGNORMDIST($A232,lnorm_meanlog,lnorm_sdlog)</f>
        <v>1.9626411410540445E-2</v>
      </c>
      <c r="G232">
        <f t="shared" ref="G232:G250" si="39">1-_xlfn.GAMMA.DIST($A232, gamma_shape, 1/(gamma_rate),TRUE)</f>
        <v>5.579242359927683E-4</v>
      </c>
      <c r="H232">
        <f t="shared" ref="H232:H250" si="40">IF(gengamma_Q&lt;0,GAMMADIST((-gengamma_Q^-2) * EXP(-gengamma_Q* -((LN($A232)-(gengamma_mu))/gengamma_sigma)),-gengamma_Q^-2,1,1),1-GAMMADIST((-gengamma_Q^-2) * EXP(-gengamma_Q * -((LN($A232)-(gengamma_mu))/gengamma_sigma)),-gengamma_Q^-2,1,1))</f>
        <v>5.8036611739087363E-5</v>
      </c>
      <c r="I232">
        <f t="shared" ref="I232:I250" si="41">_xlfn.BETA.DIST(genf_hm2/(genf_h_m2 + genf_h_m1*$A232^(genf_h_d/genf_sigma)/EXP(genf_h_d/genf_sigma*genf_mu)),genf_h_m2,genf_h_m1,TRUE)</f>
        <v>5.3438377486553657E-4</v>
      </c>
    </row>
    <row r="233" spans="1:9" x14ac:dyDescent="0.25">
      <c r="A233">
        <f t="shared" si="33"/>
        <v>1940</v>
      </c>
      <c r="B233">
        <f t="shared" si="34"/>
        <v>5.1997871458343689E-3</v>
      </c>
      <c r="C233">
        <f t="shared" si="35"/>
        <v>5.9260939219929476E-5</v>
      </c>
      <c r="D233">
        <f t="shared" si="36"/>
        <v>5.7555743275618276E-30</v>
      </c>
      <c r="E233">
        <f t="shared" si="37"/>
        <v>2.4567042989096195E-2</v>
      </c>
      <c r="F233">
        <f t="shared" si="38"/>
        <v>1.9376237505588256E-2</v>
      </c>
      <c r="G233">
        <f t="shared" si="39"/>
        <v>5.3394863770084289E-4</v>
      </c>
      <c r="H233">
        <f t="shared" si="40"/>
        <v>5.4108505875949398E-5</v>
      </c>
      <c r="I233">
        <f t="shared" si="41"/>
        <v>5.159785893470841E-4</v>
      </c>
    </row>
    <row r="234" spans="1:9" x14ac:dyDescent="0.25">
      <c r="A234">
        <f t="shared" si="33"/>
        <v>1950</v>
      </c>
      <c r="B234">
        <f t="shared" si="34"/>
        <v>5.060719842872507E-3</v>
      </c>
      <c r="C234">
        <f t="shared" si="35"/>
        <v>5.5305652634229929E-5</v>
      </c>
      <c r="D234">
        <f t="shared" si="36"/>
        <v>1.113780892158269E-30</v>
      </c>
      <c r="E234">
        <f t="shared" si="37"/>
        <v>2.4336695548918916E-2</v>
      </c>
      <c r="F234">
        <f t="shared" si="38"/>
        <v>1.9130043680001263E-2</v>
      </c>
      <c r="G234">
        <f t="shared" si="39"/>
        <v>5.1099638984442031E-4</v>
      </c>
      <c r="H234">
        <f t="shared" si="40"/>
        <v>5.0439189320128364E-5</v>
      </c>
      <c r="I234">
        <f t="shared" si="41"/>
        <v>4.9826291390388114E-4</v>
      </c>
    </row>
    <row r="235" spans="1:9" x14ac:dyDescent="0.25">
      <c r="A235">
        <f t="shared" si="33"/>
        <v>1960</v>
      </c>
      <c r="B235">
        <f t="shared" si="34"/>
        <v>4.9253718680697944E-3</v>
      </c>
      <c r="C235">
        <f t="shared" si="35"/>
        <v>5.1607485966997935E-5</v>
      </c>
      <c r="D235">
        <f t="shared" si="36"/>
        <v>2.0714776678118372E-31</v>
      </c>
      <c r="E235">
        <f t="shared" si="37"/>
        <v>2.4109616679208648E-2</v>
      </c>
      <c r="F235">
        <f t="shared" si="38"/>
        <v>1.8887753353066139E-2</v>
      </c>
      <c r="G235">
        <f t="shared" si="39"/>
        <v>4.8902417557850075E-4</v>
      </c>
      <c r="H235">
        <f t="shared" si="40"/>
        <v>4.7012127748713439E-5</v>
      </c>
      <c r="I235">
        <f t="shared" si="41"/>
        <v>4.8120899473228819E-4</v>
      </c>
    </row>
    <row r="236" spans="1:9" x14ac:dyDescent="0.25">
      <c r="A236">
        <f t="shared" si="33"/>
        <v>1970</v>
      </c>
      <c r="B236">
        <f t="shared" si="34"/>
        <v>4.7936437487129469E-3</v>
      </c>
      <c r="C236">
        <f t="shared" si="35"/>
        <v>4.8150218181386428E-5</v>
      </c>
      <c r="D236">
        <f t="shared" si="36"/>
        <v>3.6992519617317877E-32</v>
      </c>
      <c r="E236">
        <f t="shared" si="37"/>
        <v>2.3885744650693083E-2</v>
      </c>
      <c r="F236">
        <f t="shared" si="38"/>
        <v>1.8649291681996027E-2</v>
      </c>
      <c r="G236">
        <f t="shared" si="39"/>
        <v>4.6799049241696977E-4</v>
      </c>
      <c r="H236">
        <f t="shared" si="40"/>
        <v>4.3811806334170811E-5</v>
      </c>
      <c r="I236">
        <f t="shared" si="41"/>
        <v>4.6479026549232222E-4</v>
      </c>
    </row>
    <row r="237" spans="1:9" x14ac:dyDescent="0.25">
      <c r="A237">
        <f t="shared" si="33"/>
        <v>1980</v>
      </c>
      <c r="B237">
        <f t="shared" si="34"/>
        <v>4.6654386724671714E-3</v>
      </c>
      <c r="C237">
        <f t="shared" si="35"/>
        <v>4.4918616672551259E-5</v>
      </c>
      <c r="D237">
        <f t="shared" si="36"/>
        <v>6.3368648922476307E-33</v>
      </c>
      <c r="E237">
        <f t="shared" si="37"/>
        <v>2.3665019182659057E-2</v>
      </c>
      <c r="F237">
        <f t="shared" si="38"/>
        <v>1.8414585516344451E-2</v>
      </c>
      <c r="G237">
        <f t="shared" si="39"/>
        <v>4.478555772651216E-4</v>
      </c>
      <c r="H237">
        <f t="shared" si="40"/>
        <v>4.0823669485434699E-5</v>
      </c>
      <c r="I237">
        <f t="shared" si="41"/>
        <v>4.4898129383447416E-4</v>
      </c>
    </row>
    <row r="238" spans="1:9" x14ac:dyDescent="0.25">
      <c r="A238">
        <f t="shared" si="33"/>
        <v>1990</v>
      </c>
      <c r="B238">
        <f t="shared" si="34"/>
        <v>4.5406624162248844E-3</v>
      </c>
      <c r="C238">
        <f t="shared" si="35"/>
        <v>4.1898379469218483E-5</v>
      </c>
      <c r="D238">
        <f t="shared" si="36"/>
        <v>1.0402201827504228E-33</v>
      </c>
      <c r="E238">
        <f t="shared" si="37"/>
        <v>2.3447381402491464E-2</v>
      </c>
      <c r="F238">
        <f t="shared" si="38"/>
        <v>1.8183563353777354E-2</v>
      </c>
      <c r="G238">
        <f t="shared" si="39"/>
        <v>4.2858133449430458E-4</v>
      </c>
      <c r="H238">
        <f t="shared" si="40"/>
        <v>3.8034063968073184E-5</v>
      </c>
      <c r="I238">
        <f t="shared" si="41"/>
        <v>4.3375773043641296E-4</v>
      </c>
    </row>
    <row r="239" spans="1:9" x14ac:dyDescent="0.25">
      <c r="A239">
        <f t="shared" si="33"/>
        <v>2000</v>
      </c>
      <c r="B239">
        <f t="shared" si="34"/>
        <v>4.4192232768573165E-3</v>
      </c>
      <c r="C239">
        <f t="shared" si="35"/>
        <v>3.90760806497914E-5</v>
      </c>
      <c r="D239">
        <f t="shared" si="36"/>
        <v>1.6346292526887398E-34</v>
      </c>
      <c r="E239">
        <f t="shared" si="37"/>
        <v>2.323277380651842E-2</v>
      </c>
      <c r="F239">
        <f t="shared" si="38"/>
        <v>1.7956155297159992E-2</v>
      </c>
      <c r="G239">
        <f t="shared" si="39"/>
        <v>4.1013126693623114E-4</v>
      </c>
      <c r="H239">
        <f t="shared" si="40"/>
        <v>3.5430185230445055E-5</v>
      </c>
      <c r="I239">
        <f t="shared" si="41"/>
        <v>4.1909626042806327E-4</v>
      </c>
    </row>
  </sheetData>
  <mergeCells count="12">
    <mergeCell ref="A36:I36"/>
    <mergeCell ref="B2:C2"/>
    <mergeCell ref="B3:C3"/>
    <mergeCell ref="A9:I9"/>
    <mergeCell ref="A19:I19"/>
    <mergeCell ref="H27:H28"/>
    <mergeCell ref="H29:H30"/>
    <mergeCell ref="H31:H32"/>
    <mergeCell ref="H33:H34"/>
    <mergeCell ref="G25:G26"/>
    <mergeCell ref="B23:B24"/>
    <mergeCell ref="A21:A22"/>
  </mergeCells>
  <dataValidations count="3">
    <dataValidation type="list" allowBlank="1" showInputMessage="1" showErrorMessage="1" sqref="C5">
      <formula1>options_model</formula1>
    </dataValidation>
    <dataValidation type="list" allowBlank="1" showInputMessage="1" showErrorMessage="1" sqref="C6">
      <formula1>options_arm</formula1>
    </dataValidation>
    <dataValidation type="list" allowBlank="1" showInputMessage="1" showErrorMessage="1" sqref="C7">
      <formula1>option_truefalse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D27"/>
  <sheetViews>
    <sheetView workbookViewId="0"/>
  </sheetViews>
  <sheetFormatPr defaultColWidth="11.42578125" defaultRowHeight="15" x14ac:dyDescent="0.25"/>
  <cols>
    <col min="1" max="1" width="19.140625" bestFit="1" customWidth="1"/>
    <col min="2" max="2" width="19.28515625" bestFit="1" customWidth="1"/>
    <col min="3" max="3" width="23.5703125" bestFit="1" customWidth="1"/>
    <col min="4" max="4" width="23.7109375" bestFit="1" customWidth="1"/>
    <col min="5" max="5" width="24.42578125" bestFit="1" customWidth="1"/>
    <col min="6" max="6" width="24.5703125" bestFit="1" customWidth="1"/>
    <col min="7" max="7" width="24.42578125" bestFit="1" customWidth="1"/>
    <col min="8" max="9" width="24.5703125" bestFit="1" customWidth="1"/>
    <col min="10" max="10" width="26.28515625" bestFit="1" customWidth="1"/>
  </cols>
  <sheetData>
    <row r="2" spans="1:134" x14ac:dyDescent="0.25">
      <c r="B2" s="21" t="s">
        <v>166</v>
      </c>
      <c r="C2" s="21"/>
    </row>
    <row r="3" spans="1:134" x14ac:dyDescent="0.25">
      <c r="B3" s="22" t="s">
        <v>167</v>
      </c>
      <c r="C3" s="22"/>
    </row>
    <row r="4" spans="1:134" x14ac:dyDescent="0.25">
      <c r="E4" s="2"/>
    </row>
    <row r="5" spans="1:134" x14ac:dyDescent="0.25">
      <c r="B5" s="2"/>
      <c r="E5" s="11"/>
    </row>
    <row r="6" spans="1:134" x14ac:dyDescent="0.25">
      <c r="B6" s="2" t="s">
        <v>158</v>
      </c>
      <c r="C6" s="3">
        <v>10</v>
      </c>
      <c r="E6" s="11"/>
    </row>
    <row r="8" spans="1:134" x14ac:dyDescent="0.25">
      <c r="A8" s="14" t="s">
        <v>170</v>
      </c>
      <c r="B8" t="str">
        <f>B14</f>
        <v>comshp.exp.rate.int</v>
      </c>
      <c r="C8" t="str">
        <f t="shared" ref="C8:BN8" si="0">C14</f>
        <v>comshp.exp.rate.ref</v>
      </c>
      <c r="D8" t="str">
        <f t="shared" si="0"/>
        <v>comshp.exp.rate.TE</v>
      </c>
      <c r="E8" t="str">
        <f t="shared" si="0"/>
        <v>comshp.weibull.scale.int</v>
      </c>
      <c r="F8" t="str">
        <f t="shared" si="0"/>
        <v>comshp.weibull.scale.ref</v>
      </c>
      <c r="G8" t="str">
        <f t="shared" si="0"/>
        <v>comshp.weibull.shape.int</v>
      </c>
      <c r="H8" t="str">
        <f t="shared" si="0"/>
        <v>comshp.weibull.shape.ref</v>
      </c>
      <c r="I8" t="str">
        <f t="shared" si="0"/>
        <v>comshp.weibull.scale.TE</v>
      </c>
      <c r="J8" t="str">
        <f t="shared" si="0"/>
        <v>comshp.gompertz.rate.int</v>
      </c>
      <c r="K8" t="str">
        <f t="shared" si="0"/>
        <v>comshp.gompertz.rate.ref</v>
      </c>
      <c r="L8" t="str">
        <f t="shared" si="0"/>
        <v>comshp.gompertz.shape.int</v>
      </c>
      <c r="M8" t="str">
        <f t="shared" si="0"/>
        <v>comshp.gompertz.shape.ref</v>
      </c>
      <c r="N8" t="str">
        <f t="shared" si="0"/>
        <v>comshp.gompertz.rate.TE</v>
      </c>
      <c r="O8" t="str">
        <f t="shared" si="0"/>
        <v>comshp.llogis.scale.int</v>
      </c>
      <c r="P8" t="str">
        <f t="shared" si="0"/>
        <v>comshp.llogis.scale.ref</v>
      </c>
      <c r="Q8" t="str">
        <f t="shared" si="0"/>
        <v>comshp.llogis.shape.int</v>
      </c>
      <c r="R8" t="str">
        <f t="shared" si="0"/>
        <v>comshp.llogis.shape.ref</v>
      </c>
      <c r="S8" t="str">
        <f t="shared" si="0"/>
        <v>comshp.llogis.scale.TE</v>
      </c>
      <c r="T8" t="str">
        <f t="shared" si="0"/>
        <v>comshp.gamma.rate.int</v>
      </c>
      <c r="U8" t="str">
        <f t="shared" si="0"/>
        <v>comshp.gamma.rate.ref</v>
      </c>
      <c r="V8" t="str">
        <f t="shared" si="0"/>
        <v>comshp.gamma.shape.int</v>
      </c>
      <c r="W8" t="str">
        <f t="shared" si="0"/>
        <v>comshp.gamma.shape.ref</v>
      </c>
      <c r="X8" t="str">
        <f t="shared" si="0"/>
        <v>comshp.gamma.rate.TE</v>
      </c>
      <c r="Y8" t="str">
        <f t="shared" si="0"/>
        <v>comshp.lnorm.meanlog.int</v>
      </c>
      <c r="Z8" t="str">
        <f t="shared" si="0"/>
        <v>comshp.lnorm.meanlog.ref</v>
      </c>
      <c r="AA8" t="str">
        <f t="shared" si="0"/>
        <v>comshp.lnorm.sdlog.int</v>
      </c>
      <c r="AB8" t="str">
        <f t="shared" si="0"/>
        <v>comshp.lnorm.sdlog.ref</v>
      </c>
      <c r="AC8" t="str">
        <f t="shared" si="0"/>
        <v>comshp.lnorm.meanlog.TE</v>
      </c>
      <c r="AD8" t="str">
        <f t="shared" si="0"/>
        <v>comshp.gengamma.mu.int</v>
      </c>
      <c r="AE8" t="str">
        <f t="shared" si="0"/>
        <v>comshp.gengamma.mu.ref</v>
      </c>
      <c r="AF8" t="str">
        <f t="shared" si="0"/>
        <v>comshp.gengamma.sigma.int</v>
      </c>
      <c r="AG8" t="str">
        <f t="shared" si="0"/>
        <v>comshp.gengamma.sigma.ref</v>
      </c>
      <c r="AH8" t="str">
        <f t="shared" si="0"/>
        <v>comshp.gengamma.Q.int</v>
      </c>
      <c r="AI8" t="str">
        <f t="shared" si="0"/>
        <v>comshp.gengamma.Q.ref</v>
      </c>
      <c r="AJ8" t="str">
        <f t="shared" si="0"/>
        <v>comshp.gengamma.mu.TE</v>
      </c>
      <c r="AK8" t="str">
        <f t="shared" si="0"/>
        <v>comshp.genf.mu.int</v>
      </c>
      <c r="AL8" t="str">
        <f t="shared" si="0"/>
        <v>comshp.genf.mu.ref</v>
      </c>
      <c r="AM8" t="str">
        <f t="shared" si="0"/>
        <v>comshp.genf.sigma.int</v>
      </c>
      <c r="AN8" t="str">
        <f t="shared" si="0"/>
        <v>comshp.genf.sigma.ref</v>
      </c>
      <c r="AO8" t="str">
        <f t="shared" si="0"/>
        <v>comshp.genf.Q.int</v>
      </c>
      <c r="AP8" t="str">
        <f t="shared" si="0"/>
        <v>comshp.genf.Q.ref</v>
      </c>
      <c r="AQ8" t="str">
        <f t="shared" si="0"/>
        <v>comshp.genf.P.int</v>
      </c>
      <c r="AR8" t="str">
        <f t="shared" si="0"/>
        <v>comshp.genf.P.ref</v>
      </c>
      <c r="AS8" t="str">
        <f t="shared" si="0"/>
        <v>comshp.genf.mu.TE</v>
      </c>
      <c r="AT8" t="str">
        <f t="shared" si="0"/>
        <v>sep.exp.rate.int</v>
      </c>
      <c r="AU8" t="str">
        <f t="shared" si="0"/>
        <v>sep.exp.rate.ref</v>
      </c>
      <c r="AV8" t="str">
        <f t="shared" si="0"/>
        <v>sep.weibull.scale.int</v>
      </c>
      <c r="AW8" t="str">
        <f t="shared" si="0"/>
        <v>sep.weibull.scale.ref</v>
      </c>
      <c r="AX8" t="str">
        <f t="shared" si="0"/>
        <v>sep.weibull.shape.int</v>
      </c>
      <c r="AY8" t="str">
        <f t="shared" si="0"/>
        <v>sep.weibull.shape.ref</v>
      </c>
      <c r="AZ8" t="str">
        <f t="shared" si="0"/>
        <v>sep.gompertz.rate.int</v>
      </c>
      <c r="BA8" t="str">
        <f t="shared" si="0"/>
        <v>sep.gompertz.rate.ref</v>
      </c>
      <c r="BB8" t="str">
        <f t="shared" si="0"/>
        <v>sep.gompertz.shape.int</v>
      </c>
      <c r="BC8" t="str">
        <f t="shared" si="0"/>
        <v>sep.gompertz.shape.ref</v>
      </c>
      <c r="BD8" t="str">
        <f t="shared" si="0"/>
        <v>sep.llogis.scale.int</v>
      </c>
      <c r="BE8" t="str">
        <f t="shared" si="0"/>
        <v>sep.llogis.scale.ref</v>
      </c>
      <c r="BF8" t="str">
        <f t="shared" si="0"/>
        <v>sep.llogis.shape.int</v>
      </c>
      <c r="BG8" t="str">
        <f t="shared" si="0"/>
        <v>sep.llogis.shape.ref</v>
      </c>
      <c r="BH8" t="str">
        <f t="shared" si="0"/>
        <v>sep.gamma.rate.int</v>
      </c>
      <c r="BI8" t="str">
        <f t="shared" si="0"/>
        <v>sep.gamma.rate.ref</v>
      </c>
      <c r="BJ8" t="str">
        <f t="shared" si="0"/>
        <v>sep.gamma.shape.int</v>
      </c>
      <c r="BK8" t="str">
        <f t="shared" si="0"/>
        <v>sep.gamma.shape.ref</v>
      </c>
      <c r="BL8" t="str">
        <f t="shared" si="0"/>
        <v>sep.lnorm.meanlog.int</v>
      </c>
      <c r="BM8" t="str">
        <f t="shared" si="0"/>
        <v>sep.lnorm.meanlog.ref</v>
      </c>
      <c r="BN8" t="str">
        <f t="shared" si="0"/>
        <v>sep.lnorm.sdlog.int</v>
      </c>
      <c r="BO8" t="str">
        <f t="shared" ref="BO8:DZ8" si="1">BO14</f>
        <v>sep.lnorm.sdlog.ref</v>
      </c>
      <c r="BP8" t="str">
        <f t="shared" si="1"/>
        <v>sep.gengamma.mu.int</v>
      </c>
      <c r="BQ8" t="str">
        <f t="shared" si="1"/>
        <v>sep.gengamma.mu.ref</v>
      </c>
      <c r="BR8" t="str">
        <f t="shared" si="1"/>
        <v>sep.gengamma.sigma.int</v>
      </c>
      <c r="BS8" t="str">
        <f t="shared" si="1"/>
        <v>sep.gengamma.sigma.ref</v>
      </c>
      <c r="BT8" t="str">
        <f t="shared" si="1"/>
        <v>sep.gengamma.Q.int</v>
      </c>
      <c r="BU8" t="str">
        <f t="shared" si="1"/>
        <v>sep.gengamma.Q.ref</v>
      </c>
      <c r="BV8" t="str">
        <f t="shared" si="1"/>
        <v>sep.genf.mu.int</v>
      </c>
      <c r="BW8" t="str">
        <f t="shared" si="1"/>
        <v>sep.genf.mu.ref</v>
      </c>
      <c r="BX8" t="str">
        <f t="shared" si="1"/>
        <v>sep.genf.sigma.int</v>
      </c>
      <c r="BY8" t="str">
        <f t="shared" si="1"/>
        <v>sep.genf.sigma.ref</v>
      </c>
      <c r="BZ8" t="str">
        <f t="shared" si="1"/>
        <v>sep.genf.Q.int</v>
      </c>
      <c r="CA8" t="str">
        <f t="shared" si="1"/>
        <v>sep.genf.Q.ref</v>
      </c>
      <c r="CB8" t="str">
        <f t="shared" si="1"/>
        <v>sep.genf.P.int</v>
      </c>
      <c r="CC8" t="str">
        <f t="shared" si="1"/>
        <v>sep.genf.P.ref</v>
      </c>
      <c r="CD8" t="str">
        <f t="shared" si="1"/>
        <v>indshp.exp.rate.int</v>
      </c>
      <c r="CE8" t="str">
        <f t="shared" si="1"/>
        <v>indshp.exp.rate.ref</v>
      </c>
      <c r="CF8" t="str">
        <f t="shared" si="1"/>
        <v>indshp.exp.rate.TE</v>
      </c>
      <c r="CG8" t="str">
        <f t="shared" si="1"/>
        <v>indshp.weibull.scale.int</v>
      </c>
      <c r="CH8" t="str">
        <f t="shared" si="1"/>
        <v>indshp.weibull.scale.ref</v>
      </c>
      <c r="CI8" t="str">
        <f t="shared" si="1"/>
        <v>indshp.weibull.shape.int</v>
      </c>
      <c r="CJ8" t="str">
        <f t="shared" si="1"/>
        <v>indshp.weibull.shape.ref</v>
      </c>
      <c r="CK8" t="str">
        <f t="shared" si="1"/>
        <v>indshp.weibull.scale.TE</v>
      </c>
      <c r="CL8" t="str">
        <f t="shared" si="1"/>
        <v>indshp.weibull.shape.TE</v>
      </c>
      <c r="CM8" t="str">
        <f t="shared" si="1"/>
        <v>indshp.gompertz.rate.int</v>
      </c>
      <c r="CN8" t="str">
        <f t="shared" si="1"/>
        <v>indshp.gompertz.rate.ref</v>
      </c>
      <c r="CO8" t="str">
        <f t="shared" si="1"/>
        <v>indshp.gompertz.shape.int</v>
      </c>
      <c r="CP8" t="str">
        <f t="shared" si="1"/>
        <v>indshp.gompertz.shape.ref</v>
      </c>
      <c r="CQ8" t="str">
        <f t="shared" si="1"/>
        <v>indshp.gompertz.rate.TE</v>
      </c>
      <c r="CR8" t="str">
        <f t="shared" si="1"/>
        <v>indshp.gompertz.shape.TE</v>
      </c>
      <c r="CS8" t="str">
        <f t="shared" si="1"/>
        <v>indshp.llogis.scale.int</v>
      </c>
      <c r="CT8" t="str">
        <f t="shared" si="1"/>
        <v>indshp.llogis.scale.ref</v>
      </c>
      <c r="CU8" t="str">
        <f t="shared" si="1"/>
        <v>indshp.llogis.shape.int</v>
      </c>
      <c r="CV8" t="str">
        <f t="shared" si="1"/>
        <v>indshp.llogis.shape.ref</v>
      </c>
      <c r="CW8" t="str">
        <f t="shared" si="1"/>
        <v>indshp.llogis.scale.TE</v>
      </c>
      <c r="CX8" t="str">
        <f t="shared" si="1"/>
        <v>indshp.llogis.shape.TE</v>
      </c>
      <c r="CY8" t="str">
        <f t="shared" si="1"/>
        <v>indshp.gamma.rate.int</v>
      </c>
      <c r="CZ8" t="str">
        <f t="shared" si="1"/>
        <v>indshp.gamma.rate.ref</v>
      </c>
      <c r="DA8" t="str">
        <f t="shared" si="1"/>
        <v>indshp.gamma.shape.int</v>
      </c>
      <c r="DB8" t="str">
        <f t="shared" si="1"/>
        <v>indshp.gamma.shape.ref</v>
      </c>
      <c r="DC8" t="str">
        <f t="shared" si="1"/>
        <v>indshp.gamma.rate.TE</v>
      </c>
      <c r="DD8" t="str">
        <f t="shared" si="1"/>
        <v>indshp.gamma.shape.TE</v>
      </c>
      <c r="DE8" t="str">
        <f t="shared" si="1"/>
        <v>indshp.lnorm.meanlog.int</v>
      </c>
      <c r="DF8" t="str">
        <f t="shared" si="1"/>
        <v>indshp.lnorm.meanlog.ref</v>
      </c>
      <c r="DG8" t="str">
        <f t="shared" si="1"/>
        <v>indshp.lnorm.sdlog.int</v>
      </c>
      <c r="DH8" t="str">
        <f t="shared" si="1"/>
        <v>indshp.lnorm.sdlog.ref</v>
      </c>
      <c r="DI8" t="str">
        <f t="shared" si="1"/>
        <v>indshp.lnorm.meanlog.TE</v>
      </c>
      <c r="DJ8" t="str">
        <f t="shared" si="1"/>
        <v>indshp.lnorm.sdlog.TE</v>
      </c>
      <c r="DK8" t="str">
        <f t="shared" si="1"/>
        <v>indshp.gengamma.mu.int</v>
      </c>
      <c r="DL8" t="str">
        <f t="shared" si="1"/>
        <v>indshp.gengamma.mu.ref</v>
      </c>
      <c r="DM8" t="str">
        <f t="shared" si="1"/>
        <v>indshp.gengamma.sigma.int</v>
      </c>
      <c r="DN8" t="str">
        <f t="shared" si="1"/>
        <v>indshp.gengamma.sigma.ref</v>
      </c>
      <c r="DO8" t="str">
        <f t="shared" si="1"/>
        <v>indshp.gengamma.Q.int</v>
      </c>
      <c r="DP8" t="str">
        <f t="shared" si="1"/>
        <v>indshp.gengamma.Q.ref</v>
      </c>
      <c r="DQ8" t="str">
        <f t="shared" si="1"/>
        <v>indshp.gengamma.mu.TE</v>
      </c>
      <c r="DR8" t="str">
        <f t="shared" si="1"/>
        <v>indshp.gengamma.sigma.TE</v>
      </c>
      <c r="DS8" t="str">
        <f t="shared" si="1"/>
        <v>indshp.genf.mu.int</v>
      </c>
      <c r="DT8" t="str">
        <f t="shared" si="1"/>
        <v>indshp.genf.mu.ref</v>
      </c>
      <c r="DU8" t="str">
        <f t="shared" si="1"/>
        <v>indshp.genf.sigma.int</v>
      </c>
      <c r="DV8" t="str">
        <f t="shared" si="1"/>
        <v>indshp.genf.sigma.ref</v>
      </c>
      <c r="DW8" t="str">
        <f t="shared" si="1"/>
        <v>indshp.genf.Q.int</v>
      </c>
      <c r="DX8" t="str">
        <f t="shared" si="1"/>
        <v>indshp.genf.Q.ref</v>
      </c>
      <c r="DY8" t="str">
        <f t="shared" si="1"/>
        <v>indshp.genf.P.int</v>
      </c>
      <c r="DZ8" t="str">
        <f t="shared" si="1"/>
        <v>indshp.genf.P.ref</v>
      </c>
      <c r="EA8" t="str">
        <f>EA14</f>
        <v>indshp.genf.mu.TE</v>
      </c>
      <c r="EB8" t="str">
        <f>EB14</f>
        <v>indshp.genf.sigma.TE</v>
      </c>
      <c r="EC8" t="str">
        <f>EC14</f>
        <v>indshp.genf.Q.TE</v>
      </c>
      <c r="ED8" t="str">
        <f>ED14</f>
        <v>indshp.genf.P.TE</v>
      </c>
    </row>
    <row r="9" spans="1:134" x14ac:dyDescent="0.25">
      <c r="A9" s="15"/>
      <c r="B9">
        <f t="shared" ref="B9:BM9" si="2">IF(PSA, psa_select, Estimates)</f>
        <v>2.7108956637762601E-3</v>
      </c>
      <c r="C9">
        <f t="shared" si="2"/>
        <v>5.5836275118270598E-3</v>
      </c>
      <c r="D9">
        <f t="shared" si="2"/>
        <v>-0.72255957337449195</v>
      </c>
      <c r="E9">
        <f t="shared" si="2"/>
        <v>370.91496998822799</v>
      </c>
      <c r="F9">
        <f t="shared" si="2"/>
        <v>193.44010808545801</v>
      </c>
      <c r="G9">
        <f t="shared" si="2"/>
        <v>1.37541276975641</v>
      </c>
      <c r="H9">
        <f t="shared" si="2"/>
        <v>1.37541276975641</v>
      </c>
      <c r="I9">
        <f t="shared" si="2"/>
        <v>0.65100489931191396</v>
      </c>
      <c r="J9">
        <f t="shared" si="2"/>
        <v>1.5820342073450701E-3</v>
      </c>
      <c r="K9">
        <f t="shared" si="2"/>
        <v>3.94151446320983E-3</v>
      </c>
      <c r="L9">
        <f t="shared" si="2"/>
        <v>2.3869401819882302E-3</v>
      </c>
      <c r="M9">
        <f t="shared" si="2"/>
        <v>2.3869401819882302E-3</v>
      </c>
      <c r="N9">
        <f t="shared" si="2"/>
        <v>-0.91285353902013</v>
      </c>
      <c r="O9">
        <f t="shared" si="2"/>
        <v>273.23888501728698</v>
      </c>
      <c r="P9">
        <f t="shared" si="2"/>
        <v>136.736646566047</v>
      </c>
      <c r="Q9">
        <f t="shared" si="2"/>
        <v>1.8782111152978</v>
      </c>
      <c r="R9">
        <f t="shared" si="2"/>
        <v>1.8782111152978</v>
      </c>
      <c r="S9">
        <f t="shared" si="2"/>
        <v>0.69228966123428004</v>
      </c>
      <c r="T9">
        <f t="shared" si="2"/>
        <v>4.6840562789651E-3</v>
      </c>
      <c r="U9">
        <f t="shared" si="2"/>
        <v>9.1671888603336703E-3</v>
      </c>
      <c r="V9">
        <f t="shared" si="2"/>
        <v>1.6246393454974799</v>
      </c>
      <c r="W9">
        <f t="shared" si="2"/>
        <v>1.6246393454974799</v>
      </c>
      <c r="X9">
        <f t="shared" si="2"/>
        <v>-0.67146622014991497</v>
      </c>
      <c r="Y9">
        <f t="shared" si="2"/>
        <v>5.5470871960581798</v>
      </c>
      <c r="Z9">
        <f t="shared" si="2"/>
        <v>4.8509378343474197</v>
      </c>
      <c r="AA9">
        <f t="shared" si="2"/>
        <v>0.97897743740161702</v>
      </c>
      <c r="AB9">
        <f t="shared" si="2"/>
        <v>0.97897743740161702</v>
      </c>
      <c r="AC9">
        <f t="shared" si="2"/>
        <v>0.69614936171075203</v>
      </c>
      <c r="AD9">
        <f t="shared" si="2"/>
        <v>5.9184134225580296</v>
      </c>
      <c r="AE9">
        <f t="shared" si="2"/>
        <v>5.2681096420425497</v>
      </c>
      <c r="AF9">
        <f t="shared" si="2"/>
        <v>0.725302562811588</v>
      </c>
      <c r="AG9">
        <f t="shared" si="2"/>
        <v>0.725302562811588</v>
      </c>
      <c r="AH9">
        <f t="shared" si="2"/>
        <v>1.00811679881766</v>
      </c>
      <c r="AI9">
        <f t="shared" si="2"/>
        <v>1.00811679881766</v>
      </c>
      <c r="AJ9">
        <f t="shared" si="2"/>
        <v>0.65030378051547499</v>
      </c>
      <c r="AK9">
        <f t="shared" si="2"/>
        <v>5.91276460425164</v>
      </c>
      <c r="AL9">
        <f t="shared" si="2"/>
        <v>5.25260486472295</v>
      </c>
      <c r="AM9">
        <f t="shared" si="2"/>
        <v>0.68130853304885097</v>
      </c>
      <c r="AN9">
        <f t="shared" si="2"/>
        <v>0.68130853304885097</v>
      </c>
      <c r="AO9">
        <f t="shared" si="2"/>
        <v>0.96588193025378399</v>
      </c>
      <c r="AP9">
        <f t="shared" si="2"/>
        <v>0.96588193025378399</v>
      </c>
      <c r="AQ9">
        <f t="shared" si="2"/>
        <v>0.39357973782880801</v>
      </c>
      <c r="AR9">
        <f t="shared" si="2"/>
        <v>0.39357973782880801</v>
      </c>
      <c r="AS9">
        <f t="shared" si="2"/>
        <v>0.660159739528694</v>
      </c>
      <c r="AT9">
        <f t="shared" si="2"/>
        <v>2.71089566388706E-3</v>
      </c>
      <c r="AU9">
        <f t="shared" si="2"/>
        <v>5.5836275118576299E-3</v>
      </c>
      <c r="AV9">
        <f t="shared" si="2"/>
        <v>371.272265365603</v>
      </c>
      <c r="AW9">
        <f t="shared" si="2"/>
        <v>192.809901474241</v>
      </c>
      <c r="AX9">
        <f t="shared" si="2"/>
        <v>1.3992714686752801</v>
      </c>
      <c r="AY9">
        <f t="shared" si="2"/>
        <v>1.3587292162747</v>
      </c>
      <c r="AZ9">
        <f t="shared" si="2"/>
        <v>1.5856547841613001E-3</v>
      </c>
      <c r="BA9">
        <f t="shared" si="2"/>
        <v>3.9387769527907202E-3</v>
      </c>
      <c r="BB9">
        <f t="shared" si="2"/>
        <v>2.3796638497235998E-3</v>
      </c>
      <c r="BC9">
        <f t="shared" si="2"/>
        <v>2.3907094139206699E-3</v>
      </c>
      <c r="BD9">
        <f t="shared" si="2"/>
        <v>273.26133566994002</v>
      </c>
      <c r="BE9">
        <f t="shared" si="2"/>
        <v>136.990979883943</v>
      </c>
      <c r="BF9">
        <f t="shared" si="2"/>
        <v>1.7977437308659101</v>
      </c>
      <c r="BG9">
        <f t="shared" si="2"/>
        <v>1.95021998110725</v>
      </c>
      <c r="BH9">
        <f t="shared" si="2"/>
        <v>4.6219030562892702E-3</v>
      </c>
      <c r="BI9">
        <f t="shared" si="2"/>
        <v>9.2722416806028801E-3</v>
      </c>
      <c r="BJ9">
        <f t="shared" si="2"/>
        <v>1.6049440292943999</v>
      </c>
      <c r="BK9">
        <f t="shared" si="2"/>
        <v>1.6430611880613999</v>
      </c>
      <c r="BL9">
        <f t="shared" si="2"/>
        <v>5.5543180355603701</v>
      </c>
      <c r="BM9">
        <f t="shared" si="2"/>
        <v>4.8500675588721203</v>
      </c>
      <c r="BN9">
        <f t="shared" ref="BN9:DY9" si="3">IF(PSA, psa_select, Estimates)</f>
        <v>1.02715512307444</v>
      </c>
      <c r="BO9">
        <f t="shared" si="3"/>
        <v>0.93903543246451604</v>
      </c>
      <c r="BP9">
        <f t="shared" si="3"/>
        <v>6.0132332988035904</v>
      </c>
      <c r="BQ9">
        <f t="shared" si="3"/>
        <v>5.2217334011365297</v>
      </c>
      <c r="BR9">
        <f t="shared" si="3"/>
        <v>0.62445068031294904</v>
      </c>
      <c r="BS9">
        <f t="shared" si="3"/>
        <v>0.75468671841421597</v>
      </c>
      <c r="BT9">
        <f t="shared" si="3"/>
        <v>1.3434585570876301</v>
      </c>
      <c r="BU9">
        <f t="shared" si="3"/>
        <v>0.89261535842632</v>
      </c>
      <c r="BV9">
        <f t="shared" si="3"/>
        <v>6.0125249962965404</v>
      </c>
      <c r="BW9">
        <f t="shared" si="3"/>
        <v>5.2108877442619397</v>
      </c>
      <c r="BX9">
        <f t="shared" si="3"/>
        <v>0.62313698604446699</v>
      </c>
      <c r="BY9">
        <f t="shared" si="3"/>
        <v>0.70515235862038805</v>
      </c>
      <c r="BZ9">
        <f t="shared" si="3"/>
        <v>1.3396516341373801</v>
      </c>
      <c r="CA9">
        <f t="shared" si="3"/>
        <v>0.85167860870933199</v>
      </c>
      <c r="CB9">
        <f t="shared" si="3"/>
        <v>2.32197088273557E-2</v>
      </c>
      <c r="CC9">
        <f t="shared" si="3"/>
        <v>0.384596935611282</v>
      </c>
      <c r="CD9">
        <f t="shared" si="3"/>
        <v>2.7108956637762601E-3</v>
      </c>
      <c r="CE9">
        <f t="shared" si="3"/>
        <v>5.5836275118270598E-3</v>
      </c>
      <c r="CF9">
        <f t="shared" si="3"/>
        <v>-0.72255957337449195</v>
      </c>
      <c r="CG9">
        <f t="shared" si="3"/>
        <v>371.27225801078202</v>
      </c>
      <c r="CH9">
        <f t="shared" si="3"/>
        <v>192.80989777201501</v>
      </c>
      <c r="CI9">
        <f t="shared" si="3"/>
        <v>1.3992715194345799</v>
      </c>
      <c r="CJ9">
        <f t="shared" si="3"/>
        <v>1.3587292514891001</v>
      </c>
      <c r="CK9">
        <f t="shared" si="3"/>
        <v>0.65523092470699895</v>
      </c>
      <c r="CL9">
        <f t="shared" si="3"/>
        <v>2.9401868891182899E-2</v>
      </c>
      <c r="CM9">
        <f t="shared" si="3"/>
        <v>1.5835455713366299E-3</v>
      </c>
      <c r="CN9">
        <f t="shared" si="3"/>
        <v>3.9389465006898798E-3</v>
      </c>
      <c r="CO9">
        <f t="shared" si="3"/>
        <v>2.3835411301418798E-3</v>
      </c>
      <c r="CP9">
        <f t="shared" si="3"/>
        <v>2.3906060427419198E-3</v>
      </c>
      <c r="CQ9">
        <f t="shared" si="3"/>
        <v>-0.91124693649431099</v>
      </c>
      <c r="CR9">
        <f t="shared" si="3"/>
        <v>-7.0649126000447596E-6</v>
      </c>
      <c r="CS9">
        <f t="shared" si="3"/>
        <v>273.25449793619703</v>
      </c>
      <c r="CT9">
        <f t="shared" si="3"/>
        <v>136.99136406416301</v>
      </c>
      <c r="CU9">
        <f t="shared" si="3"/>
        <v>1.79774894957016</v>
      </c>
      <c r="CV9">
        <f t="shared" si="3"/>
        <v>1.95019016310591</v>
      </c>
      <c r="CW9">
        <f t="shared" si="3"/>
        <v>0.69048569999060105</v>
      </c>
      <c r="CX9">
        <f t="shared" si="3"/>
        <v>-8.1391588664641995E-2</v>
      </c>
      <c r="CY9">
        <f t="shared" si="3"/>
        <v>4.6180191485321398E-3</v>
      </c>
      <c r="CZ9">
        <f t="shared" si="3"/>
        <v>9.2714434070422808E-3</v>
      </c>
      <c r="DA9">
        <f t="shared" si="3"/>
        <v>1.6036826541318401</v>
      </c>
      <c r="DB9">
        <f t="shared" si="3"/>
        <v>1.6429183364385</v>
      </c>
      <c r="DC9">
        <f t="shared" si="3"/>
        <v>-0.69697321737403095</v>
      </c>
      <c r="DD9">
        <f t="shared" si="3"/>
        <v>-2.4171490568212099E-2</v>
      </c>
      <c r="DE9">
        <f t="shared" si="3"/>
        <v>5.5543177616274502</v>
      </c>
      <c r="DF9">
        <f t="shared" si="3"/>
        <v>4.8500680296614398</v>
      </c>
      <c r="DG9">
        <f t="shared" si="3"/>
        <v>1.0271527109070999</v>
      </c>
      <c r="DH9">
        <f t="shared" si="3"/>
        <v>0.93903548658785496</v>
      </c>
      <c r="DI9">
        <f t="shared" si="3"/>
        <v>0.70424973196601204</v>
      </c>
      <c r="DJ9">
        <f t="shared" si="3"/>
        <v>8.9692624598942602E-2</v>
      </c>
      <c r="DK9">
        <f t="shared" si="3"/>
        <v>6.0130856177032204</v>
      </c>
      <c r="DL9">
        <f t="shared" si="3"/>
        <v>5.2217102542762204</v>
      </c>
      <c r="DM9">
        <f t="shared" si="3"/>
        <v>0.62475950049472195</v>
      </c>
      <c r="DN9">
        <f t="shared" si="3"/>
        <v>0.754774046877282</v>
      </c>
      <c r="DO9">
        <f t="shared" si="3"/>
        <v>1.3424896346700701</v>
      </c>
      <c r="DP9">
        <f t="shared" si="3"/>
        <v>0.89278602324677503</v>
      </c>
      <c r="DQ9">
        <f t="shared" si="3"/>
        <v>0.79137536342700199</v>
      </c>
      <c r="DR9">
        <f t="shared" si="3"/>
        <v>-0.189051652324155</v>
      </c>
      <c r="DS9">
        <f t="shared" si="3"/>
        <v>6.0081159064183796</v>
      </c>
      <c r="DT9">
        <f t="shared" si="3"/>
        <v>5.2150594061103197</v>
      </c>
      <c r="DU9">
        <f t="shared" si="3"/>
        <v>0.61827289900772497</v>
      </c>
      <c r="DV9">
        <f t="shared" si="3"/>
        <v>0.72886039693915605</v>
      </c>
      <c r="DW9">
        <f t="shared" si="3"/>
        <v>1.3214731659228001</v>
      </c>
      <c r="DX9">
        <f t="shared" si="3"/>
        <v>0.86844376920893795</v>
      </c>
      <c r="DY9">
        <f t="shared" si="3"/>
        <v>0.113689558135744</v>
      </c>
      <c r="DZ9">
        <f>IF(PSA, psa_select, Estimates)</f>
        <v>0.20128456001085199</v>
      </c>
      <c r="EA9">
        <f>IF(PSA, psa_select, Estimates)</f>
        <v>0.79305650030805697</v>
      </c>
      <c r="EB9">
        <f>IF(PSA, psa_select, Estimates)</f>
        <v>-0.16455227012972101</v>
      </c>
      <c r="EC9">
        <f>IF(PSA, psa_select, Estimates)</f>
        <v>0.453029396713859</v>
      </c>
      <c r="ED9">
        <f>IF(PSA, psa_select, Estimates)</f>
        <v>-0.57124806875484402</v>
      </c>
    </row>
    <row r="11" spans="1:134" x14ac:dyDescent="0.25">
      <c r="A11" s="14" t="s">
        <v>165</v>
      </c>
      <c r="B11" t="str">
        <f>B17</f>
        <v>comshp.exp.rate.int</v>
      </c>
      <c r="C11" t="str">
        <f t="shared" ref="C11:BN11" si="4">C17</f>
        <v>comshp.exp.rate.ref</v>
      </c>
      <c r="D11" t="str">
        <f t="shared" si="4"/>
        <v>comshp.exp.rate.TE</v>
      </c>
      <c r="E11" t="str">
        <f t="shared" si="4"/>
        <v>comshp.weibull.scale.int</v>
      </c>
      <c r="F11" t="str">
        <f t="shared" si="4"/>
        <v>comshp.weibull.scale.ref</v>
      </c>
      <c r="G11" t="str">
        <f t="shared" si="4"/>
        <v>comshp.weibull.shape.int</v>
      </c>
      <c r="H11" t="str">
        <f t="shared" si="4"/>
        <v>comshp.weibull.shape.ref</v>
      </c>
      <c r="I11" t="str">
        <f t="shared" si="4"/>
        <v>comshp.weibull.scale.TE</v>
      </c>
      <c r="J11" t="str">
        <f t="shared" si="4"/>
        <v>comshp.gompertz.rate.int</v>
      </c>
      <c r="K11" t="str">
        <f t="shared" si="4"/>
        <v>comshp.gompertz.rate.ref</v>
      </c>
      <c r="L11" t="str">
        <f t="shared" si="4"/>
        <v>comshp.gompertz.shape.int</v>
      </c>
      <c r="M11" t="str">
        <f t="shared" si="4"/>
        <v>comshp.gompertz.shape.ref</v>
      </c>
      <c r="N11" t="str">
        <f t="shared" si="4"/>
        <v>comshp.gompertz.rate.TE</v>
      </c>
      <c r="O11" t="str">
        <f t="shared" si="4"/>
        <v>comshp.llogis.scale.int</v>
      </c>
      <c r="P11" t="str">
        <f t="shared" si="4"/>
        <v>comshp.llogis.scale.ref</v>
      </c>
      <c r="Q11" t="str">
        <f t="shared" si="4"/>
        <v>comshp.llogis.shape.int</v>
      </c>
      <c r="R11" t="str">
        <f t="shared" si="4"/>
        <v>comshp.llogis.shape.ref</v>
      </c>
      <c r="S11" t="str">
        <f t="shared" si="4"/>
        <v>comshp.llogis.scale.TE</v>
      </c>
      <c r="T11" t="str">
        <f t="shared" si="4"/>
        <v>comshp.gamma.rate.int</v>
      </c>
      <c r="U11" t="str">
        <f t="shared" si="4"/>
        <v>comshp.gamma.rate.ref</v>
      </c>
      <c r="V11" t="str">
        <f t="shared" si="4"/>
        <v>comshp.gamma.shape.int</v>
      </c>
      <c r="W11" t="str">
        <f t="shared" si="4"/>
        <v>comshp.gamma.shape.ref</v>
      </c>
      <c r="X11" t="str">
        <f t="shared" si="4"/>
        <v>comshp.gamma.rate.TE</v>
      </c>
      <c r="Y11" t="str">
        <f t="shared" si="4"/>
        <v>comshp.lnorm.meanlog.int</v>
      </c>
      <c r="Z11" t="str">
        <f t="shared" si="4"/>
        <v>comshp.lnorm.meanlog.ref</v>
      </c>
      <c r="AA11" t="str">
        <f t="shared" si="4"/>
        <v>comshp.lnorm.sdlog.int</v>
      </c>
      <c r="AB11" t="str">
        <f t="shared" si="4"/>
        <v>comshp.lnorm.sdlog.ref</v>
      </c>
      <c r="AC11" t="str">
        <f t="shared" si="4"/>
        <v>comshp.lnorm.meanlog.TE</v>
      </c>
      <c r="AD11" t="str">
        <f t="shared" si="4"/>
        <v>comshp.gengamma.mu.int</v>
      </c>
      <c r="AE11" t="str">
        <f t="shared" si="4"/>
        <v>comshp.gengamma.mu.ref</v>
      </c>
      <c r="AF11" t="str">
        <f t="shared" si="4"/>
        <v>comshp.gengamma.sigma.int</v>
      </c>
      <c r="AG11" t="str">
        <f t="shared" si="4"/>
        <v>comshp.gengamma.sigma.ref</v>
      </c>
      <c r="AH11" t="str">
        <f t="shared" si="4"/>
        <v>comshp.gengamma.Q.int</v>
      </c>
      <c r="AI11" t="str">
        <f t="shared" si="4"/>
        <v>comshp.gengamma.Q.ref</v>
      </c>
      <c r="AJ11" t="str">
        <f t="shared" si="4"/>
        <v>comshp.gengamma.mu.TE</v>
      </c>
      <c r="AK11" t="str">
        <f t="shared" si="4"/>
        <v>comshp.genf.mu.int</v>
      </c>
      <c r="AL11" t="str">
        <f t="shared" si="4"/>
        <v>comshp.genf.mu.ref</v>
      </c>
      <c r="AM11" t="str">
        <f t="shared" si="4"/>
        <v>comshp.genf.sigma.int</v>
      </c>
      <c r="AN11" t="str">
        <f t="shared" si="4"/>
        <v>comshp.genf.sigma.ref</v>
      </c>
      <c r="AO11" t="str">
        <f t="shared" si="4"/>
        <v>comshp.genf.Q.int</v>
      </c>
      <c r="AP11" t="str">
        <f t="shared" si="4"/>
        <v>comshp.genf.Q.ref</v>
      </c>
      <c r="AQ11" t="str">
        <f t="shared" si="4"/>
        <v>comshp.genf.P.int</v>
      </c>
      <c r="AR11" t="str">
        <f t="shared" si="4"/>
        <v>comshp.genf.P.ref</v>
      </c>
      <c r="AS11" t="str">
        <f t="shared" si="4"/>
        <v>comshp.genf.mu.TE</v>
      </c>
      <c r="AT11" t="str">
        <f t="shared" si="4"/>
        <v>sep.exp.rate.int</v>
      </c>
      <c r="AU11" t="str">
        <f t="shared" si="4"/>
        <v>sep.exp.rate.ref</v>
      </c>
      <c r="AV11" t="str">
        <f t="shared" si="4"/>
        <v>sep.weibull.scale.int</v>
      </c>
      <c r="AW11" t="str">
        <f t="shared" si="4"/>
        <v>sep.weibull.scale.ref</v>
      </c>
      <c r="AX11" t="str">
        <f t="shared" si="4"/>
        <v>sep.weibull.shape.int</v>
      </c>
      <c r="AY11" t="str">
        <f t="shared" si="4"/>
        <v>sep.weibull.shape.ref</v>
      </c>
      <c r="AZ11" t="str">
        <f t="shared" si="4"/>
        <v>sep.gompertz.rate.int</v>
      </c>
      <c r="BA11" t="str">
        <f t="shared" si="4"/>
        <v>sep.gompertz.rate.ref</v>
      </c>
      <c r="BB11" t="str">
        <f t="shared" si="4"/>
        <v>sep.gompertz.shape.int</v>
      </c>
      <c r="BC11" t="str">
        <f t="shared" si="4"/>
        <v>sep.gompertz.shape.ref</v>
      </c>
      <c r="BD11" t="str">
        <f t="shared" si="4"/>
        <v>sep.llogis.scale.int</v>
      </c>
      <c r="BE11" t="str">
        <f t="shared" si="4"/>
        <v>sep.llogis.scale.ref</v>
      </c>
      <c r="BF11" t="str">
        <f t="shared" si="4"/>
        <v>sep.llogis.shape.int</v>
      </c>
      <c r="BG11" t="str">
        <f t="shared" si="4"/>
        <v>sep.llogis.shape.ref</v>
      </c>
      <c r="BH11" t="str">
        <f t="shared" si="4"/>
        <v>sep.gamma.rate.int</v>
      </c>
      <c r="BI11" t="str">
        <f t="shared" si="4"/>
        <v>sep.gamma.rate.ref</v>
      </c>
      <c r="BJ11" t="str">
        <f t="shared" si="4"/>
        <v>sep.gamma.shape.int</v>
      </c>
      <c r="BK11" t="str">
        <f t="shared" si="4"/>
        <v>sep.gamma.shape.ref</v>
      </c>
      <c r="BL11" t="str">
        <f t="shared" si="4"/>
        <v>sep.lnorm.meanlog.int</v>
      </c>
      <c r="BM11" t="str">
        <f t="shared" si="4"/>
        <v>sep.lnorm.meanlog.ref</v>
      </c>
      <c r="BN11" t="str">
        <f t="shared" si="4"/>
        <v>sep.lnorm.sdlog.int</v>
      </c>
      <c r="BO11" t="str">
        <f t="shared" ref="BO11:DZ11" si="5">BO17</f>
        <v>sep.lnorm.sdlog.ref</v>
      </c>
      <c r="BP11" t="str">
        <f t="shared" si="5"/>
        <v>sep.gengamma.mu.int</v>
      </c>
      <c r="BQ11" t="str">
        <f t="shared" si="5"/>
        <v>sep.gengamma.mu.ref</v>
      </c>
      <c r="BR11" t="str">
        <f t="shared" si="5"/>
        <v>sep.gengamma.sigma.int</v>
      </c>
      <c r="BS11" t="str">
        <f t="shared" si="5"/>
        <v>sep.gengamma.sigma.ref</v>
      </c>
      <c r="BT11" t="str">
        <f t="shared" si="5"/>
        <v>sep.gengamma.Q.int</v>
      </c>
      <c r="BU11" t="str">
        <f t="shared" si="5"/>
        <v>sep.gengamma.Q.ref</v>
      </c>
      <c r="BV11" t="str">
        <f t="shared" si="5"/>
        <v>sep.genf.mu.int</v>
      </c>
      <c r="BW11" t="str">
        <f t="shared" si="5"/>
        <v>sep.genf.mu.ref</v>
      </c>
      <c r="BX11" t="str">
        <f t="shared" si="5"/>
        <v>sep.genf.sigma.int</v>
      </c>
      <c r="BY11" t="str">
        <f t="shared" si="5"/>
        <v>sep.genf.sigma.ref</v>
      </c>
      <c r="BZ11" t="str">
        <f t="shared" si="5"/>
        <v>sep.genf.Q.int</v>
      </c>
      <c r="CA11" t="str">
        <f t="shared" si="5"/>
        <v>sep.genf.Q.ref</v>
      </c>
      <c r="CB11" t="str">
        <f t="shared" si="5"/>
        <v>sep.genf.P.int</v>
      </c>
      <c r="CC11" t="str">
        <f t="shared" si="5"/>
        <v>sep.genf.P.ref</v>
      </c>
      <c r="CD11" t="str">
        <f t="shared" si="5"/>
        <v>indshp.exp.rate.int</v>
      </c>
      <c r="CE11" t="str">
        <f t="shared" si="5"/>
        <v>indshp.exp.rate.ref</v>
      </c>
      <c r="CF11" t="str">
        <f t="shared" si="5"/>
        <v>indshp.exp.rate.TE</v>
      </c>
      <c r="CG11" t="str">
        <f t="shared" si="5"/>
        <v>indshp.weibull.scale.int</v>
      </c>
      <c r="CH11" t="str">
        <f t="shared" si="5"/>
        <v>indshp.weibull.scale.ref</v>
      </c>
      <c r="CI11" t="str">
        <f t="shared" si="5"/>
        <v>indshp.weibull.shape.int</v>
      </c>
      <c r="CJ11" t="str">
        <f t="shared" si="5"/>
        <v>indshp.weibull.shape.ref</v>
      </c>
      <c r="CK11" t="str">
        <f t="shared" si="5"/>
        <v>indshp.weibull.scale.TE</v>
      </c>
      <c r="CL11" t="str">
        <f t="shared" si="5"/>
        <v>indshp.weibull.shape.TE</v>
      </c>
      <c r="CM11" t="str">
        <f t="shared" si="5"/>
        <v>indshp.gompertz.rate.int</v>
      </c>
      <c r="CN11" t="str">
        <f t="shared" si="5"/>
        <v>indshp.gompertz.rate.ref</v>
      </c>
      <c r="CO11" t="str">
        <f t="shared" si="5"/>
        <v>indshp.gompertz.shape.int</v>
      </c>
      <c r="CP11" t="str">
        <f t="shared" si="5"/>
        <v>indshp.gompertz.shape.ref</v>
      </c>
      <c r="CQ11" t="str">
        <f t="shared" si="5"/>
        <v>indshp.gompertz.rate.TE</v>
      </c>
      <c r="CR11" t="str">
        <f t="shared" si="5"/>
        <v>indshp.gompertz.shape.TE</v>
      </c>
      <c r="CS11" t="str">
        <f t="shared" si="5"/>
        <v>indshp.llogis.scale.int</v>
      </c>
      <c r="CT11" t="str">
        <f t="shared" si="5"/>
        <v>indshp.llogis.scale.ref</v>
      </c>
      <c r="CU11" t="str">
        <f t="shared" si="5"/>
        <v>indshp.llogis.shape.int</v>
      </c>
      <c r="CV11" t="str">
        <f t="shared" si="5"/>
        <v>indshp.llogis.shape.ref</v>
      </c>
      <c r="CW11" t="str">
        <f t="shared" si="5"/>
        <v>indshp.llogis.scale.TE</v>
      </c>
      <c r="CX11" t="str">
        <f t="shared" si="5"/>
        <v>indshp.llogis.shape.TE</v>
      </c>
      <c r="CY11" t="str">
        <f t="shared" si="5"/>
        <v>indshp.gamma.rate.int</v>
      </c>
      <c r="CZ11" t="str">
        <f t="shared" si="5"/>
        <v>indshp.gamma.rate.ref</v>
      </c>
      <c r="DA11" t="str">
        <f t="shared" si="5"/>
        <v>indshp.gamma.shape.int</v>
      </c>
      <c r="DB11" t="str">
        <f t="shared" si="5"/>
        <v>indshp.gamma.shape.ref</v>
      </c>
      <c r="DC11" t="str">
        <f t="shared" si="5"/>
        <v>indshp.gamma.rate.TE</v>
      </c>
      <c r="DD11" t="str">
        <f t="shared" si="5"/>
        <v>indshp.gamma.shape.TE</v>
      </c>
      <c r="DE11" t="str">
        <f t="shared" si="5"/>
        <v>indshp.lnorm.meanlog.int</v>
      </c>
      <c r="DF11" t="str">
        <f t="shared" si="5"/>
        <v>indshp.lnorm.meanlog.ref</v>
      </c>
      <c r="DG11" t="str">
        <f t="shared" si="5"/>
        <v>indshp.lnorm.sdlog.int</v>
      </c>
      <c r="DH11" t="str">
        <f t="shared" si="5"/>
        <v>indshp.lnorm.sdlog.ref</v>
      </c>
      <c r="DI11" t="str">
        <f t="shared" si="5"/>
        <v>indshp.lnorm.meanlog.TE</v>
      </c>
      <c r="DJ11" t="str">
        <f t="shared" si="5"/>
        <v>indshp.lnorm.sdlog.TE</v>
      </c>
      <c r="DK11" t="str">
        <f t="shared" si="5"/>
        <v>indshp.gengamma.mu.int</v>
      </c>
      <c r="DL11" t="str">
        <f t="shared" si="5"/>
        <v>indshp.gengamma.mu.ref</v>
      </c>
      <c r="DM11" t="str">
        <f t="shared" si="5"/>
        <v>indshp.gengamma.sigma.int</v>
      </c>
      <c r="DN11" t="str">
        <f t="shared" si="5"/>
        <v>indshp.gengamma.sigma.ref</v>
      </c>
      <c r="DO11" t="str">
        <f t="shared" si="5"/>
        <v>indshp.gengamma.Q.int</v>
      </c>
      <c r="DP11" t="str">
        <f t="shared" si="5"/>
        <v>indshp.gengamma.Q.ref</v>
      </c>
      <c r="DQ11" t="str">
        <f t="shared" si="5"/>
        <v>indshp.gengamma.mu.TE</v>
      </c>
      <c r="DR11" t="str">
        <f t="shared" si="5"/>
        <v>indshp.gengamma.sigma.TE</v>
      </c>
      <c r="DS11" t="str">
        <f t="shared" si="5"/>
        <v>indshp.genf.mu.int</v>
      </c>
      <c r="DT11" t="str">
        <f t="shared" si="5"/>
        <v>indshp.genf.mu.ref</v>
      </c>
      <c r="DU11" t="str">
        <f t="shared" si="5"/>
        <v>indshp.genf.sigma.int</v>
      </c>
      <c r="DV11" t="str">
        <f t="shared" si="5"/>
        <v>indshp.genf.sigma.ref</v>
      </c>
      <c r="DW11" t="str">
        <f t="shared" si="5"/>
        <v>indshp.genf.Q.int</v>
      </c>
      <c r="DX11" t="str">
        <f t="shared" si="5"/>
        <v>indshp.genf.Q.ref</v>
      </c>
      <c r="DY11" t="str">
        <f t="shared" si="5"/>
        <v>indshp.genf.P.int</v>
      </c>
      <c r="DZ11" t="str">
        <f t="shared" si="5"/>
        <v>indshp.genf.P.ref</v>
      </c>
      <c r="EA11" t="str">
        <f>EA17</f>
        <v>indshp.genf.mu.TE</v>
      </c>
      <c r="EB11" t="str">
        <f>EB17</f>
        <v>indshp.genf.sigma.TE</v>
      </c>
      <c r="EC11" t="str">
        <f>EC17</f>
        <v>indshp.genf.Q.TE</v>
      </c>
      <c r="ED11" t="str">
        <f>ED17</f>
        <v>indshp.genf.P.TE</v>
      </c>
    </row>
    <row r="12" spans="1:134" x14ac:dyDescent="0.25">
      <c r="A12" s="17">
        <f ca="1">RANDBETWEEN(1,max_sample)</f>
        <v>5</v>
      </c>
      <c r="B12">
        <f t="shared" ref="B12:BM12" ca="1" si="6">INDEX(samples,PSA_SEL,)</f>
        <v>2.73599552031158E-3</v>
      </c>
      <c r="C12">
        <f t="shared" ca="1" si="6"/>
        <v>6.2663324616620102E-3</v>
      </c>
      <c r="D12">
        <f t="shared" ca="1" si="6"/>
        <v>-0.82869588671387295</v>
      </c>
      <c r="E12">
        <f t="shared" ca="1" si="6"/>
        <v>369.71488112703702</v>
      </c>
      <c r="F12">
        <f t="shared" ca="1" si="6"/>
        <v>172.915287921893</v>
      </c>
      <c r="G12">
        <f t="shared" ca="1" si="6"/>
        <v>1.3485469004930499</v>
      </c>
      <c r="H12">
        <f t="shared" ca="1" si="6"/>
        <v>1.3485469004930499</v>
      </c>
      <c r="I12">
        <f t="shared" ca="1" si="6"/>
        <v>0.75993030765017999</v>
      </c>
      <c r="J12">
        <f t="shared" ca="1" si="6"/>
        <v>1.63289865418424E-3</v>
      </c>
      <c r="K12">
        <f t="shared" ca="1" si="6"/>
        <v>4.64114753118278E-3</v>
      </c>
      <c r="L12">
        <f t="shared" ca="1" si="6"/>
        <v>2.2443552957157002E-3</v>
      </c>
      <c r="M12">
        <f t="shared" ca="1" si="6"/>
        <v>2.2443552957157002E-3</v>
      </c>
      <c r="N12">
        <f t="shared" ca="1" si="6"/>
        <v>-1.04460489747802</v>
      </c>
      <c r="O12">
        <f t="shared" ca="1" si="6"/>
        <v>269.44683034373497</v>
      </c>
      <c r="P12">
        <f t="shared" ca="1" si="6"/>
        <v>121.538585472362</v>
      </c>
      <c r="Q12">
        <f t="shared" ca="1" si="6"/>
        <v>1.84288045074561</v>
      </c>
      <c r="R12">
        <f t="shared" ca="1" si="6"/>
        <v>1.84288045074561</v>
      </c>
      <c r="S12">
        <f t="shared" ca="1" si="6"/>
        <v>0.796139292611863</v>
      </c>
      <c r="T12">
        <f t="shared" ca="1" si="6"/>
        <v>4.5489043839590897E-3</v>
      </c>
      <c r="U12">
        <f t="shared" ca="1" si="6"/>
        <v>9.9157712686625005E-3</v>
      </c>
      <c r="V12">
        <f t="shared" ca="1" si="6"/>
        <v>1.5742368643926601</v>
      </c>
      <c r="W12">
        <f t="shared" ca="1" si="6"/>
        <v>1.5742368643926601</v>
      </c>
      <c r="X12">
        <f t="shared" ca="1" si="6"/>
        <v>-0.779240137778339</v>
      </c>
      <c r="Y12">
        <f t="shared" ca="1" si="6"/>
        <v>5.5341967087168404</v>
      </c>
      <c r="Z12">
        <f t="shared" ca="1" si="6"/>
        <v>4.7232889447753799</v>
      </c>
      <c r="AA12">
        <f t="shared" ca="1" si="6"/>
        <v>0.99588291448558997</v>
      </c>
      <c r="AB12">
        <f t="shared" ca="1" si="6"/>
        <v>0.99588291448558997</v>
      </c>
      <c r="AC12">
        <f t="shared" ca="1" si="6"/>
        <v>0.81090776394146102</v>
      </c>
      <c r="AD12">
        <f t="shared" ca="1" si="6"/>
        <v>5.9217261147308502</v>
      </c>
      <c r="AE12">
        <f t="shared" ca="1" si="6"/>
        <v>5.16442402343643</v>
      </c>
      <c r="AF12">
        <f t="shared" ca="1" si="6"/>
        <v>0.73524871868331498</v>
      </c>
      <c r="AG12">
        <f t="shared" ca="1" si="6"/>
        <v>0.73524871868331498</v>
      </c>
      <c r="AH12">
        <f t="shared" ca="1" si="6"/>
        <v>1.02915832844535</v>
      </c>
      <c r="AI12">
        <f t="shared" ca="1" si="6"/>
        <v>1.02915832844535</v>
      </c>
      <c r="AJ12">
        <f t="shared" ca="1" si="6"/>
        <v>0.75730209129442005</v>
      </c>
      <c r="AK12">
        <f t="shared" ca="1" si="6"/>
        <v>5.91982913848158</v>
      </c>
      <c r="AL12">
        <f t="shared" ca="1" si="6"/>
        <v>5.1571792406892101</v>
      </c>
      <c r="AM12">
        <f t="shared" ca="1" si="6"/>
        <v>0.70734301547301603</v>
      </c>
      <c r="AN12">
        <f t="shared" ca="1" si="6"/>
        <v>0.70734301547301603</v>
      </c>
      <c r="AO12">
        <f t="shared" ca="1" si="6"/>
        <v>1.0092708075188599</v>
      </c>
      <c r="AP12">
        <f t="shared" ca="1" si="6"/>
        <v>1.0092708075188599</v>
      </c>
      <c r="AQ12">
        <f t="shared" ca="1" si="6"/>
        <v>0.229350727505445</v>
      </c>
      <c r="AR12">
        <f t="shared" ca="1" si="6"/>
        <v>0.229350727505445</v>
      </c>
      <c r="AS12">
        <f t="shared" ca="1" si="6"/>
        <v>0.76264989779237102</v>
      </c>
      <c r="AT12">
        <f t="shared" ca="1" si="6"/>
        <v>2.7359955205769498E-3</v>
      </c>
      <c r="AU12">
        <f t="shared" ca="1" si="6"/>
        <v>6.2663324617199699E-3</v>
      </c>
      <c r="AV12">
        <f t="shared" ca="1" si="6"/>
        <v>370.11148607434097</v>
      </c>
      <c r="AW12">
        <f t="shared" ca="1" si="6"/>
        <v>172.349332766999</v>
      </c>
      <c r="AX12">
        <f t="shared" ca="1" si="6"/>
        <v>1.3682760004616199</v>
      </c>
      <c r="AY12">
        <f t="shared" ca="1" si="6"/>
        <v>1.3334840317110199</v>
      </c>
      <c r="AZ12">
        <f t="shared" ca="1" si="6"/>
        <v>1.68617948067854E-3</v>
      </c>
      <c r="BA12">
        <f t="shared" ca="1" si="6"/>
        <v>4.4926461687828196E-3</v>
      </c>
      <c r="BB12">
        <f t="shared" ca="1" si="6"/>
        <v>2.1177053662446402E-3</v>
      </c>
      <c r="BC12">
        <f t="shared" ca="1" si="6"/>
        <v>2.4617181737654199E-3</v>
      </c>
      <c r="BD12">
        <f t="shared" ca="1" si="6"/>
        <v>269.37110759545999</v>
      </c>
      <c r="BE12">
        <f t="shared" ca="1" si="6"/>
        <v>121.795344123253</v>
      </c>
      <c r="BF12">
        <f t="shared" ca="1" si="6"/>
        <v>1.7725374228692801</v>
      </c>
      <c r="BG12">
        <f t="shared" ca="1" si="6"/>
        <v>1.91109796015031</v>
      </c>
      <c r="BH12">
        <f t="shared" ca="1" si="6"/>
        <v>4.52290423812213E-3</v>
      </c>
      <c r="BI12">
        <f t="shared" ca="1" si="6"/>
        <v>9.9645242218312901E-3</v>
      </c>
      <c r="BJ12">
        <f t="shared" ca="1" si="6"/>
        <v>1.5660595421397301</v>
      </c>
      <c r="BK12">
        <f t="shared" ca="1" si="6"/>
        <v>1.5818635811769599</v>
      </c>
      <c r="BL12">
        <f t="shared" ca="1" si="6"/>
        <v>5.5387805132174099</v>
      </c>
      <c r="BM12">
        <f t="shared" ca="1" si="6"/>
        <v>4.7229644782034601</v>
      </c>
      <c r="BN12">
        <f t="shared" ref="BN12:DY12" ca="1" si="7">INDEX(samples,PSA_SEL,)</f>
        <v>1.0287827610469999</v>
      </c>
      <c r="BO12">
        <f t="shared" ca="1" si="7"/>
        <v>0.96665474294605802</v>
      </c>
      <c r="BP12">
        <f t="shared" ca="1" si="7"/>
        <v>5.98112576522899</v>
      </c>
      <c r="BQ12">
        <f t="shared" ca="1" si="7"/>
        <v>5.1359816147210697</v>
      </c>
      <c r="BR12">
        <f t="shared" ca="1" si="7"/>
        <v>0.67147007872921705</v>
      </c>
      <c r="BS12">
        <f t="shared" ca="1" si="7"/>
        <v>0.75608026381744597</v>
      </c>
      <c r="BT12">
        <f t="shared" ca="1" si="7"/>
        <v>1.22361995121735</v>
      </c>
      <c r="BU12">
        <f t="shared" ca="1" si="7"/>
        <v>0.96440321611582303</v>
      </c>
      <c r="BV12">
        <f t="shared" ca="1" si="7"/>
        <v>5.9809267779214297</v>
      </c>
      <c r="BW12">
        <f t="shared" ca="1" si="7"/>
        <v>5.1313645095451603</v>
      </c>
      <c r="BX12">
        <f t="shared" ca="1" si="7"/>
        <v>0.66826518651283495</v>
      </c>
      <c r="BY12">
        <f t="shared" ca="1" si="7"/>
        <v>0.723487244067337</v>
      </c>
      <c r="BZ12">
        <f t="shared" ca="1" si="7"/>
        <v>1.2215929456240899</v>
      </c>
      <c r="CA12">
        <f t="shared" ca="1" si="7"/>
        <v>0.94575241390212506</v>
      </c>
      <c r="CB12">
        <f t="shared" ca="1" si="7"/>
        <v>3.2507576493366198E-2</v>
      </c>
      <c r="CC12">
        <f t="shared" ca="1" si="7"/>
        <v>0.23911830903954501</v>
      </c>
      <c r="CD12">
        <f t="shared" ca="1" si="7"/>
        <v>2.73599552031158E-3</v>
      </c>
      <c r="CE12">
        <f t="shared" ca="1" si="7"/>
        <v>6.2663324616620102E-3</v>
      </c>
      <c r="CF12">
        <f t="shared" ca="1" si="7"/>
        <v>-0.82869588671387295</v>
      </c>
      <c r="CG12">
        <f t="shared" ca="1" si="7"/>
        <v>370.11138819062</v>
      </c>
      <c r="CH12">
        <f t="shared" ca="1" si="7"/>
        <v>172.34940325255499</v>
      </c>
      <c r="CI12">
        <f t="shared" ca="1" si="7"/>
        <v>1.3682730859898899</v>
      </c>
      <c r="CJ12">
        <f t="shared" ca="1" si="7"/>
        <v>1.33348373150518</v>
      </c>
      <c r="CK12">
        <f t="shared" ca="1" si="7"/>
        <v>0.76428017895529798</v>
      </c>
      <c r="CL12">
        <f t="shared" ca="1" si="7"/>
        <v>2.5754558820323799E-2</v>
      </c>
      <c r="CM12">
        <f t="shared" ca="1" si="7"/>
        <v>1.68740211910854E-3</v>
      </c>
      <c r="CN12">
        <f t="shared" ca="1" si="7"/>
        <v>4.49195349532745E-3</v>
      </c>
      <c r="CO12">
        <f t="shared" ca="1" si="7"/>
        <v>2.11649803667344E-3</v>
      </c>
      <c r="CP12">
        <f t="shared" ca="1" si="7"/>
        <v>2.4627985197329498E-3</v>
      </c>
      <c r="CQ12">
        <f t="shared" ca="1" si="7"/>
        <v>-0.97909754545495098</v>
      </c>
      <c r="CR12">
        <f t="shared" ca="1" si="7"/>
        <v>-3.4630048305951401E-4</v>
      </c>
      <c r="CS12">
        <f t="shared" ca="1" si="7"/>
        <v>269.36929619528001</v>
      </c>
      <c r="CT12">
        <f t="shared" ca="1" si="7"/>
        <v>121.794872995669</v>
      </c>
      <c r="CU12">
        <f t="shared" ca="1" si="7"/>
        <v>1.77258248475146</v>
      </c>
      <c r="CV12">
        <f t="shared" ca="1" si="7"/>
        <v>1.91113264471427</v>
      </c>
      <c r="CW12">
        <f t="shared" ca="1" si="7"/>
        <v>0.79374502565855798</v>
      </c>
      <c r="CX12">
        <f t="shared" ca="1" si="7"/>
        <v>-7.5258559835437597E-2</v>
      </c>
      <c r="CY12">
        <f t="shared" ca="1" si="7"/>
        <v>4.5229396078350801E-3</v>
      </c>
      <c r="CZ12">
        <f t="shared" ca="1" si="7"/>
        <v>9.9643512002586098E-3</v>
      </c>
      <c r="DA12">
        <f t="shared" ca="1" si="7"/>
        <v>1.56606958370121</v>
      </c>
      <c r="DB12">
        <f t="shared" ca="1" si="7"/>
        <v>1.5818259723075601</v>
      </c>
      <c r="DC12">
        <f t="shared" ca="1" si="7"/>
        <v>-0.78985170552329598</v>
      </c>
      <c r="DD12">
        <f t="shared" ca="1" si="7"/>
        <v>-1.0010827814024599E-2</v>
      </c>
      <c r="DE12">
        <f t="shared" ca="1" si="7"/>
        <v>5.5387803978143397</v>
      </c>
      <c r="DF12">
        <f t="shared" ca="1" si="7"/>
        <v>4.7229648473479902</v>
      </c>
      <c r="DG12">
        <f t="shared" ca="1" si="7"/>
        <v>1.02878183321398</v>
      </c>
      <c r="DH12">
        <f t="shared" ca="1" si="7"/>
        <v>0.96665532329075898</v>
      </c>
      <c r="DI12">
        <f t="shared" ca="1" si="7"/>
        <v>0.81581555046635401</v>
      </c>
      <c r="DJ12">
        <f t="shared" ca="1" si="7"/>
        <v>6.2288702387613103E-2</v>
      </c>
      <c r="DK12">
        <f t="shared" ca="1" si="7"/>
        <v>5.9817787067939197</v>
      </c>
      <c r="DL12">
        <f t="shared" ca="1" si="7"/>
        <v>5.1354677972920397</v>
      </c>
      <c r="DM12">
        <f t="shared" ca="1" si="7"/>
        <v>0.67130545012235499</v>
      </c>
      <c r="DN12">
        <f t="shared" ca="1" si="7"/>
        <v>0.75642048869398404</v>
      </c>
      <c r="DO12">
        <f t="shared" ca="1" si="7"/>
        <v>1.22539068818677</v>
      </c>
      <c r="DP12">
        <f t="shared" ca="1" si="7"/>
        <v>0.96335289371213195</v>
      </c>
      <c r="DQ12">
        <f t="shared" ca="1" si="7"/>
        <v>0.84631090950188403</v>
      </c>
      <c r="DR12">
        <f t="shared" ca="1" si="7"/>
        <v>-0.11937317386280299</v>
      </c>
      <c r="DS12">
        <f t="shared" ca="1" si="7"/>
        <v>5.9815043545964102</v>
      </c>
      <c r="DT12">
        <f t="shared" ca="1" si="7"/>
        <v>5.1314171070952996</v>
      </c>
      <c r="DU12">
        <f t="shared" ca="1" si="7"/>
        <v>0.67101044047362302</v>
      </c>
      <c r="DV12">
        <f t="shared" ca="1" si="7"/>
        <v>0.72348715204908898</v>
      </c>
      <c r="DW12">
        <f t="shared" ca="1" si="7"/>
        <v>1.22478743859548</v>
      </c>
      <c r="DX12">
        <f t="shared" ca="1" si="7"/>
        <v>0.94593336460483901</v>
      </c>
      <c r="DY12">
        <f t="shared" ca="1" si="7"/>
        <v>2.4577759142063802E-4</v>
      </c>
      <c r="DZ12">
        <f ca="1">INDEX(samples,PSA_SEL,)</f>
        <v>0.236814156192558</v>
      </c>
      <c r="EA12">
        <f ca="1">INDEX(samples,PSA_SEL,)</f>
        <v>0.85008724750110898</v>
      </c>
      <c r="EB12">
        <f ca="1">INDEX(samples,PSA_SEL,)</f>
        <v>-7.5298091437620604E-2</v>
      </c>
      <c r="EC12">
        <f ca="1">INDEX(samples,PSA_SEL,)</f>
        <v>0.27885407399063999</v>
      </c>
      <c r="ED12">
        <f ca="1">INDEX(samples,PSA_SEL,)</f>
        <v>-6.8706039343523102</v>
      </c>
    </row>
    <row r="14" spans="1:134" x14ac:dyDescent="0.25">
      <c r="A14" s="14" t="s">
        <v>108</v>
      </c>
      <c r="B14" s="12" t="s">
        <v>0</v>
      </c>
      <c r="C14" s="12" t="s">
        <v>1</v>
      </c>
      <c r="D14" s="12" t="s">
        <v>172</v>
      </c>
      <c r="E14" s="12" t="s">
        <v>2</v>
      </c>
      <c r="F14" s="12" t="s">
        <v>3</v>
      </c>
      <c r="G14" s="12" t="s">
        <v>4</v>
      </c>
      <c r="H14" s="12" t="s">
        <v>5</v>
      </c>
      <c r="I14" s="12" t="s">
        <v>173</v>
      </c>
      <c r="J14" s="12" t="s">
        <v>6</v>
      </c>
      <c r="K14" s="12" t="s">
        <v>7</v>
      </c>
      <c r="L14" s="12" t="s">
        <v>8</v>
      </c>
      <c r="M14" s="12" t="s">
        <v>9</v>
      </c>
      <c r="N14" s="12" t="s">
        <v>174</v>
      </c>
      <c r="O14" s="12" t="s">
        <v>10</v>
      </c>
      <c r="P14" s="12" t="s">
        <v>11</v>
      </c>
      <c r="Q14" s="12" t="s">
        <v>12</v>
      </c>
      <c r="R14" s="12" t="s">
        <v>13</v>
      </c>
      <c r="S14" s="12" t="s">
        <v>175</v>
      </c>
      <c r="T14" s="12" t="s">
        <v>14</v>
      </c>
      <c r="U14" s="12" t="s">
        <v>15</v>
      </c>
      <c r="V14" s="12" t="s">
        <v>16</v>
      </c>
      <c r="W14" s="12" t="s">
        <v>17</v>
      </c>
      <c r="X14" s="12" t="s">
        <v>176</v>
      </c>
      <c r="Y14" s="12" t="s">
        <v>18</v>
      </c>
      <c r="Z14" s="12" t="s">
        <v>19</v>
      </c>
      <c r="AA14" s="12" t="s">
        <v>20</v>
      </c>
      <c r="AB14" s="12" t="s">
        <v>21</v>
      </c>
      <c r="AC14" s="12" t="s">
        <v>177</v>
      </c>
      <c r="AD14" s="12" t="s">
        <v>22</v>
      </c>
      <c r="AE14" s="12" t="s">
        <v>23</v>
      </c>
      <c r="AF14" s="12" t="s">
        <v>24</v>
      </c>
      <c r="AG14" s="12" t="s">
        <v>25</v>
      </c>
      <c r="AH14" s="12" t="s">
        <v>26</v>
      </c>
      <c r="AI14" s="12" t="s">
        <v>27</v>
      </c>
      <c r="AJ14" s="12" t="s">
        <v>178</v>
      </c>
      <c r="AK14" s="12" t="s">
        <v>28</v>
      </c>
      <c r="AL14" s="12" t="s">
        <v>29</v>
      </c>
      <c r="AM14" s="12" t="s">
        <v>30</v>
      </c>
      <c r="AN14" s="12" t="s">
        <v>31</v>
      </c>
      <c r="AO14" s="12" t="s">
        <v>32</v>
      </c>
      <c r="AP14" s="12" t="s">
        <v>33</v>
      </c>
      <c r="AQ14" s="12" t="s">
        <v>34</v>
      </c>
      <c r="AR14" s="12" t="s">
        <v>35</v>
      </c>
      <c r="AS14" s="12" t="s">
        <v>179</v>
      </c>
      <c r="AT14" s="12" t="s">
        <v>36</v>
      </c>
      <c r="AU14" s="12" t="s">
        <v>37</v>
      </c>
      <c r="AV14" s="12" t="s">
        <v>38</v>
      </c>
      <c r="AW14" s="12" t="s">
        <v>39</v>
      </c>
      <c r="AX14" s="12" t="s">
        <v>40</v>
      </c>
      <c r="AY14" s="12" t="s">
        <v>41</v>
      </c>
      <c r="AZ14" s="12" t="s">
        <v>42</v>
      </c>
      <c r="BA14" s="12" t="s">
        <v>43</v>
      </c>
      <c r="BB14" s="12" t="s">
        <v>44</v>
      </c>
      <c r="BC14" s="12" t="s">
        <v>45</v>
      </c>
      <c r="BD14" s="12" t="s">
        <v>46</v>
      </c>
      <c r="BE14" s="12" t="s">
        <v>47</v>
      </c>
      <c r="BF14" s="12" t="s">
        <v>48</v>
      </c>
      <c r="BG14" s="12" t="s">
        <v>49</v>
      </c>
      <c r="BH14" s="12" t="s">
        <v>50</v>
      </c>
      <c r="BI14" s="12" t="s">
        <v>51</v>
      </c>
      <c r="BJ14" s="12" t="s">
        <v>52</v>
      </c>
      <c r="BK14" s="12" t="s">
        <v>53</v>
      </c>
      <c r="BL14" s="12" t="s">
        <v>54</v>
      </c>
      <c r="BM14" s="12" t="s">
        <v>55</v>
      </c>
      <c r="BN14" s="12" t="s">
        <v>56</v>
      </c>
      <c r="BO14" s="12" t="s">
        <v>57</v>
      </c>
      <c r="BP14" s="12" t="s">
        <v>58</v>
      </c>
      <c r="BQ14" s="12" t="s">
        <v>59</v>
      </c>
      <c r="BR14" s="12" t="s">
        <v>60</v>
      </c>
      <c r="BS14" s="12" t="s">
        <v>61</v>
      </c>
      <c r="BT14" s="12" t="s">
        <v>62</v>
      </c>
      <c r="BU14" s="12" t="s">
        <v>63</v>
      </c>
      <c r="BV14" s="12" t="s">
        <v>64</v>
      </c>
      <c r="BW14" s="12" t="s">
        <v>65</v>
      </c>
      <c r="BX14" s="12" t="s">
        <v>66</v>
      </c>
      <c r="BY14" s="12" t="s">
        <v>67</v>
      </c>
      <c r="BZ14" s="12" t="s">
        <v>68</v>
      </c>
      <c r="CA14" s="12" t="s">
        <v>69</v>
      </c>
      <c r="CB14" s="12" t="s">
        <v>70</v>
      </c>
      <c r="CC14" s="12" t="s">
        <v>71</v>
      </c>
      <c r="CD14" s="12" t="s">
        <v>72</v>
      </c>
      <c r="CE14" s="12" t="s">
        <v>73</v>
      </c>
      <c r="CF14" s="12" t="s">
        <v>180</v>
      </c>
      <c r="CG14" s="12" t="s">
        <v>74</v>
      </c>
      <c r="CH14" s="12" t="s">
        <v>75</v>
      </c>
      <c r="CI14" s="12" t="s">
        <v>76</v>
      </c>
      <c r="CJ14" s="12" t="s">
        <v>77</v>
      </c>
      <c r="CK14" s="12" t="s">
        <v>181</v>
      </c>
      <c r="CL14" s="12" t="s">
        <v>182</v>
      </c>
      <c r="CM14" s="12" t="s">
        <v>78</v>
      </c>
      <c r="CN14" s="12" t="s">
        <v>79</v>
      </c>
      <c r="CO14" s="12" t="s">
        <v>80</v>
      </c>
      <c r="CP14" s="12" t="s">
        <v>81</v>
      </c>
      <c r="CQ14" s="12" t="s">
        <v>183</v>
      </c>
      <c r="CR14" s="12" t="s">
        <v>184</v>
      </c>
      <c r="CS14" s="12" t="s">
        <v>82</v>
      </c>
      <c r="CT14" s="12" t="s">
        <v>83</v>
      </c>
      <c r="CU14" s="12" t="s">
        <v>84</v>
      </c>
      <c r="CV14" s="12" t="s">
        <v>85</v>
      </c>
      <c r="CW14" s="12" t="s">
        <v>185</v>
      </c>
      <c r="CX14" s="12" t="s">
        <v>186</v>
      </c>
      <c r="CY14" s="12" t="s">
        <v>86</v>
      </c>
      <c r="CZ14" s="12" t="s">
        <v>87</v>
      </c>
      <c r="DA14" s="12" t="s">
        <v>88</v>
      </c>
      <c r="DB14" s="12" t="s">
        <v>89</v>
      </c>
      <c r="DC14" s="12" t="s">
        <v>187</v>
      </c>
      <c r="DD14" s="12" t="s">
        <v>188</v>
      </c>
      <c r="DE14" s="12" t="s">
        <v>90</v>
      </c>
      <c r="DF14" s="12" t="s">
        <v>91</v>
      </c>
      <c r="DG14" s="12" t="s">
        <v>92</v>
      </c>
      <c r="DH14" s="12" t="s">
        <v>93</v>
      </c>
      <c r="DI14" s="12" t="s">
        <v>189</v>
      </c>
      <c r="DJ14" s="12" t="s">
        <v>190</v>
      </c>
      <c r="DK14" s="12" t="s">
        <v>94</v>
      </c>
      <c r="DL14" s="12" t="s">
        <v>95</v>
      </c>
      <c r="DM14" s="12" t="s">
        <v>96</v>
      </c>
      <c r="DN14" s="12" t="s">
        <v>97</v>
      </c>
      <c r="DO14" s="12" t="s">
        <v>98</v>
      </c>
      <c r="DP14" s="12" t="s">
        <v>99</v>
      </c>
      <c r="DQ14" s="12" t="s">
        <v>191</v>
      </c>
      <c r="DR14" s="12" t="s">
        <v>192</v>
      </c>
      <c r="DS14" s="12" t="s">
        <v>100</v>
      </c>
      <c r="DT14" s="12" t="s">
        <v>101</v>
      </c>
      <c r="DU14" s="12" t="s">
        <v>102</v>
      </c>
      <c r="DV14" s="12" t="s">
        <v>103</v>
      </c>
      <c r="DW14" s="12" t="s">
        <v>104</v>
      </c>
      <c r="DX14" s="12" t="s">
        <v>105</v>
      </c>
      <c r="DY14" s="12" t="s">
        <v>106</v>
      </c>
      <c r="DZ14" s="12" t="s">
        <v>107</v>
      </c>
      <c r="EA14" s="12" t="s">
        <v>193</v>
      </c>
      <c r="EB14" s="12" t="s">
        <v>194</v>
      </c>
      <c r="EC14" s="12" t="s">
        <v>195</v>
      </c>
      <c r="ED14" s="12" t="s">
        <v>196</v>
      </c>
    </row>
    <row r="15" spans="1:134" x14ac:dyDescent="0.25">
      <c r="A15" s="15"/>
      <c r="B15" s="12">
        <v>2.7108956637762601E-3</v>
      </c>
      <c r="C15" s="12">
        <v>5.5836275118270598E-3</v>
      </c>
      <c r="D15" s="12">
        <v>-0.72255957337449195</v>
      </c>
      <c r="E15" s="12">
        <v>370.91496998822799</v>
      </c>
      <c r="F15" s="12">
        <v>193.44010808545801</v>
      </c>
      <c r="G15" s="12">
        <v>1.37541276975641</v>
      </c>
      <c r="H15" s="12">
        <v>1.37541276975641</v>
      </c>
      <c r="I15" s="12">
        <v>0.65100489931191396</v>
      </c>
      <c r="J15" s="12">
        <v>1.5820342073450701E-3</v>
      </c>
      <c r="K15" s="12">
        <v>3.94151446320983E-3</v>
      </c>
      <c r="L15" s="12">
        <v>2.3869401819882302E-3</v>
      </c>
      <c r="M15" s="12">
        <v>2.3869401819882302E-3</v>
      </c>
      <c r="N15" s="12">
        <v>-0.91285353902013</v>
      </c>
      <c r="O15" s="12">
        <v>273.23888501728698</v>
      </c>
      <c r="P15" s="12">
        <v>136.736646566047</v>
      </c>
      <c r="Q15" s="12">
        <v>1.8782111152978</v>
      </c>
      <c r="R15" s="12">
        <v>1.8782111152978</v>
      </c>
      <c r="S15" s="12">
        <v>0.69228966123428004</v>
      </c>
      <c r="T15" s="12">
        <v>4.6840562789651E-3</v>
      </c>
      <c r="U15" s="12">
        <v>9.1671888603336703E-3</v>
      </c>
      <c r="V15" s="12">
        <v>1.6246393454974799</v>
      </c>
      <c r="W15" s="12">
        <v>1.6246393454974799</v>
      </c>
      <c r="X15" s="12">
        <v>-0.67146622014991497</v>
      </c>
      <c r="Y15" s="12">
        <v>5.5470871960581798</v>
      </c>
      <c r="Z15" s="12">
        <v>4.8509378343474197</v>
      </c>
      <c r="AA15" s="12">
        <v>0.97897743740161702</v>
      </c>
      <c r="AB15" s="12">
        <v>0.97897743740161702</v>
      </c>
      <c r="AC15" s="12">
        <v>0.69614936171075203</v>
      </c>
      <c r="AD15" s="12">
        <v>5.9184134225580296</v>
      </c>
      <c r="AE15" s="12">
        <v>5.2681096420425497</v>
      </c>
      <c r="AF15" s="12">
        <v>0.725302562811588</v>
      </c>
      <c r="AG15" s="12">
        <v>0.725302562811588</v>
      </c>
      <c r="AH15" s="12">
        <v>1.00811679881766</v>
      </c>
      <c r="AI15" s="12">
        <v>1.00811679881766</v>
      </c>
      <c r="AJ15" s="12">
        <v>0.65030378051547499</v>
      </c>
      <c r="AK15" s="12">
        <v>5.91276460425164</v>
      </c>
      <c r="AL15" s="12">
        <v>5.25260486472295</v>
      </c>
      <c r="AM15" s="12">
        <v>0.68130853304885097</v>
      </c>
      <c r="AN15" s="12">
        <v>0.68130853304885097</v>
      </c>
      <c r="AO15" s="12">
        <v>0.96588193025378399</v>
      </c>
      <c r="AP15" s="12">
        <v>0.96588193025378399</v>
      </c>
      <c r="AQ15" s="12">
        <v>0.39357973782880801</v>
      </c>
      <c r="AR15" s="12">
        <v>0.39357973782880801</v>
      </c>
      <c r="AS15" s="12">
        <v>0.660159739528694</v>
      </c>
      <c r="AT15" s="12">
        <v>2.71089566388706E-3</v>
      </c>
      <c r="AU15" s="12">
        <v>5.5836275118576299E-3</v>
      </c>
      <c r="AV15" s="12">
        <v>371.272265365603</v>
      </c>
      <c r="AW15" s="12">
        <v>192.809901474241</v>
      </c>
      <c r="AX15" s="12">
        <v>1.3992714686752801</v>
      </c>
      <c r="AY15" s="12">
        <v>1.3587292162747</v>
      </c>
      <c r="AZ15" s="12">
        <v>1.5856547841613001E-3</v>
      </c>
      <c r="BA15" s="12">
        <v>3.9387769527907202E-3</v>
      </c>
      <c r="BB15" s="12">
        <v>2.3796638497235998E-3</v>
      </c>
      <c r="BC15" s="12">
        <v>2.3907094139206699E-3</v>
      </c>
      <c r="BD15" s="12">
        <v>273.26133566994002</v>
      </c>
      <c r="BE15" s="12">
        <v>136.990979883943</v>
      </c>
      <c r="BF15" s="12">
        <v>1.7977437308659101</v>
      </c>
      <c r="BG15" s="12">
        <v>1.95021998110725</v>
      </c>
      <c r="BH15" s="12">
        <v>4.6219030562892702E-3</v>
      </c>
      <c r="BI15" s="12">
        <v>9.2722416806028801E-3</v>
      </c>
      <c r="BJ15" s="12">
        <v>1.6049440292943999</v>
      </c>
      <c r="BK15" s="12">
        <v>1.6430611880613999</v>
      </c>
      <c r="BL15" s="12">
        <v>5.5543180355603701</v>
      </c>
      <c r="BM15" s="12">
        <v>4.8500675588721203</v>
      </c>
      <c r="BN15" s="12">
        <v>1.02715512307444</v>
      </c>
      <c r="BO15" s="12">
        <v>0.93903543246451604</v>
      </c>
      <c r="BP15" s="12">
        <v>6.0132332988035904</v>
      </c>
      <c r="BQ15" s="12">
        <v>5.2217334011365297</v>
      </c>
      <c r="BR15" s="12">
        <v>0.62445068031294904</v>
      </c>
      <c r="BS15" s="12">
        <v>0.75468671841421597</v>
      </c>
      <c r="BT15" s="12">
        <v>1.3434585570876301</v>
      </c>
      <c r="BU15" s="12">
        <v>0.89261535842632</v>
      </c>
      <c r="BV15" s="12">
        <v>6.0125249962965404</v>
      </c>
      <c r="BW15" s="12">
        <v>5.2108877442619397</v>
      </c>
      <c r="BX15" s="12">
        <v>0.62313698604446699</v>
      </c>
      <c r="BY15" s="12">
        <v>0.70515235862038805</v>
      </c>
      <c r="BZ15" s="12">
        <v>1.3396516341373801</v>
      </c>
      <c r="CA15" s="12">
        <v>0.85167860870933199</v>
      </c>
      <c r="CB15" s="12">
        <v>2.32197088273557E-2</v>
      </c>
      <c r="CC15" s="12">
        <v>0.384596935611282</v>
      </c>
      <c r="CD15" s="12">
        <v>2.7108956637762601E-3</v>
      </c>
      <c r="CE15" s="12">
        <v>5.5836275118270598E-3</v>
      </c>
      <c r="CF15" s="12">
        <v>-0.72255957337449195</v>
      </c>
      <c r="CG15" s="12">
        <v>371.27225801078202</v>
      </c>
      <c r="CH15" s="12">
        <v>192.80989777201501</v>
      </c>
      <c r="CI15" s="12">
        <v>1.3992715194345799</v>
      </c>
      <c r="CJ15" s="12">
        <v>1.3587292514891001</v>
      </c>
      <c r="CK15" s="12">
        <v>0.65523092470699895</v>
      </c>
      <c r="CL15" s="12">
        <v>2.9401868891182899E-2</v>
      </c>
      <c r="CM15" s="12">
        <v>1.5835455713366299E-3</v>
      </c>
      <c r="CN15" s="12">
        <v>3.9389465006898798E-3</v>
      </c>
      <c r="CO15" s="12">
        <v>2.3835411301418798E-3</v>
      </c>
      <c r="CP15" s="12">
        <v>2.3906060427419198E-3</v>
      </c>
      <c r="CQ15" s="12">
        <v>-0.91124693649431099</v>
      </c>
      <c r="CR15" s="12">
        <v>-7.0649126000447596E-6</v>
      </c>
      <c r="CS15" s="12">
        <v>273.25449793619703</v>
      </c>
      <c r="CT15" s="12">
        <v>136.99136406416301</v>
      </c>
      <c r="CU15" s="12">
        <v>1.79774894957016</v>
      </c>
      <c r="CV15" s="12">
        <v>1.95019016310591</v>
      </c>
      <c r="CW15" s="12">
        <v>0.69048569999060105</v>
      </c>
      <c r="CX15" s="12">
        <v>-8.1391588664641995E-2</v>
      </c>
      <c r="CY15" s="12">
        <v>4.6180191485321398E-3</v>
      </c>
      <c r="CZ15" s="12">
        <v>9.2714434070422808E-3</v>
      </c>
      <c r="DA15" s="12">
        <v>1.6036826541318401</v>
      </c>
      <c r="DB15" s="12">
        <v>1.6429183364385</v>
      </c>
      <c r="DC15" s="12">
        <v>-0.69697321737403095</v>
      </c>
      <c r="DD15" s="12">
        <v>-2.4171490568212099E-2</v>
      </c>
      <c r="DE15" s="12">
        <v>5.5543177616274502</v>
      </c>
      <c r="DF15" s="12">
        <v>4.8500680296614398</v>
      </c>
      <c r="DG15" s="12">
        <v>1.0271527109070999</v>
      </c>
      <c r="DH15" s="12">
        <v>0.93903548658785496</v>
      </c>
      <c r="DI15" s="12">
        <v>0.70424973196601204</v>
      </c>
      <c r="DJ15" s="12">
        <v>8.9692624598942602E-2</v>
      </c>
      <c r="DK15" s="12">
        <v>6.0130856177032204</v>
      </c>
      <c r="DL15" s="12">
        <v>5.2217102542762204</v>
      </c>
      <c r="DM15" s="12">
        <v>0.62475950049472195</v>
      </c>
      <c r="DN15" s="12">
        <v>0.754774046877282</v>
      </c>
      <c r="DO15" s="12">
        <v>1.3424896346700701</v>
      </c>
      <c r="DP15" s="12">
        <v>0.89278602324677503</v>
      </c>
      <c r="DQ15" s="12">
        <v>0.79137536342700199</v>
      </c>
      <c r="DR15" s="12">
        <v>-0.189051652324155</v>
      </c>
      <c r="DS15" s="12">
        <v>6.0081159064183796</v>
      </c>
      <c r="DT15" s="12">
        <v>5.2150594061103197</v>
      </c>
      <c r="DU15" s="12">
        <v>0.61827289900772497</v>
      </c>
      <c r="DV15" s="12">
        <v>0.72886039693915605</v>
      </c>
      <c r="DW15" s="12">
        <v>1.3214731659228001</v>
      </c>
      <c r="DX15" s="12">
        <v>0.86844376920893795</v>
      </c>
      <c r="DY15" s="12">
        <v>0.113689558135744</v>
      </c>
      <c r="DZ15" s="12">
        <v>0.20128456001085199</v>
      </c>
      <c r="EA15" s="12">
        <v>0.79305650030805697</v>
      </c>
      <c r="EB15" s="12">
        <v>-0.16455227012972101</v>
      </c>
      <c r="EC15" s="12">
        <v>0.453029396713859</v>
      </c>
      <c r="ED15" s="12">
        <v>-0.57124806875484402</v>
      </c>
    </row>
    <row r="17" spans="1:134" x14ac:dyDescent="0.25">
      <c r="A17" s="14" t="s">
        <v>157</v>
      </c>
      <c r="B17" s="19" t="s">
        <v>0</v>
      </c>
      <c r="C17" s="19" t="s">
        <v>1</v>
      </c>
      <c r="D17" s="19" t="s">
        <v>172</v>
      </c>
      <c r="E17" s="19" t="s">
        <v>2</v>
      </c>
      <c r="F17" s="19" t="s">
        <v>3</v>
      </c>
      <c r="G17" s="19" t="s">
        <v>4</v>
      </c>
      <c r="H17" s="19" t="s">
        <v>5</v>
      </c>
      <c r="I17" s="19" t="s">
        <v>173</v>
      </c>
      <c r="J17" s="19" t="s">
        <v>6</v>
      </c>
      <c r="K17" s="19" t="s">
        <v>7</v>
      </c>
      <c r="L17" s="19" t="s">
        <v>8</v>
      </c>
      <c r="M17" s="19" t="s">
        <v>9</v>
      </c>
      <c r="N17" s="19" t="s">
        <v>174</v>
      </c>
      <c r="O17" s="19" t="s">
        <v>10</v>
      </c>
      <c r="P17" s="19" t="s">
        <v>11</v>
      </c>
      <c r="Q17" s="19" t="s">
        <v>12</v>
      </c>
      <c r="R17" s="19" t="s">
        <v>13</v>
      </c>
      <c r="S17" s="19" t="s">
        <v>175</v>
      </c>
      <c r="T17" s="19" t="s">
        <v>14</v>
      </c>
      <c r="U17" s="19" t="s">
        <v>15</v>
      </c>
      <c r="V17" s="19" t="s">
        <v>16</v>
      </c>
      <c r="W17" s="19" t="s">
        <v>17</v>
      </c>
      <c r="X17" s="19" t="s">
        <v>176</v>
      </c>
      <c r="Y17" s="19" t="s">
        <v>18</v>
      </c>
      <c r="Z17" s="19" t="s">
        <v>19</v>
      </c>
      <c r="AA17" s="19" t="s">
        <v>20</v>
      </c>
      <c r="AB17" s="19" t="s">
        <v>21</v>
      </c>
      <c r="AC17" s="19" t="s">
        <v>177</v>
      </c>
      <c r="AD17" s="19" t="s">
        <v>22</v>
      </c>
      <c r="AE17" s="19" t="s">
        <v>23</v>
      </c>
      <c r="AF17" s="19" t="s">
        <v>24</v>
      </c>
      <c r="AG17" s="19" t="s">
        <v>25</v>
      </c>
      <c r="AH17" s="19" t="s">
        <v>26</v>
      </c>
      <c r="AI17" s="19" t="s">
        <v>27</v>
      </c>
      <c r="AJ17" s="19" t="s">
        <v>178</v>
      </c>
      <c r="AK17" s="19" t="s">
        <v>28</v>
      </c>
      <c r="AL17" s="19" t="s">
        <v>29</v>
      </c>
      <c r="AM17" s="19" t="s">
        <v>30</v>
      </c>
      <c r="AN17" s="19" t="s">
        <v>31</v>
      </c>
      <c r="AO17" s="19" t="s">
        <v>32</v>
      </c>
      <c r="AP17" s="19" t="s">
        <v>33</v>
      </c>
      <c r="AQ17" s="19" t="s">
        <v>34</v>
      </c>
      <c r="AR17" s="19" t="s">
        <v>35</v>
      </c>
      <c r="AS17" s="19" t="s">
        <v>179</v>
      </c>
      <c r="AT17" s="19" t="s">
        <v>36</v>
      </c>
      <c r="AU17" s="19" t="s">
        <v>37</v>
      </c>
      <c r="AV17" s="19" t="s">
        <v>38</v>
      </c>
      <c r="AW17" s="19" t="s">
        <v>39</v>
      </c>
      <c r="AX17" s="19" t="s">
        <v>40</v>
      </c>
      <c r="AY17" s="19" t="s">
        <v>41</v>
      </c>
      <c r="AZ17" s="19" t="s">
        <v>42</v>
      </c>
      <c r="BA17" s="19" t="s">
        <v>43</v>
      </c>
      <c r="BB17" s="19" t="s">
        <v>44</v>
      </c>
      <c r="BC17" s="19" t="s">
        <v>45</v>
      </c>
      <c r="BD17" s="19" t="s">
        <v>46</v>
      </c>
      <c r="BE17" s="19" t="s">
        <v>47</v>
      </c>
      <c r="BF17" s="19" t="s">
        <v>48</v>
      </c>
      <c r="BG17" s="19" t="s">
        <v>49</v>
      </c>
      <c r="BH17" s="19" t="s">
        <v>50</v>
      </c>
      <c r="BI17" s="19" t="s">
        <v>51</v>
      </c>
      <c r="BJ17" s="19" t="s">
        <v>52</v>
      </c>
      <c r="BK17" s="19" t="s">
        <v>53</v>
      </c>
      <c r="BL17" s="19" t="s">
        <v>54</v>
      </c>
      <c r="BM17" s="19" t="s">
        <v>55</v>
      </c>
      <c r="BN17" s="19" t="s">
        <v>56</v>
      </c>
      <c r="BO17" s="19" t="s">
        <v>57</v>
      </c>
      <c r="BP17" s="19" t="s">
        <v>58</v>
      </c>
      <c r="BQ17" s="19" t="s">
        <v>59</v>
      </c>
      <c r="BR17" s="19" t="s">
        <v>60</v>
      </c>
      <c r="BS17" s="19" t="s">
        <v>61</v>
      </c>
      <c r="BT17" s="19" t="s">
        <v>62</v>
      </c>
      <c r="BU17" s="19" t="s">
        <v>63</v>
      </c>
      <c r="BV17" s="19" t="s">
        <v>64</v>
      </c>
      <c r="BW17" s="19" t="s">
        <v>65</v>
      </c>
      <c r="BX17" s="19" t="s">
        <v>66</v>
      </c>
      <c r="BY17" s="19" t="s">
        <v>67</v>
      </c>
      <c r="BZ17" s="19" t="s">
        <v>68</v>
      </c>
      <c r="CA17" s="19" t="s">
        <v>69</v>
      </c>
      <c r="CB17" s="19" t="s">
        <v>70</v>
      </c>
      <c r="CC17" s="19" t="s">
        <v>71</v>
      </c>
      <c r="CD17" s="19" t="s">
        <v>72</v>
      </c>
      <c r="CE17" s="19" t="s">
        <v>73</v>
      </c>
      <c r="CF17" s="19" t="s">
        <v>180</v>
      </c>
      <c r="CG17" s="19" t="s">
        <v>74</v>
      </c>
      <c r="CH17" s="19" t="s">
        <v>75</v>
      </c>
      <c r="CI17" s="19" t="s">
        <v>76</v>
      </c>
      <c r="CJ17" s="19" t="s">
        <v>77</v>
      </c>
      <c r="CK17" s="19" t="s">
        <v>181</v>
      </c>
      <c r="CL17" s="19" t="s">
        <v>182</v>
      </c>
      <c r="CM17" s="19" t="s">
        <v>78</v>
      </c>
      <c r="CN17" s="19" t="s">
        <v>79</v>
      </c>
      <c r="CO17" s="19" t="s">
        <v>80</v>
      </c>
      <c r="CP17" s="19" t="s">
        <v>81</v>
      </c>
      <c r="CQ17" s="19" t="s">
        <v>183</v>
      </c>
      <c r="CR17" s="19" t="s">
        <v>184</v>
      </c>
      <c r="CS17" s="19" t="s">
        <v>82</v>
      </c>
      <c r="CT17" s="19" t="s">
        <v>83</v>
      </c>
      <c r="CU17" s="19" t="s">
        <v>84</v>
      </c>
      <c r="CV17" s="19" t="s">
        <v>85</v>
      </c>
      <c r="CW17" s="19" t="s">
        <v>185</v>
      </c>
      <c r="CX17" s="19" t="s">
        <v>186</v>
      </c>
      <c r="CY17" s="19" t="s">
        <v>86</v>
      </c>
      <c r="CZ17" s="19" t="s">
        <v>87</v>
      </c>
      <c r="DA17" s="19" t="s">
        <v>88</v>
      </c>
      <c r="DB17" s="19" t="s">
        <v>89</v>
      </c>
      <c r="DC17" s="19" t="s">
        <v>187</v>
      </c>
      <c r="DD17" s="19" t="s">
        <v>188</v>
      </c>
      <c r="DE17" s="19" t="s">
        <v>90</v>
      </c>
      <c r="DF17" t="s">
        <v>91</v>
      </c>
      <c r="DG17" t="s">
        <v>92</v>
      </c>
      <c r="DH17" t="s">
        <v>93</v>
      </c>
      <c r="DI17" t="s">
        <v>189</v>
      </c>
      <c r="DJ17" t="s">
        <v>190</v>
      </c>
      <c r="DK17" t="s">
        <v>94</v>
      </c>
      <c r="DL17" t="s">
        <v>95</v>
      </c>
      <c r="DM17" t="s">
        <v>96</v>
      </c>
      <c r="DN17" t="s">
        <v>97</v>
      </c>
      <c r="DO17" t="s">
        <v>98</v>
      </c>
      <c r="DP17" t="s">
        <v>99</v>
      </c>
      <c r="DQ17" t="s">
        <v>191</v>
      </c>
      <c r="DR17" t="s">
        <v>192</v>
      </c>
      <c r="DS17" t="s">
        <v>100</v>
      </c>
      <c r="DT17" t="s">
        <v>101</v>
      </c>
      <c r="DU17" t="s">
        <v>102</v>
      </c>
      <c r="DV17" t="s">
        <v>103</v>
      </c>
      <c r="DW17" t="s">
        <v>104</v>
      </c>
      <c r="DX17" t="s">
        <v>105</v>
      </c>
      <c r="DY17" t="s">
        <v>106</v>
      </c>
      <c r="DZ17" t="s">
        <v>107</v>
      </c>
      <c r="EA17" t="s">
        <v>193</v>
      </c>
      <c r="EB17" t="s">
        <v>194</v>
      </c>
      <c r="EC17" t="s">
        <v>195</v>
      </c>
      <c r="ED17" t="s">
        <v>196</v>
      </c>
    </row>
    <row r="18" spans="1:134" x14ac:dyDescent="0.25">
      <c r="A18" s="16">
        <v>1</v>
      </c>
      <c r="B18" s="12">
        <v>2.40930937212047E-3</v>
      </c>
      <c r="C18" s="12">
        <v>6.0542115696830302E-3</v>
      </c>
      <c r="D18" s="12">
        <v>-0.92141401822956004</v>
      </c>
      <c r="E18" s="12">
        <v>410.90640158810402</v>
      </c>
      <c r="F18" s="12">
        <v>176.98419728354699</v>
      </c>
      <c r="G18" s="12">
        <v>1.3083731547922599</v>
      </c>
      <c r="H18" s="12">
        <v>1.3083731547922599</v>
      </c>
      <c r="I18" s="12">
        <v>0.84230500749464199</v>
      </c>
      <c r="J18" s="12">
        <v>1.38696586131295E-3</v>
      </c>
      <c r="K18" s="12">
        <v>4.44163830937532E-3</v>
      </c>
      <c r="L18" s="12">
        <v>2.30472064234972E-3</v>
      </c>
      <c r="M18" s="12">
        <v>2.30472064234972E-3</v>
      </c>
      <c r="N18" s="12">
        <v>-1.16390476928165</v>
      </c>
      <c r="O18" s="12">
        <v>298.329938337248</v>
      </c>
      <c r="P18" s="12">
        <v>125.532259695354</v>
      </c>
      <c r="Q18" s="12">
        <v>1.72573778770215</v>
      </c>
      <c r="R18" s="12">
        <v>1.72573778770215</v>
      </c>
      <c r="S18" s="12">
        <v>0.86563727476116403</v>
      </c>
      <c r="T18" s="12">
        <v>3.72531305743021E-3</v>
      </c>
      <c r="U18" s="12">
        <v>8.8223693314678706E-3</v>
      </c>
      <c r="V18" s="12">
        <v>1.4505229783139699</v>
      </c>
      <c r="W18" s="12">
        <v>1.4505229783139699</v>
      </c>
      <c r="X18" s="12">
        <v>-0.86213957506605499</v>
      </c>
      <c r="Y18" s="12">
        <v>5.6199247525600304</v>
      </c>
      <c r="Z18" s="12">
        <v>4.74820748662634</v>
      </c>
      <c r="AA18" s="12">
        <v>1.0830213046503101</v>
      </c>
      <c r="AB18" s="12">
        <v>1.0830213046503101</v>
      </c>
      <c r="AC18" s="12">
        <v>0.87171726593369103</v>
      </c>
      <c r="AD18" s="12">
        <v>6.1089360031264404</v>
      </c>
      <c r="AE18" s="12">
        <v>5.2984395703790703</v>
      </c>
      <c r="AF18" s="12">
        <v>0.68488220411004697</v>
      </c>
      <c r="AG18" s="12">
        <v>0.68488220411004697</v>
      </c>
      <c r="AH18" s="12">
        <v>1.32245713510063</v>
      </c>
      <c r="AI18" s="12">
        <v>1.32245713510063</v>
      </c>
      <c r="AJ18" s="12">
        <v>0.81049643274737004</v>
      </c>
      <c r="AK18" s="12">
        <v>6.1086532580870099</v>
      </c>
      <c r="AL18" s="12">
        <v>5.2984472701433996</v>
      </c>
      <c r="AM18" s="12">
        <v>0.68411602706306096</v>
      </c>
      <c r="AN18" s="12">
        <v>0.68411602706306096</v>
      </c>
      <c r="AO18" s="12">
        <v>1.32210392688264</v>
      </c>
      <c r="AP18" s="12">
        <v>1.32210392688264</v>
      </c>
      <c r="AQ18" s="12">
        <v>6.1706063470807898E-3</v>
      </c>
      <c r="AR18" s="12">
        <v>6.1706063470807898E-3</v>
      </c>
      <c r="AS18" s="12">
        <v>0.81020598794361498</v>
      </c>
      <c r="AT18" s="12">
        <v>2.40930937270559E-3</v>
      </c>
      <c r="AU18" s="12">
        <v>6.0542115700171397E-3</v>
      </c>
      <c r="AV18" s="12">
        <v>410.947736892585</v>
      </c>
      <c r="AW18" s="12">
        <v>177.94678862092101</v>
      </c>
      <c r="AX18" s="12">
        <v>1.27278748755177</v>
      </c>
      <c r="AY18" s="12">
        <v>1.3342889917307601</v>
      </c>
      <c r="AZ18" s="12">
        <v>1.5486808092918E-3</v>
      </c>
      <c r="BA18" s="12">
        <v>3.9895546637971104E-3</v>
      </c>
      <c r="BB18" s="12">
        <v>1.8907150299636601E-3</v>
      </c>
      <c r="BC18" s="12">
        <v>3.0123062648039099E-3</v>
      </c>
      <c r="BD18" s="12">
        <v>299.15185318458498</v>
      </c>
      <c r="BE18" s="12">
        <v>126.15116268577</v>
      </c>
      <c r="BF18" s="12">
        <v>1.5945418726241101</v>
      </c>
      <c r="BG18" s="12">
        <v>1.8431469675743</v>
      </c>
      <c r="BH18" s="12">
        <v>3.4523871510623002E-3</v>
      </c>
      <c r="BI18" s="12">
        <v>9.3669469167751308E-3</v>
      </c>
      <c r="BJ18" s="12">
        <v>1.35822550198587</v>
      </c>
      <c r="BK18" s="12">
        <v>1.53806388180874</v>
      </c>
      <c r="BL18" s="12">
        <v>5.6425611888888003</v>
      </c>
      <c r="BM18" s="12">
        <v>4.7468671661272897</v>
      </c>
      <c r="BN18" s="12">
        <v>1.1991068381248799</v>
      </c>
      <c r="BO18" s="12">
        <v>0.98778425319797203</v>
      </c>
      <c r="BP18" s="12">
        <v>6.1895213512001899</v>
      </c>
      <c r="BQ18" s="12">
        <v>5.2538617609031801</v>
      </c>
      <c r="BR18" s="12">
        <v>0.59168683262919997</v>
      </c>
      <c r="BS18" s="12">
        <v>0.70971197362281102</v>
      </c>
      <c r="BT18" s="12">
        <v>1.66587218624624</v>
      </c>
      <c r="BU18" s="12">
        <v>1.19604748263981</v>
      </c>
      <c r="BV18" s="12">
        <v>6.1868342982503197</v>
      </c>
      <c r="BW18" s="12">
        <v>5.2549413400632297</v>
      </c>
      <c r="BX18" s="12">
        <v>0.58928577312667996</v>
      </c>
      <c r="BY18" s="12">
        <v>0.70871995633997398</v>
      </c>
      <c r="BZ18" s="12">
        <v>1.6532595387572599</v>
      </c>
      <c r="CA18" s="12">
        <v>1.19861757225563</v>
      </c>
      <c r="CB18" s="12">
        <v>7.1408612244489203E-2</v>
      </c>
      <c r="CC18" s="12">
        <v>4.1089041885351302E-3</v>
      </c>
      <c r="CD18" s="12">
        <v>2.40930937212047E-3</v>
      </c>
      <c r="CE18" s="12">
        <v>6.0542115696830302E-3</v>
      </c>
      <c r="CF18" s="12">
        <v>-0.92141401822956004</v>
      </c>
      <c r="CG18" s="12">
        <v>410.94778684002802</v>
      </c>
      <c r="CH18" s="12">
        <v>177.946780608116</v>
      </c>
      <c r="CI18" s="12">
        <v>1.2727876151897799</v>
      </c>
      <c r="CJ18" s="12">
        <v>1.3342890674366299</v>
      </c>
      <c r="CK18" s="12">
        <v>0.83698164686799903</v>
      </c>
      <c r="CL18" s="12">
        <v>-4.7189148622616098E-2</v>
      </c>
      <c r="CM18" s="12">
        <v>1.5458014760969499E-3</v>
      </c>
      <c r="CN18" s="12">
        <v>3.9891561297619501E-3</v>
      </c>
      <c r="CO18" s="12">
        <v>1.89376953232015E-3</v>
      </c>
      <c r="CP18" s="12">
        <v>3.0129945077781899E-3</v>
      </c>
      <c r="CQ18" s="12">
        <v>-0.94803718163472706</v>
      </c>
      <c r="CR18" s="12">
        <v>-1.1192249754580399E-3</v>
      </c>
      <c r="CS18" s="12">
        <v>299.15190919690099</v>
      </c>
      <c r="CT18" s="12">
        <v>126.150980204584</v>
      </c>
      <c r="CU18" s="12">
        <v>1.5945402149399399</v>
      </c>
      <c r="CV18" s="12">
        <v>1.84314707191123</v>
      </c>
      <c r="CW18" s="12">
        <v>0.86347205667972704</v>
      </c>
      <c r="CX18" s="12">
        <v>-0.14488904759650301</v>
      </c>
      <c r="CY18" s="12">
        <v>3.4524056705942498E-3</v>
      </c>
      <c r="CZ18" s="12">
        <v>9.3660195789218598E-3</v>
      </c>
      <c r="DA18" s="12">
        <v>1.35823671538233</v>
      </c>
      <c r="DB18" s="12">
        <v>1.53787104430202</v>
      </c>
      <c r="DC18" s="12">
        <v>-0.99801691731439701</v>
      </c>
      <c r="DD18" s="12">
        <v>-0.12421169549556201</v>
      </c>
      <c r="DE18" s="12">
        <v>5.6425613486973099</v>
      </c>
      <c r="DF18" s="12">
        <v>4.7468671010721604</v>
      </c>
      <c r="DG18" s="12">
        <v>1.19910702408656</v>
      </c>
      <c r="DH18" s="12">
        <v>0.98778440131068301</v>
      </c>
      <c r="DI18" s="12">
        <v>0.89569424762515104</v>
      </c>
      <c r="DJ18" s="12">
        <v>0.193867955528916</v>
      </c>
      <c r="DK18" s="12">
        <v>6.1896000709665202</v>
      </c>
      <c r="DL18" s="12">
        <v>5.2537828723508504</v>
      </c>
      <c r="DM18" s="12">
        <v>0.59214497015088496</v>
      </c>
      <c r="DN18" s="12">
        <v>0.71002428224469405</v>
      </c>
      <c r="DO18" s="12">
        <v>1.6629863327691401</v>
      </c>
      <c r="DP18" s="12">
        <v>1.19339944553374</v>
      </c>
      <c r="DQ18" s="12">
        <v>0.93581719861567503</v>
      </c>
      <c r="DR18" s="12">
        <v>-0.18154768287825301</v>
      </c>
      <c r="DS18" s="12">
        <v>6.1896442748718998</v>
      </c>
      <c r="DT18" s="12">
        <v>5.2539062380857304</v>
      </c>
      <c r="DU18" s="12">
        <v>0.59161164816151701</v>
      </c>
      <c r="DV18" s="12">
        <v>0.70969373342409703</v>
      </c>
      <c r="DW18" s="12">
        <v>1.6659967357724501</v>
      </c>
      <c r="DX18" s="12">
        <v>1.1962072837607101</v>
      </c>
      <c r="DY18" s="12">
        <v>1.8567497903995101E-4</v>
      </c>
      <c r="DZ18" s="12">
        <v>2.24976924373548E-4</v>
      </c>
      <c r="EA18" s="12">
        <v>0.93573803678616896</v>
      </c>
      <c r="EB18" s="12">
        <v>-0.181983095702898</v>
      </c>
      <c r="EC18" s="12">
        <v>0.469789452011738</v>
      </c>
      <c r="ED18" s="12">
        <v>-0.19200011793549801</v>
      </c>
    </row>
    <row r="19" spans="1:134" x14ac:dyDescent="0.25">
      <c r="A19" s="16">
        <v>2</v>
      </c>
      <c r="B19" s="12">
        <v>2.5924045219872598E-3</v>
      </c>
      <c r="C19" s="12">
        <v>5.7159910012899899E-3</v>
      </c>
      <c r="D19" s="12">
        <v>-0.79068185386985301</v>
      </c>
      <c r="E19" s="12">
        <v>383.697481710055</v>
      </c>
      <c r="F19" s="12">
        <v>188.86271648210499</v>
      </c>
      <c r="G19" s="12">
        <v>1.3334813091673301</v>
      </c>
      <c r="H19" s="12">
        <v>1.3334813091673301</v>
      </c>
      <c r="I19" s="12">
        <v>0.70883405074998795</v>
      </c>
      <c r="J19" s="12">
        <v>1.53389605917417E-3</v>
      </c>
      <c r="K19" s="12">
        <v>4.0411407633699804E-3</v>
      </c>
      <c r="L19" s="12">
        <v>2.3352173858226899E-3</v>
      </c>
      <c r="M19" s="12">
        <v>2.3352173858226899E-3</v>
      </c>
      <c r="N19" s="12">
        <v>-0.96871607667144299</v>
      </c>
      <c r="O19" s="12">
        <v>288.34290959010002</v>
      </c>
      <c r="P19" s="12">
        <v>130.69945315700301</v>
      </c>
      <c r="Q19" s="12">
        <v>1.81918540424466</v>
      </c>
      <c r="R19" s="12">
        <v>1.81918540424466</v>
      </c>
      <c r="S19" s="12">
        <v>0.79124999349764003</v>
      </c>
      <c r="T19" s="12">
        <v>4.19641905560983E-3</v>
      </c>
      <c r="U19" s="12">
        <v>8.7822258813635094E-3</v>
      </c>
      <c r="V19" s="12">
        <v>1.52421837005641</v>
      </c>
      <c r="W19" s="12">
        <v>1.52421837005641</v>
      </c>
      <c r="X19" s="12">
        <v>-0.73849833694946099</v>
      </c>
      <c r="Y19" s="12">
        <v>5.5929774087395598</v>
      </c>
      <c r="Z19" s="12">
        <v>4.7935225138891697</v>
      </c>
      <c r="AA19" s="12">
        <v>1.04829738129253</v>
      </c>
      <c r="AB19" s="12">
        <v>1.04829738129253</v>
      </c>
      <c r="AC19" s="12">
        <v>0.79945489485039201</v>
      </c>
      <c r="AD19" s="12">
        <v>5.9756672331867096</v>
      </c>
      <c r="AE19" s="12">
        <v>5.28009874990427</v>
      </c>
      <c r="AF19" s="12">
        <v>0.72870549481260105</v>
      </c>
      <c r="AG19" s="12">
        <v>0.72870549481260105</v>
      </c>
      <c r="AH19" s="12">
        <v>1.0954600626245401</v>
      </c>
      <c r="AI19" s="12">
        <v>1.0954600626245401</v>
      </c>
      <c r="AJ19" s="12">
        <v>0.69556848328244303</v>
      </c>
      <c r="AK19" s="12">
        <v>5.9590642679974701</v>
      </c>
      <c r="AL19" s="12">
        <v>5.2420630033362903</v>
      </c>
      <c r="AM19" s="12">
        <v>0.64273828545090905</v>
      </c>
      <c r="AN19" s="12">
        <v>0.64273828545090905</v>
      </c>
      <c r="AO19" s="12">
        <v>1.01256020233583</v>
      </c>
      <c r="AP19" s="12">
        <v>1.01256020233583</v>
      </c>
      <c r="AQ19" s="12">
        <v>0.84590866529238695</v>
      </c>
      <c r="AR19" s="12">
        <v>0.84590866529238695</v>
      </c>
      <c r="AS19" s="12">
        <v>0.71700126466118497</v>
      </c>
      <c r="AT19" s="12">
        <v>2.5924045219905302E-3</v>
      </c>
      <c r="AU19" s="12">
        <v>5.7159910002289298E-3</v>
      </c>
      <c r="AV19" s="12">
        <v>384.17348234063297</v>
      </c>
      <c r="AW19" s="12">
        <v>187.01178759423701</v>
      </c>
      <c r="AX19" s="12">
        <v>1.40955640177581</v>
      </c>
      <c r="AY19" s="12">
        <v>1.28862323482807</v>
      </c>
      <c r="AZ19" s="12">
        <v>1.4258995524722099E-3</v>
      </c>
      <c r="BA19" s="12">
        <v>4.2696245391422903E-3</v>
      </c>
      <c r="BB19" s="12">
        <v>2.6247676832677901E-3</v>
      </c>
      <c r="BC19" s="12">
        <v>1.9980292795702898E-3</v>
      </c>
      <c r="BD19" s="12">
        <v>288.40138661216997</v>
      </c>
      <c r="BE19" s="12">
        <v>130.81298506608201</v>
      </c>
      <c r="BF19" s="12">
        <v>1.7770580776238001</v>
      </c>
      <c r="BG19" s="12">
        <v>1.8519916454507701</v>
      </c>
      <c r="BH19" s="12">
        <v>4.3317570268587204E-3</v>
      </c>
      <c r="BI19" s="12">
        <v>8.59948194885129E-3</v>
      </c>
      <c r="BJ19" s="12">
        <v>1.567539243004</v>
      </c>
      <c r="BK19" s="12">
        <v>1.4930456739412601</v>
      </c>
      <c r="BL19" s="12">
        <v>5.6007976211560004</v>
      </c>
      <c r="BM19" s="12">
        <v>4.7928554231783496</v>
      </c>
      <c r="BN19" s="12">
        <v>1.0952367990610301</v>
      </c>
      <c r="BO19" s="12">
        <v>1.01250106875421</v>
      </c>
      <c r="BP19" s="12">
        <v>6.0976085656763397</v>
      </c>
      <c r="BQ19" s="12">
        <v>5.2174099246311503</v>
      </c>
      <c r="BR19" s="12">
        <v>0.55597883084306399</v>
      </c>
      <c r="BS19" s="12">
        <v>0.78253234612790401</v>
      </c>
      <c r="BT19" s="12">
        <v>1.59647977347117</v>
      </c>
      <c r="BU19" s="12">
        <v>0.96457309289059301</v>
      </c>
      <c r="BV19" s="12">
        <v>6.0694831578460002</v>
      </c>
      <c r="BW19" s="12">
        <v>5.1996592667757104</v>
      </c>
      <c r="BX19" s="12">
        <v>0.51063987561572599</v>
      </c>
      <c r="BY19" s="12">
        <v>0.73430324881260001</v>
      </c>
      <c r="BZ19" s="12">
        <v>1.48864184878829</v>
      </c>
      <c r="CA19" s="12">
        <v>0.90994418136564603</v>
      </c>
      <c r="CB19" s="12">
        <v>0.99061763928009305</v>
      </c>
      <c r="CC19" s="12">
        <v>0.39177773925106102</v>
      </c>
      <c r="CD19" s="12">
        <v>2.5924045219872598E-3</v>
      </c>
      <c r="CE19" s="12">
        <v>5.7159910012899899E-3</v>
      </c>
      <c r="CF19" s="12">
        <v>-0.79068185386985301</v>
      </c>
      <c r="CG19" s="12">
        <v>384.17311565747599</v>
      </c>
      <c r="CH19" s="12">
        <v>187.01182411604799</v>
      </c>
      <c r="CI19" s="12">
        <v>1.4095560929764599</v>
      </c>
      <c r="CJ19" s="12">
        <v>1.2886229873442101</v>
      </c>
      <c r="CK19" s="12">
        <v>0.71992142759996502</v>
      </c>
      <c r="CL19" s="12">
        <v>8.9700630575036397E-2</v>
      </c>
      <c r="CM19" s="12">
        <v>1.4236456462888901E-3</v>
      </c>
      <c r="CN19" s="12">
        <v>4.2701367698076698E-3</v>
      </c>
      <c r="CO19" s="12">
        <v>2.6289731004104601E-3</v>
      </c>
      <c r="CP19" s="12">
        <v>1.9975293510592499E-3</v>
      </c>
      <c r="CQ19" s="12">
        <v>-1.09842491900274</v>
      </c>
      <c r="CR19" s="12">
        <v>6.3144374935120704E-4</v>
      </c>
      <c r="CS19" s="12">
        <v>288.39898127198899</v>
      </c>
      <c r="CT19" s="12">
        <v>130.81344952854801</v>
      </c>
      <c r="CU19" s="12">
        <v>1.7772022976612201</v>
      </c>
      <c r="CV19" s="12">
        <v>1.8520830244142099</v>
      </c>
      <c r="CW19" s="12">
        <v>0.79057261418179203</v>
      </c>
      <c r="CX19" s="12">
        <v>-4.1270579883079403E-2</v>
      </c>
      <c r="CY19" s="12">
        <v>4.3256029833623902E-3</v>
      </c>
      <c r="CZ19" s="12">
        <v>8.6021690725910996E-3</v>
      </c>
      <c r="DA19" s="12">
        <v>1.56611921872572</v>
      </c>
      <c r="DB19" s="12">
        <v>1.49364850076079</v>
      </c>
      <c r="DC19" s="12">
        <v>-0.68746284041655403</v>
      </c>
      <c r="DD19" s="12">
        <v>4.7378939017846497E-2</v>
      </c>
      <c r="DE19" s="12">
        <v>5.6007975016001001</v>
      </c>
      <c r="DF19" s="12">
        <v>4.7928554035555297</v>
      </c>
      <c r="DG19" s="12">
        <v>1.0952342194914499</v>
      </c>
      <c r="DH19" s="12">
        <v>1.0125002254719</v>
      </c>
      <c r="DI19" s="12">
        <v>0.80794209804456996</v>
      </c>
      <c r="DJ19" s="12">
        <v>7.8545496787438301E-2</v>
      </c>
      <c r="DK19" s="12">
        <v>6.0976089394668502</v>
      </c>
      <c r="DL19" s="12">
        <v>5.2174117652036198</v>
      </c>
      <c r="DM19" s="12">
        <v>0.55597843200091301</v>
      </c>
      <c r="DN19" s="12">
        <v>0.78251930700896299</v>
      </c>
      <c r="DO19" s="12">
        <v>1.5964821479584901</v>
      </c>
      <c r="DP19" s="12">
        <v>0.96460269898377504</v>
      </c>
      <c r="DQ19" s="12">
        <v>0.88019717426322697</v>
      </c>
      <c r="DR19" s="12">
        <v>-0.34178909347088998</v>
      </c>
      <c r="DS19" s="12">
        <v>6.0647922104312801</v>
      </c>
      <c r="DT19" s="12">
        <v>5.1992720217287598</v>
      </c>
      <c r="DU19" s="12">
        <v>0.50806863299562499</v>
      </c>
      <c r="DV19" s="12">
        <v>0.73198149450668604</v>
      </c>
      <c r="DW19" s="12">
        <v>1.4693740492602601</v>
      </c>
      <c r="DX19" s="12">
        <v>0.908688275955569</v>
      </c>
      <c r="DY19" s="12">
        <v>1.0834117638877501</v>
      </c>
      <c r="DZ19" s="12">
        <v>0.41115209118302698</v>
      </c>
      <c r="EA19" s="12">
        <v>0.86552018870252501</v>
      </c>
      <c r="EB19" s="12">
        <v>-0.36513869013836597</v>
      </c>
      <c r="EC19" s="12">
        <v>0.56068577330469405</v>
      </c>
      <c r="ED19" s="12">
        <v>0.96890718388569297</v>
      </c>
    </row>
    <row r="20" spans="1:134" x14ac:dyDescent="0.25">
      <c r="A20" s="16">
        <v>3</v>
      </c>
      <c r="B20" s="12">
        <v>2.6028179487895698E-3</v>
      </c>
      <c r="C20" s="12">
        <v>5.9587146200863004E-3</v>
      </c>
      <c r="D20" s="12">
        <v>-0.82826010547776097</v>
      </c>
      <c r="E20" s="12">
        <v>384.35688044007401</v>
      </c>
      <c r="F20" s="12">
        <v>183.86794955000701</v>
      </c>
      <c r="G20" s="12">
        <v>1.4681004662199899</v>
      </c>
      <c r="H20" s="12">
        <v>1.4681004662199899</v>
      </c>
      <c r="I20" s="12">
        <v>0.73735366265639302</v>
      </c>
      <c r="J20" s="12">
        <v>1.33057999816451E-3</v>
      </c>
      <c r="K20" s="12">
        <v>4.0580468100229802E-3</v>
      </c>
      <c r="L20" s="12">
        <v>2.8571189641881001E-3</v>
      </c>
      <c r="M20" s="12">
        <v>2.8571189641881001E-3</v>
      </c>
      <c r="N20" s="12">
        <v>-1.11508684056173</v>
      </c>
      <c r="O20" s="12">
        <v>283.01141743049999</v>
      </c>
      <c r="P20" s="12">
        <v>135.114987119581</v>
      </c>
      <c r="Q20" s="12">
        <v>1.9878691508673201</v>
      </c>
      <c r="R20" s="12">
        <v>1.9878691508673201</v>
      </c>
      <c r="S20" s="12">
        <v>0.73936106876571395</v>
      </c>
      <c r="T20" s="12">
        <v>5.0357310578594402E-3</v>
      </c>
      <c r="U20" s="12">
        <v>1.06877834543599E-2</v>
      </c>
      <c r="V20" s="12">
        <v>1.7884011061854099</v>
      </c>
      <c r="W20" s="12">
        <v>1.7884011061854099</v>
      </c>
      <c r="X20" s="12">
        <v>-0.75254264512037095</v>
      </c>
      <c r="Y20" s="12">
        <v>5.5785529357845203</v>
      </c>
      <c r="Z20" s="12">
        <v>4.8441555760223398</v>
      </c>
      <c r="AA20" s="12">
        <v>0.92223717275373895</v>
      </c>
      <c r="AB20" s="12">
        <v>0.92223717275373895</v>
      </c>
      <c r="AC20" s="12">
        <v>0.73439735976217602</v>
      </c>
      <c r="AD20" s="12">
        <v>5.9783848202535097</v>
      </c>
      <c r="AE20" s="12">
        <v>5.2467282040823804</v>
      </c>
      <c r="AF20" s="12">
        <v>0.66238053111381601</v>
      </c>
      <c r="AG20" s="12">
        <v>0.66238053111381601</v>
      </c>
      <c r="AH20" s="12">
        <v>1.09291909675608</v>
      </c>
      <c r="AI20" s="12">
        <v>1.09291909675608</v>
      </c>
      <c r="AJ20" s="12">
        <v>0.73165661617112898</v>
      </c>
      <c r="AK20" s="12">
        <v>5.97866206027114</v>
      </c>
      <c r="AL20" s="12">
        <v>5.2467216444776001</v>
      </c>
      <c r="AM20" s="12">
        <v>0.65983809565993201</v>
      </c>
      <c r="AN20" s="12">
        <v>0.65983809565993201</v>
      </c>
      <c r="AO20" s="12">
        <v>1.0921338894728401</v>
      </c>
      <c r="AP20" s="12">
        <v>1.0921338894728401</v>
      </c>
      <c r="AQ20" s="12">
        <v>1.88720373991858E-2</v>
      </c>
      <c r="AR20" s="12">
        <v>1.88720373991858E-2</v>
      </c>
      <c r="AS20" s="12">
        <v>0.73194041579353797</v>
      </c>
      <c r="AT20" s="12">
        <v>2.6028179488095399E-3</v>
      </c>
      <c r="AU20" s="12">
        <v>5.9587146201106698E-3</v>
      </c>
      <c r="AV20" s="12">
        <v>383.61402005942199</v>
      </c>
      <c r="AW20" s="12">
        <v>185.43784597886301</v>
      </c>
      <c r="AX20" s="12">
        <v>1.40241063231263</v>
      </c>
      <c r="AY20" s="12">
        <v>1.51592640809326</v>
      </c>
      <c r="AZ20" s="12">
        <v>1.58417973579859E-3</v>
      </c>
      <c r="BA20" s="12">
        <v>3.4402930037882502E-3</v>
      </c>
      <c r="BB20" s="12">
        <v>2.1914790854595202E-3</v>
      </c>
      <c r="BC20" s="12">
        <v>3.9073618811399299E-3</v>
      </c>
      <c r="BD20" s="12">
        <v>283.30279957858801</v>
      </c>
      <c r="BE20" s="12">
        <v>135.73008603895599</v>
      </c>
      <c r="BF20" s="12">
        <v>1.81711537468077</v>
      </c>
      <c r="BG20" s="12">
        <v>2.1391756260519101</v>
      </c>
      <c r="BH20" s="12">
        <v>4.5014168346331597E-3</v>
      </c>
      <c r="BI20" s="12">
        <v>1.1676032829432701E-2</v>
      </c>
      <c r="BJ20" s="12">
        <v>1.6168889379047899</v>
      </c>
      <c r="BK20" s="12">
        <v>1.95306622239355</v>
      </c>
      <c r="BL20" s="12">
        <v>5.59780994988812</v>
      </c>
      <c r="BM20" s="12">
        <v>4.8436586904528998</v>
      </c>
      <c r="BN20" s="12">
        <v>1.0405751163850401</v>
      </c>
      <c r="BO20" s="12">
        <v>0.82667192309392801</v>
      </c>
      <c r="BP20" s="12">
        <v>5.9927426749988602</v>
      </c>
      <c r="BQ20" s="12">
        <v>5.2229119332923499</v>
      </c>
      <c r="BR20" s="12">
        <v>0.67363621173724997</v>
      </c>
      <c r="BS20" s="12">
        <v>0.65958327686390605</v>
      </c>
      <c r="BT20" s="12">
        <v>1.15019876056179</v>
      </c>
      <c r="BU20" s="12">
        <v>1.0005441186261099</v>
      </c>
      <c r="BV20" s="12">
        <v>5.9091706691906696</v>
      </c>
      <c r="BW20" s="12">
        <v>5.2228693888523097</v>
      </c>
      <c r="BX20" s="12">
        <v>0.55273529187889403</v>
      </c>
      <c r="BY20" s="12">
        <v>0.65932860152004702</v>
      </c>
      <c r="BZ20" s="12">
        <v>0.86432997670476797</v>
      </c>
      <c r="CA20" s="12">
        <v>1.0005223500746701</v>
      </c>
      <c r="CB20" s="12">
        <v>1.9358383075829699</v>
      </c>
      <c r="CC20" s="12">
        <v>2.4092334877576899E-3</v>
      </c>
      <c r="CD20" s="12">
        <v>2.6028179487895698E-3</v>
      </c>
      <c r="CE20" s="12">
        <v>5.9587146200863004E-3</v>
      </c>
      <c r="CF20" s="12">
        <v>-0.82826010547776097</v>
      </c>
      <c r="CG20" s="12">
        <v>383.61404809513198</v>
      </c>
      <c r="CH20" s="12">
        <v>185.437855788387</v>
      </c>
      <c r="CI20" s="12">
        <v>1.4024107065945799</v>
      </c>
      <c r="CJ20" s="12">
        <v>1.51592654504798</v>
      </c>
      <c r="CK20" s="12">
        <v>0.72691714737509205</v>
      </c>
      <c r="CL20" s="12">
        <v>-7.7834143836089095E-2</v>
      </c>
      <c r="CM20" s="12">
        <v>1.58454107912047E-3</v>
      </c>
      <c r="CN20" s="12">
        <v>3.43605215655331E-3</v>
      </c>
      <c r="CO20" s="12">
        <v>2.19034590514449E-3</v>
      </c>
      <c r="CP20" s="12">
        <v>3.9147713137607804E-3</v>
      </c>
      <c r="CQ20" s="12">
        <v>-0.77402835802870396</v>
      </c>
      <c r="CR20" s="12">
        <v>-1.7244254086162801E-3</v>
      </c>
      <c r="CS20" s="12">
        <v>283.29721423358399</v>
      </c>
      <c r="CT20" s="12">
        <v>135.73259518028999</v>
      </c>
      <c r="CU20" s="12">
        <v>1.8171266577115299</v>
      </c>
      <c r="CV20" s="12">
        <v>2.1391901456954798</v>
      </c>
      <c r="CW20" s="12">
        <v>0.73580983522025101</v>
      </c>
      <c r="CX20" s="12">
        <v>-0.16317082678212799</v>
      </c>
      <c r="CY20" s="12">
        <v>4.4997754952366999E-3</v>
      </c>
      <c r="CZ20" s="12">
        <v>1.16763382320675E-2</v>
      </c>
      <c r="DA20" s="12">
        <v>1.616543068356</v>
      </c>
      <c r="DB20" s="12">
        <v>1.9531041484171801</v>
      </c>
      <c r="DC20" s="12">
        <v>-0.95353691513352501</v>
      </c>
      <c r="DD20" s="12">
        <v>-0.18913001707989799</v>
      </c>
      <c r="DE20" s="12">
        <v>5.5978099502229499</v>
      </c>
      <c r="DF20" s="12">
        <v>4.8436580391900304</v>
      </c>
      <c r="DG20" s="12">
        <v>1.0405751043668501</v>
      </c>
      <c r="DH20" s="12">
        <v>0.82667189351397796</v>
      </c>
      <c r="DI20" s="12">
        <v>0.75415191103291701</v>
      </c>
      <c r="DJ20" s="12">
        <v>0.23012095099360699</v>
      </c>
      <c r="DK20" s="12">
        <v>5.9925980201144702</v>
      </c>
      <c r="DL20" s="12">
        <v>5.2229453357363402</v>
      </c>
      <c r="DM20" s="12">
        <v>0.67337261441277096</v>
      </c>
      <c r="DN20" s="12">
        <v>0.65953961838011699</v>
      </c>
      <c r="DO20" s="12">
        <v>1.14997064228201</v>
      </c>
      <c r="DP20" s="12">
        <v>1.00040957175762</v>
      </c>
      <c r="DQ20" s="12">
        <v>0.76965268437813406</v>
      </c>
      <c r="DR20" s="12">
        <v>2.0756794550500401E-2</v>
      </c>
      <c r="DS20" s="12">
        <v>5.9068885415524202</v>
      </c>
      <c r="DT20" s="12">
        <v>5.2228746507085999</v>
      </c>
      <c r="DU20" s="12">
        <v>0.55016866472859005</v>
      </c>
      <c r="DV20" s="12">
        <v>0.65953310981583002</v>
      </c>
      <c r="DW20" s="12">
        <v>0.85847310904822305</v>
      </c>
      <c r="DX20" s="12">
        <v>1.00051338710678</v>
      </c>
      <c r="DY20" s="12">
        <v>1.98790713467927</v>
      </c>
      <c r="DZ20" s="12">
        <v>1.10741566767166E-4</v>
      </c>
      <c r="EA20" s="12">
        <v>0.68401389084381803</v>
      </c>
      <c r="EB20" s="12">
        <v>-0.181307280960567</v>
      </c>
      <c r="EC20" s="12">
        <v>-0.14204027805855399</v>
      </c>
      <c r="ED20" s="12">
        <v>9.7953936927154999</v>
      </c>
    </row>
    <row r="21" spans="1:134" x14ac:dyDescent="0.25">
      <c r="A21" s="16">
        <v>4</v>
      </c>
      <c r="B21" s="12">
        <v>2.5404650811290301E-3</v>
      </c>
      <c r="C21" s="12">
        <v>5.9921927446012803E-3</v>
      </c>
      <c r="D21" s="12">
        <v>-0.85811024561122995</v>
      </c>
      <c r="E21" s="12">
        <v>391.07069475950101</v>
      </c>
      <c r="F21" s="12">
        <v>183.11247372930501</v>
      </c>
      <c r="G21" s="12">
        <v>1.4178249077122</v>
      </c>
      <c r="H21" s="12">
        <v>1.4178249077122</v>
      </c>
      <c r="I21" s="12">
        <v>0.75878777406525799</v>
      </c>
      <c r="J21" s="12">
        <v>1.4667198470244499E-3</v>
      </c>
      <c r="K21" s="12">
        <v>4.25739845317946E-3</v>
      </c>
      <c r="L21" s="12">
        <v>2.4005933560435799E-3</v>
      </c>
      <c r="M21" s="12">
        <v>2.4005933560435799E-3</v>
      </c>
      <c r="N21" s="12">
        <v>-1.0656297710576099</v>
      </c>
      <c r="O21" s="12">
        <v>297.43657948730203</v>
      </c>
      <c r="P21" s="12">
        <v>125.594696569269</v>
      </c>
      <c r="Q21" s="12">
        <v>2.0196019119086102</v>
      </c>
      <c r="R21" s="12">
        <v>2.0196019119086102</v>
      </c>
      <c r="S21" s="12">
        <v>0.86214099569039704</v>
      </c>
      <c r="T21" s="12">
        <v>4.8833937328614102E-3</v>
      </c>
      <c r="U21" s="12">
        <v>1.0798394917609099E-2</v>
      </c>
      <c r="V21" s="12">
        <v>1.78277297250431</v>
      </c>
      <c r="W21" s="12">
        <v>1.78277297250431</v>
      </c>
      <c r="X21" s="12">
        <v>-0.79355708912289402</v>
      </c>
      <c r="Y21" s="12">
        <v>5.6431913697236702</v>
      </c>
      <c r="Z21" s="12">
        <v>4.79257051042004</v>
      </c>
      <c r="AA21" s="12">
        <v>0.89502125089175599</v>
      </c>
      <c r="AB21" s="12">
        <v>0.89502125089175599</v>
      </c>
      <c r="AC21" s="12">
        <v>0.85062085930363596</v>
      </c>
      <c r="AD21" s="12">
        <v>5.8890547309487999</v>
      </c>
      <c r="AE21" s="12">
        <v>5.0902344927934999</v>
      </c>
      <c r="AF21" s="12">
        <v>0.75741868652629196</v>
      </c>
      <c r="AG21" s="12">
        <v>0.75741868652629196</v>
      </c>
      <c r="AH21" s="12">
        <v>0.70993427569220702</v>
      </c>
      <c r="AI21" s="12">
        <v>0.70993427569220702</v>
      </c>
      <c r="AJ21" s="12">
        <v>0.79882023815530301</v>
      </c>
      <c r="AK21" s="12">
        <v>5.8716235763271296</v>
      </c>
      <c r="AL21" s="12">
        <v>5.0507735773367104</v>
      </c>
      <c r="AM21" s="12">
        <v>0.66177487593753703</v>
      </c>
      <c r="AN21" s="12">
        <v>0.66177487593753703</v>
      </c>
      <c r="AO21" s="12">
        <v>0.61267991012108802</v>
      </c>
      <c r="AP21" s="12">
        <v>0.61267991012108802</v>
      </c>
      <c r="AQ21" s="12">
        <v>0.76368377895847295</v>
      </c>
      <c r="AR21" s="12">
        <v>0.76368377895847295</v>
      </c>
      <c r="AS21" s="12">
        <v>0.820849998990414</v>
      </c>
      <c r="AT21" s="12">
        <v>2.5404650811806902E-3</v>
      </c>
      <c r="AU21" s="12">
        <v>5.9921927446036499E-3</v>
      </c>
      <c r="AV21" s="12">
        <v>392.13208337564998</v>
      </c>
      <c r="AW21" s="12">
        <v>180.24507444918899</v>
      </c>
      <c r="AX21" s="12">
        <v>1.54355047945067</v>
      </c>
      <c r="AY21" s="12">
        <v>1.3441586930667599</v>
      </c>
      <c r="AZ21" s="12">
        <v>1.3386825955730799E-3</v>
      </c>
      <c r="BA21" s="12">
        <v>4.5910068077255001E-3</v>
      </c>
      <c r="BB21" s="12">
        <v>2.7537074724060901E-3</v>
      </c>
      <c r="BC21" s="12">
        <v>1.91718100392146E-3</v>
      </c>
      <c r="BD21" s="12">
        <v>297.496131288573</v>
      </c>
      <c r="BE21" s="12">
        <v>125.62003889916799</v>
      </c>
      <c r="BF21" s="12">
        <v>2.0048065981813101</v>
      </c>
      <c r="BG21" s="12">
        <v>2.03194656367759</v>
      </c>
      <c r="BH21" s="12">
        <v>5.1818133984744804E-3</v>
      </c>
      <c r="BI21" s="12">
        <v>1.0343889933024999E-2</v>
      </c>
      <c r="BJ21" s="12">
        <v>1.8807827643062101</v>
      </c>
      <c r="BK21" s="12">
        <v>1.7089459321193201</v>
      </c>
      <c r="BL21" s="12">
        <v>5.6480459376251</v>
      </c>
      <c r="BM21" s="12">
        <v>4.7921116248319899</v>
      </c>
      <c r="BN21" s="12">
        <v>0.92557173146551897</v>
      </c>
      <c r="BO21" s="12">
        <v>0.87022003143561</v>
      </c>
      <c r="BP21" s="12">
        <v>6.0057970995531198</v>
      </c>
      <c r="BQ21" s="12">
        <v>5.0064233810368703</v>
      </c>
      <c r="BR21" s="12">
        <v>0.61709485370190897</v>
      </c>
      <c r="BS21" s="12">
        <v>0.80676607806967604</v>
      </c>
      <c r="BT21" s="12">
        <v>1.1295094173792</v>
      </c>
      <c r="BU21" s="12">
        <v>0.51778260277806498</v>
      </c>
      <c r="BV21" s="12">
        <v>5.9365502417658398</v>
      </c>
      <c r="BW21" s="12">
        <v>5.0061473174586597</v>
      </c>
      <c r="BX21" s="12">
        <v>0.50896013707495102</v>
      </c>
      <c r="BY21" s="12">
        <v>0.80519931146194801</v>
      </c>
      <c r="BZ21" s="12">
        <v>0.86858732866712596</v>
      </c>
      <c r="CA21" s="12">
        <v>0.51680820989133702</v>
      </c>
      <c r="CB21" s="12">
        <v>1.8119708986823</v>
      </c>
      <c r="CC21" s="12">
        <v>9.3372775064809801E-3</v>
      </c>
      <c r="CD21" s="12">
        <v>2.5404650811290301E-3</v>
      </c>
      <c r="CE21" s="12">
        <v>5.9921927446012803E-3</v>
      </c>
      <c r="CF21" s="12">
        <v>-0.85811024561122995</v>
      </c>
      <c r="CG21" s="12">
        <v>392.131750369369</v>
      </c>
      <c r="CH21" s="12">
        <v>180.24515081319299</v>
      </c>
      <c r="CI21" s="12">
        <v>1.54354966536863</v>
      </c>
      <c r="CJ21" s="12">
        <v>1.34415889348295</v>
      </c>
      <c r="CK21" s="12">
        <v>0.77728000796212304</v>
      </c>
      <c r="CL21" s="12">
        <v>0.13831628212129399</v>
      </c>
      <c r="CM21" s="12">
        <v>1.33479334219582E-3</v>
      </c>
      <c r="CN21" s="12">
        <v>4.5899463057654704E-3</v>
      </c>
      <c r="CO21" s="12">
        <v>2.7615333029806701E-3</v>
      </c>
      <c r="CP21" s="12">
        <v>1.9187735146156801E-3</v>
      </c>
      <c r="CQ21" s="12">
        <v>-1.2350918458975599</v>
      </c>
      <c r="CR21" s="12">
        <v>8.4275978836498798E-4</v>
      </c>
      <c r="CS21" s="12">
        <v>297.45855728888398</v>
      </c>
      <c r="CT21" s="12">
        <v>125.620533736626</v>
      </c>
      <c r="CU21" s="12">
        <v>2.0044174424119698</v>
      </c>
      <c r="CV21" s="12">
        <v>2.0319201582630302</v>
      </c>
      <c r="CW21" s="12">
        <v>0.86200918621536704</v>
      </c>
      <c r="CX21" s="12">
        <v>-1.36277706238658E-2</v>
      </c>
      <c r="CY21" s="12">
        <v>5.1815762317703696E-3</v>
      </c>
      <c r="CZ21" s="12">
        <v>1.03457046341974E-2</v>
      </c>
      <c r="DA21" s="12">
        <v>1.8807423429343699</v>
      </c>
      <c r="DB21" s="12">
        <v>1.7092618530703501</v>
      </c>
      <c r="DC21" s="12">
        <v>-0.69146212055016798</v>
      </c>
      <c r="DD21" s="12">
        <v>9.5604949717509394E-2</v>
      </c>
      <c r="DE21" s="12">
        <v>5.6480459660730098</v>
      </c>
      <c r="DF21" s="12">
        <v>4.7921117701288196</v>
      </c>
      <c r="DG21" s="12">
        <v>0.92557107831820795</v>
      </c>
      <c r="DH21" s="12">
        <v>0.87021994122781998</v>
      </c>
      <c r="DI21" s="12">
        <v>0.85593419594419495</v>
      </c>
      <c r="DJ21" s="12">
        <v>6.1664943268649797E-2</v>
      </c>
      <c r="DK21" s="12">
        <v>6.0058605092189499</v>
      </c>
      <c r="DL21" s="12">
        <v>5.00641428148906</v>
      </c>
      <c r="DM21" s="12">
        <v>0.61698933859887894</v>
      </c>
      <c r="DN21" s="12">
        <v>0.80675124060998404</v>
      </c>
      <c r="DO21" s="12">
        <v>1.12972032118531</v>
      </c>
      <c r="DP21" s="12">
        <v>0.51780767148788098</v>
      </c>
      <c r="DQ21" s="12">
        <v>0.99944622772988501</v>
      </c>
      <c r="DR21" s="12">
        <v>-0.26816362438053898</v>
      </c>
      <c r="DS21" s="12">
        <v>5.9351607331414096</v>
      </c>
      <c r="DT21" s="12">
        <v>5.0063736815502198</v>
      </c>
      <c r="DU21" s="12">
        <v>0.50505646455879705</v>
      </c>
      <c r="DV21" s="12">
        <v>0.80591211833810406</v>
      </c>
      <c r="DW21" s="12">
        <v>0.86438379460290504</v>
      </c>
      <c r="DX21" s="12">
        <v>0.51729358791898306</v>
      </c>
      <c r="DY21" s="12">
        <v>1.87954522724471</v>
      </c>
      <c r="DZ21" s="12">
        <v>5.9243128026409296E-3</v>
      </c>
      <c r="EA21" s="12">
        <v>0.92878705159119201</v>
      </c>
      <c r="EB21" s="12">
        <v>-0.46730446820949101</v>
      </c>
      <c r="EC21" s="12">
        <v>0.34709020668392199</v>
      </c>
      <c r="ED21" s="12">
        <v>5.7597204285415797</v>
      </c>
    </row>
    <row r="22" spans="1:134" x14ac:dyDescent="0.25">
      <c r="A22" s="16">
        <v>5</v>
      </c>
      <c r="B22" s="12">
        <v>2.73599552031158E-3</v>
      </c>
      <c r="C22" s="12">
        <v>6.2663324616620102E-3</v>
      </c>
      <c r="D22" s="12">
        <v>-0.82869588671387295</v>
      </c>
      <c r="E22" s="12">
        <v>369.71488112703702</v>
      </c>
      <c r="F22" s="12">
        <v>172.915287921893</v>
      </c>
      <c r="G22" s="12">
        <v>1.3485469004930499</v>
      </c>
      <c r="H22" s="12">
        <v>1.3485469004930499</v>
      </c>
      <c r="I22" s="12">
        <v>0.75993030765017999</v>
      </c>
      <c r="J22" s="12">
        <v>1.63289865418424E-3</v>
      </c>
      <c r="K22" s="12">
        <v>4.64114753118278E-3</v>
      </c>
      <c r="L22" s="12">
        <v>2.2443552957157002E-3</v>
      </c>
      <c r="M22" s="12">
        <v>2.2443552957157002E-3</v>
      </c>
      <c r="N22" s="12">
        <v>-1.04460489747802</v>
      </c>
      <c r="O22" s="12">
        <v>269.44683034373497</v>
      </c>
      <c r="P22" s="12">
        <v>121.538585472362</v>
      </c>
      <c r="Q22" s="12">
        <v>1.84288045074561</v>
      </c>
      <c r="R22" s="12">
        <v>1.84288045074561</v>
      </c>
      <c r="S22" s="12">
        <v>0.796139292611863</v>
      </c>
      <c r="T22" s="12">
        <v>4.5489043839590897E-3</v>
      </c>
      <c r="U22" s="12">
        <v>9.9157712686625005E-3</v>
      </c>
      <c r="V22" s="12">
        <v>1.5742368643926601</v>
      </c>
      <c r="W22" s="12">
        <v>1.5742368643926601</v>
      </c>
      <c r="X22" s="12">
        <v>-0.779240137778339</v>
      </c>
      <c r="Y22" s="12">
        <v>5.5341967087168404</v>
      </c>
      <c r="Z22" s="12">
        <v>4.7232889447753799</v>
      </c>
      <c r="AA22" s="12">
        <v>0.99588291448558997</v>
      </c>
      <c r="AB22" s="12">
        <v>0.99588291448558997</v>
      </c>
      <c r="AC22" s="12">
        <v>0.81090776394146102</v>
      </c>
      <c r="AD22" s="12">
        <v>5.9217261147308502</v>
      </c>
      <c r="AE22" s="12">
        <v>5.16442402343643</v>
      </c>
      <c r="AF22" s="12">
        <v>0.73524871868331498</v>
      </c>
      <c r="AG22" s="12">
        <v>0.73524871868331498</v>
      </c>
      <c r="AH22" s="12">
        <v>1.02915832844535</v>
      </c>
      <c r="AI22" s="12">
        <v>1.02915832844535</v>
      </c>
      <c r="AJ22" s="12">
        <v>0.75730209129442005</v>
      </c>
      <c r="AK22" s="12">
        <v>5.91982913848158</v>
      </c>
      <c r="AL22" s="12">
        <v>5.1571792406892101</v>
      </c>
      <c r="AM22" s="12">
        <v>0.70734301547301603</v>
      </c>
      <c r="AN22" s="12">
        <v>0.70734301547301603</v>
      </c>
      <c r="AO22" s="12">
        <v>1.0092708075188599</v>
      </c>
      <c r="AP22" s="12">
        <v>1.0092708075188599</v>
      </c>
      <c r="AQ22" s="12">
        <v>0.229350727505445</v>
      </c>
      <c r="AR22" s="12">
        <v>0.229350727505445</v>
      </c>
      <c r="AS22" s="12">
        <v>0.76264989779237102</v>
      </c>
      <c r="AT22" s="12">
        <v>2.7359955205769498E-3</v>
      </c>
      <c r="AU22" s="12">
        <v>6.2663324617199699E-3</v>
      </c>
      <c r="AV22" s="12">
        <v>370.11148607434097</v>
      </c>
      <c r="AW22" s="12">
        <v>172.349332766999</v>
      </c>
      <c r="AX22" s="12">
        <v>1.3682760004616199</v>
      </c>
      <c r="AY22" s="12">
        <v>1.3334840317110199</v>
      </c>
      <c r="AZ22" s="12">
        <v>1.68617948067854E-3</v>
      </c>
      <c r="BA22" s="12">
        <v>4.4926461687828196E-3</v>
      </c>
      <c r="BB22" s="12">
        <v>2.1177053662446402E-3</v>
      </c>
      <c r="BC22" s="12">
        <v>2.4617181737654199E-3</v>
      </c>
      <c r="BD22" s="12">
        <v>269.37110759545999</v>
      </c>
      <c r="BE22" s="12">
        <v>121.795344123253</v>
      </c>
      <c r="BF22" s="12">
        <v>1.7725374228692801</v>
      </c>
      <c r="BG22" s="12">
        <v>1.91109796015031</v>
      </c>
      <c r="BH22" s="12">
        <v>4.52290423812213E-3</v>
      </c>
      <c r="BI22" s="12">
        <v>9.9645242218312901E-3</v>
      </c>
      <c r="BJ22" s="12">
        <v>1.5660595421397301</v>
      </c>
      <c r="BK22" s="12">
        <v>1.5818635811769599</v>
      </c>
      <c r="BL22" s="12">
        <v>5.5387805132174099</v>
      </c>
      <c r="BM22" s="12">
        <v>4.7229644782034601</v>
      </c>
      <c r="BN22" s="12">
        <v>1.0287827610469999</v>
      </c>
      <c r="BO22" s="12">
        <v>0.96665474294605802</v>
      </c>
      <c r="BP22" s="12">
        <v>5.98112576522899</v>
      </c>
      <c r="BQ22" s="12">
        <v>5.1359816147210697</v>
      </c>
      <c r="BR22" s="12">
        <v>0.67147007872921705</v>
      </c>
      <c r="BS22" s="12">
        <v>0.75608026381744597</v>
      </c>
      <c r="BT22" s="12">
        <v>1.22361995121735</v>
      </c>
      <c r="BU22" s="12">
        <v>0.96440321611582303</v>
      </c>
      <c r="BV22" s="12">
        <v>5.9809267779214297</v>
      </c>
      <c r="BW22" s="12">
        <v>5.1313645095451603</v>
      </c>
      <c r="BX22" s="12">
        <v>0.66826518651283495</v>
      </c>
      <c r="BY22" s="12">
        <v>0.723487244067337</v>
      </c>
      <c r="BZ22" s="12">
        <v>1.2215929456240899</v>
      </c>
      <c r="CA22" s="12">
        <v>0.94575241390212506</v>
      </c>
      <c r="CB22" s="12">
        <v>3.2507576493366198E-2</v>
      </c>
      <c r="CC22" s="12">
        <v>0.23911830903954501</v>
      </c>
      <c r="CD22" s="12">
        <v>2.73599552031158E-3</v>
      </c>
      <c r="CE22" s="12">
        <v>6.2663324616620102E-3</v>
      </c>
      <c r="CF22" s="12">
        <v>-0.82869588671387295</v>
      </c>
      <c r="CG22" s="12">
        <v>370.11138819062</v>
      </c>
      <c r="CH22" s="12">
        <v>172.34940325255499</v>
      </c>
      <c r="CI22" s="12">
        <v>1.3682730859898899</v>
      </c>
      <c r="CJ22" s="12">
        <v>1.33348373150518</v>
      </c>
      <c r="CK22" s="12">
        <v>0.76428017895529798</v>
      </c>
      <c r="CL22" s="12">
        <v>2.5754558820323799E-2</v>
      </c>
      <c r="CM22" s="12">
        <v>1.68740211910854E-3</v>
      </c>
      <c r="CN22" s="12">
        <v>4.49195349532745E-3</v>
      </c>
      <c r="CO22" s="12">
        <v>2.11649803667344E-3</v>
      </c>
      <c r="CP22" s="12">
        <v>2.4627985197329498E-3</v>
      </c>
      <c r="CQ22" s="12">
        <v>-0.97909754545495098</v>
      </c>
      <c r="CR22" s="12">
        <v>-3.4630048305951401E-4</v>
      </c>
      <c r="CS22" s="12">
        <v>269.36929619528001</v>
      </c>
      <c r="CT22" s="12">
        <v>121.794872995669</v>
      </c>
      <c r="CU22" s="12">
        <v>1.77258248475146</v>
      </c>
      <c r="CV22" s="12">
        <v>1.91113264471427</v>
      </c>
      <c r="CW22" s="12">
        <v>0.79374502565855798</v>
      </c>
      <c r="CX22" s="12">
        <v>-7.5258559835437597E-2</v>
      </c>
      <c r="CY22" s="12">
        <v>4.5229396078350801E-3</v>
      </c>
      <c r="CZ22" s="12">
        <v>9.9643512002586098E-3</v>
      </c>
      <c r="DA22" s="12">
        <v>1.56606958370121</v>
      </c>
      <c r="DB22" s="12">
        <v>1.5818259723075601</v>
      </c>
      <c r="DC22" s="12">
        <v>-0.78985170552329598</v>
      </c>
      <c r="DD22" s="12">
        <v>-1.0010827814024599E-2</v>
      </c>
      <c r="DE22" s="12">
        <v>5.5387803978143397</v>
      </c>
      <c r="DF22" s="12">
        <v>4.7229648473479902</v>
      </c>
      <c r="DG22" s="12">
        <v>1.02878183321398</v>
      </c>
      <c r="DH22" s="12">
        <v>0.96665532329075898</v>
      </c>
      <c r="DI22" s="12">
        <v>0.81581555046635401</v>
      </c>
      <c r="DJ22" s="12">
        <v>6.2288702387613103E-2</v>
      </c>
      <c r="DK22" s="12">
        <v>5.9817787067939197</v>
      </c>
      <c r="DL22" s="12">
        <v>5.1354677972920397</v>
      </c>
      <c r="DM22" s="12">
        <v>0.67130545012235499</v>
      </c>
      <c r="DN22" s="12">
        <v>0.75642048869398404</v>
      </c>
      <c r="DO22" s="12">
        <v>1.22539068818677</v>
      </c>
      <c r="DP22" s="12">
        <v>0.96335289371213195</v>
      </c>
      <c r="DQ22" s="12">
        <v>0.84631090950188403</v>
      </c>
      <c r="DR22" s="12">
        <v>-0.11937317386280299</v>
      </c>
      <c r="DS22" s="12">
        <v>5.9815043545964102</v>
      </c>
      <c r="DT22" s="12">
        <v>5.1314171070952996</v>
      </c>
      <c r="DU22" s="12">
        <v>0.67101044047362302</v>
      </c>
      <c r="DV22" s="12">
        <v>0.72348715204908898</v>
      </c>
      <c r="DW22" s="12">
        <v>1.22478743859548</v>
      </c>
      <c r="DX22" s="12">
        <v>0.94593336460483901</v>
      </c>
      <c r="DY22" s="12">
        <v>2.4577759142063802E-4</v>
      </c>
      <c r="DZ22" s="12">
        <v>0.236814156192558</v>
      </c>
      <c r="EA22" s="12">
        <v>0.85008724750110898</v>
      </c>
      <c r="EB22" s="12">
        <v>-7.5298091437620604E-2</v>
      </c>
      <c r="EC22" s="12">
        <v>0.27885407399063999</v>
      </c>
      <c r="ED22" s="12">
        <v>-6.8706039343523102</v>
      </c>
    </row>
    <row r="23" spans="1:134" x14ac:dyDescent="0.25">
      <c r="A23" s="16">
        <v>6</v>
      </c>
      <c r="B23" s="12">
        <v>2.7498694195347601E-3</v>
      </c>
      <c r="C23" s="12">
        <v>5.33937543089403E-3</v>
      </c>
      <c r="D23" s="12">
        <v>-0.66355525887940703</v>
      </c>
      <c r="E23" s="12">
        <v>366.75809691150698</v>
      </c>
      <c r="F23" s="12">
        <v>202.30423178130701</v>
      </c>
      <c r="G23" s="12">
        <v>1.41342207706437</v>
      </c>
      <c r="H23" s="12">
        <v>1.41342207706437</v>
      </c>
      <c r="I23" s="12">
        <v>0.59492983194723303</v>
      </c>
      <c r="J23" s="12">
        <v>1.49808191599326E-3</v>
      </c>
      <c r="K23" s="12">
        <v>3.5556655684359601E-3</v>
      </c>
      <c r="L23" s="12">
        <v>2.70048772196298E-3</v>
      </c>
      <c r="M23" s="12">
        <v>2.70048772196298E-3</v>
      </c>
      <c r="N23" s="12">
        <v>-0.86435669893391698</v>
      </c>
      <c r="O23" s="12">
        <v>273.59052481430001</v>
      </c>
      <c r="P23" s="12">
        <v>145.49793294889801</v>
      </c>
      <c r="Q23" s="12">
        <v>1.9271520150991699</v>
      </c>
      <c r="R23" s="12">
        <v>1.9271520150991699</v>
      </c>
      <c r="S23" s="12">
        <v>0.63147067364818199</v>
      </c>
      <c r="T23" s="12">
        <v>4.9347356447286298E-3</v>
      </c>
      <c r="U23" s="12">
        <v>9.1072952850684494E-3</v>
      </c>
      <c r="V23" s="12">
        <v>1.6849413430423099</v>
      </c>
      <c r="W23" s="12">
        <v>1.6849413430423099</v>
      </c>
      <c r="X23" s="12">
        <v>-0.61277666800735997</v>
      </c>
      <c r="Y23" s="12">
        <v>5.5218908506597701</v>
      </c>
      <c r="Z23" s="12">
        <v>4.9218184475329902</v>
      </c>
      <c r="AA23" s="12">
        <v>0.95789417036956803</v>
      </c>
      <c r="AB23" s="12">
        <v>0.95789417036956803</v>
      </c>
      <c r="AC23" s="12">
        <v>0.60007240312677901</v>
      </c>
      <c r="AD23" s="12">
        <v>5.9231166866190801</v>
      </c>
      <c r="AE23" s="12">
        <v>5.3336563280578799</v>
      </c>
      <c r="AF23" s="12">
        <v>0.69398823213244498</v>
      </c>
      <c r="AG23" s="12">
        <v>0.69398823213244498</v>
      </c>
      <c r="AH23" s="12">
        <v>1.0649943685524099</v>
      </c>
      <c r="AI23" s="12">
        <v>1.0649943685524099</v>
      </c>
      <c r="AJ23" s="12">
        <v>0.58946035856119805</v>
      </c>
      <c r="AK23" s="12">
        <v>5.9252329201591003</v>
      </c>
      <c r="AL23" s="12">
        <v>5.3122007112388001</v>
      </c>
      <c r="AM23" s="12">
        <v>0.60682601385242696</v>
      </c>
      <c r="AN23" s="12">
        <v>0.60682601385242696</v>
      </c>
      <c r="AO23" s="12">
        <v>1.0232469824914101</v>
      </c>
      <c r="AP23" s="12">
        <v>1.0232469824914101</v>
      </c>
      <c r="AQ23" s="12">
        <v>0.82309680281555997</v>
      </c>
      <c r="AR23" s="12">
        <v>0.82309680281555997</v>
      </c>
      <c r="AS23" s="12">
        <v>0.61303220892029597</v>
      </c>
      <c r="AT23" s="12">
        <v>2.7498694196086602E-3</v>
      </c>
      <c r="AU23" s="12">
        <v>5.3393754309394199E-3</v>
      </c>
      <c r="AV23" s="12">
        <v>366.58153366690902</v>
      </c>
      <c r="AW23" s="12">
        <v>202.53470765283501</v>
      </c>
      <c r="AX23" s="12">
        <v>1.40209864656731</v>
      </c>
      <c r="AY23" s="12">
        <v>1.4198103918960601</v>
      </c>
      <c r="AZ23" s="12">
        <v>1.47779742972672E-3</v>
      </c>
      <c r="BA23" s="12">
        <v>3.5873340358151999E-3</v>
      </c>
      <c r="BB23" s="12">
        <v>2.7542815948430298E-3</v>
      </c>
      <c r="BC23" s="12">
        <v>2.64753787883422E-3</v>
      </c>
      <c r="BD23" s="12">
        <v>272.97056311268102</v>
      </c>
      <c r="BE23" s="12">
        <v>145.90713469978201</v>
      </c>
      <c r="BF23" s="12">
        <v>1.7537148409507799</v>
      </c>
      <c r="BG23" s="12">
        <v>2.05729244015542</v>
      </c>
      <c r="BH23" s="12">
        <v>4.5334808479915297E-3</v>
      </c>
      <c r="BI23" s="12">
        <v>9.6359675594843396E-3</v>
      </c>
      <c r="BJ23" s="12">
        <v>1.5605955727653</v>
      </c>
      <c r="BK23" s="12">
        <v>1.7809383834694701</v>
      </c>
      <c r="BL23" s="12">
        <v>5.5363246658109704</v>
      </c>
      <c r="BM23" s="12">
        <v>4.9201642355849904</v>
      </c>
      <c r="BN23" s="12">
        <v>1.05678609292022</v>
      </c>
      <c r="BO23" s="12">
        <v>0.89021155241982097</v>
      </c>
      <c r="BP23" s="12">
        <v>6.1220907008702898</v>
      </c>
      <c r="BQ23" s="12">
        <v>5.2536668536405999</v>
      </c>
      <c r="BR23" s="12">
        <v>0.48724332245291202</v>
      </c>
      <c r="BS23" s="12">
        <v>0.73019250483060205</v>
      </c>
      <c r="BT23" s="12">
        <v>1.9371754568888999</v>
      </c>
      <c r="BU23" s="12">
        <v>0.83976211166848802</v>
      </c>
      <c r="BV23" s="12"/>
      <c r="BW23" s="12">
        <v>5.2363492620847696</v>
      </c>
      <c r="BX23" s="12"/>
      <c r="BY23" s="12">
        <v>0.67349992108398704</v>
      </c>
      <c r="BZ23" s="12"/>
      <c r="CA23" s="12">
        <v>0.77869124882030005</v>
      </c>
      <c r="CB23" s="12"/>
      <c r="CC23" s="12">
        <v>0.46530688252513702</v>
      </c>
      <c r="CD23" s="12">
        <v>2.7498694195347601E-3</v>
      </c>
      <c r="CE23" s="12">
        <v>5.33937543089403E-3</v>
      </c>
      <c r="CF23" s="12">
        <v>-0.66355525887940703</v>
      </c>
      <c r="CG23" s="12">
        <v>366.58151315185501</v>
      </c>
      <c r="CH23" s="12">
        <v>202.53470601606301</v>
      </c>
      <c r="CI23" s="12">
        <v>1.4020986342966899</v>
      </c>
      <c r="CJ23" s="12">
        <v>1.41981039758031</v>
      </c>
      <c r="CK23" s="12">
        <v>0.59330964669358499</v>
      </c>
      <c r="CL23" s="12">
        <v>-1.2553201164259099E-2</v>
      </c>
      <c r="CM23" s="12">
        <v>1.4777065453179001E-3</v>
      </c>
      <c r="CN23" s="12">
        <v>3.5872941030865801E-3</v>
      </c>
      <c r="CO23" s="12">
        <v>2.7549826857918998E-3</v>
      </c>
      <c r="CP23" s="12">
        <v>2.6478021417603E-3</v>
      </c>
      <c r="CQ23" s="12">
        <v>-0.88690693225759598</v>
      </c>
      <c r="CR23" s="12">
        <v>1.07180544031607E-4</v>
      </c>
      <c r="CS23" s="12">
        <v>273.07066267476301</v>
      </c>
      <c r="CT23" s="12">
        <v>145.90959774406201</v>
      </c>
      <c r="CU23" s="12">
        <v>1.75587471608566</v>
      </c>
      <c r="CV23" s="12">
        <v>2.0570373146327898</v>
      </c>
      <c r="CW23" s="12">
        <v>0.626743362933746</v>
      </c>
      <c r="CX23" s="12">
        <v>-0.15829960434864801</v>
      </c>
      <c r="CY23" s="12">
        <v>4.5381026203816597E-3</v>
      </c>
      <c r="CZ23" s="12">
        <v>9.6359305348864503E-3</v>
      </c>
      <c r="DA23" s="12">
        <v>1.56166100089559</v>
      </c>
      <c r="DB23" s="12">
        <v>1.78096370615433</v>
      </c>
      <c r="DC23" s="12">
        <v>-0.75298987613856005</v>
      </c>
      <c r="DD23" s="12">
        <v>-0.13140462676020301</v>
      </c>
      <c r="DE23" s="12">
        <v>5.5363242325236097</v>
      </c>
      <c r="DF23" s="12">
        <v>4.9201642772142797</v>
      </c>
      <c r="DG23" s="12">
        <v>1.05678637531584</v>
      </c>
      <c r="DH23" s="12">
        <v>0.89021184374625195</v>
      </c>
      <c r="DI23" s="12">
        <v>0.61615995530932799</v>
      </c>
      <c r="DJ23" s="12">
        <v>0.17152839964543101</v>
      </c>
      <c r="DK23" s="12">
        <v>6.12211975781406</v>
      </c>
      <c r="DL23" s="12">
        <v>5.2536632310887699</v>
      </c>
      <c r="DM23" s="12">
        <v>0.48722079670409302</v>
      </c>
      <c r="DN23" s="12">
        <v>0.73019073481401098</v>
      </c>
      <c r="DO23" s="12">
        <v>1.93730930735791</v>
      </c>
      <c r="DP23" s="12">
        <v>0.83973628849348703</v>
      </c>
      <c r="DQ23" s="12">
        <v>0.86845652672528995</v>
      </c>
      <c r="DR23" s="12">
        <v>-0.40458837892284599</v>
      </c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</row>
    <row r="24" spans="1:134" x14ac:dyDescent="0.25">
      <c r="A24" s="16">
        <v>7</v>
      </c>
      <c r="B24" s="12">
        <v>3.1072777180606199E-3</v>
      </c>
      <c r="C24" s="12">
        <v>5.5805411003772799E-3</v>
      </c>
      <c r="D24" s="12">
        <v>-0.58553873203433704</v>
      </c>
      <c r="E24" s="12">
        <v>331.780517385363</v>
      </c>
      <c r="F24" s="12">
        <v>195.564442481969</v>
      </c>
      <c r="G24" s="12">
        <v>1.4115489662362199</v>
      </c>
      <c r="H24" s="12">
        <v>1.4115489662362199</v>
      </c>
      <c r="I24" s="12">
        <v>0.52858370391244003</v>
      </c>
      <c r="J24" s="12">
        <v>1.76879916240865E-3</v>
      </c>
      <c r="K24" s="12">
        <v>3.7856905211716501E-3</v>
      </c>
      <c r="L24" s="12">
        <v>2.5981525692209198E-3</v>
      </c>
      <c r="M24" s="12">
        <v>2.5981525692209198E-3</v>
      </c>
      <c r="N24" s="12">
        <v>-0.76092742946630998</v>
      </c>
      <c r="O24" s="12">
        <v>245.205066721137</v>
      </c>
      <c r="P24" s="12">
        <v>135.35247427941499</v>
      </c>
      <c r="Q24" s="12">
        <v>1.9569017618418401</v>
      </c>
      <c r="R24" s="12">
        <v>1.9569017618418401</v>
      </c>
      <c r="S24" s="12">
        <v>0.59421257098000002</v>
      </c>
      <c r="T24" s="12">
        <v>5.63651253020015E-3</v>
      </c>
      <c r="U24" s="12">
        <v>9.7723071056059103E-3</v>
      </c>
      <c r="V24" s="12">
        <v>1.7332283374341899</v>
      </c>
      <c r="W24" s="12">
        <v>1.7332283374341899</v>
      </c>
      <c r="X24" s="12">
        <v>-0.55028705145388601</v>
      </c>
      <c r="Y24" s="12">
        <v>5.4516670551703701</v>
      </c>
      <c r="Z24" s="12">
        <v>4.8532069161343898</v>
      </c>
      <c r="AA24" s="12">
        <v>0.906613861618489</v>
      </c>
      <c r="AB24" s="12">
        <v>0.906613861618489</v>
      </c>
      <c r="AC24" s="12">
        <v>0.59846013903598105</v>
      </c>
      <c r="AD24" s="12">
        <v>5.7645075002416197</v>
      </c>
      <c r="AE24" s="12">
        <v>5.2242705024935701</v>
      </c>
      <c r="AF24" s="12">
        <v>0.73406964643551498</v>
      </c>
      <c r="AG24" s="12">
        <v>0.73406964643551498</v>
      </c>
      <c r="AH24" s="12">
        <v>0.87035750227459996</v>
      </c>
      <c r="AI24" s="12">
        <v>0.87035750227459996</v>
      </c>
      <c r="AJ24" s="12">
        <v>0.54023699774804601</v>
      </c>
      <c r="AK24" s="12">
        <v>5.7645855462183597</v>
      </c>
      <c r="AL24" s="12">
        <v>5.22405337178526</v>
      </c>
      <c r="AM24" s="12">
        <v>0.73397955717478502</v>
      </c>
      <c r="AN24" s="12">
        <v>0.73397955717478502</v>
      </c>
      <c r="AO24" s="12">
        <v>0.87005764352896098</v>
      </c>
      <c r="AP24" s="12">
        <v>0.87005764352896098</v>
      </c>
      <c r="AQ24" s="12">
        <v>1.19136216772146E-3</v>
      </c>
      <c r="AR24" s="12">
        <v>1.19136216772146E-3</v>
      </c>
      <c r="AS24" s="12">
        <v>0.54053217443310098</v>
      </c>
      <c r="AT24" s="12">
        <v>3.1072777181669498E-3</v>
      </c>
      <c r="AU24" s="12">
        <v>5.5805411003851703E-3</v>
      </c>
      <c r="AV24" s="12">
        <v>333.95466435729702</v>
      </c>
      <c r="AW24" s="12">
        <v>193.32215400961499</v>
      </c>
      <c r="AX24" s="12">
        <v>1.4868689850147101</v>
      </c>
      <c r="AY24" s="12">
        <v>1.3543902440920801</v>
      </c>
      <c r="AZ24" s="12">
        <v>1.69610107886955E-3</v>
      </c>
      <c r="BA24" s="12">
        <v>3.9397618861868097E-3</v>
      </c>
      <c r="BB24" s="12">
        <v>2.7677625166788902E-3</v>
      </c>
      <c r="BC24" s="12">
        <v>2.3580166481666099E-3</v>
      </c>
      <c r="BD24" s="12">
        <v>245.212260842223</v>
      </c>
      <c r="BE24" s="12">
        <v>135.33608618414999</v>
      </c>
      <c r="BF24" s="12">
        <v>1.9638459470643801</v>
      </c>
      <c r="BG24" s="12">
        <v>1.9501971819494399</v>
      </c>
      <c r="BH24" s="12">
        <v>5.9458946546817803E-3</v>
      </c>
      <c r="BI24" s="12">
        <v>9.3324195822696299E-3</v>
      </c>
      <c r="BJ24" s="12">
        <v>1.8225649874485499</v>
      </c>
      <c r="BK24" s="12">
        <v>1.6562705248046501</v>
      </c>
      <c r="BL24" s="12">
        <v>5.4507826342551402</v>
      </c>
      <c r="BM24" s="12">
        <v>4.85336109115479</v>
      </c>
      <c r="BN24" s="12">
        <v>0.89768161630798804</v>
      </c>
      <c r="BO24" s="12">
        <v>0.91464620059596702</v>
      </c>
      <c r="BP24" s="12">
        <v>5.8501542121277597</v>
      </c>
      <c r="BQ24" s="12">
        <v>5.1849580586879096</v>
      </c>
      <c r="BR24" s="12">
        <v>0.64297535394055405</v>
      </c>
      <c r="BS24" s="12">
        <v>0.77380897341147303</v>
      </c>
      <c r="BT24" s="12">
        <v>1.12948542040498</v>
      </c>
      <c r="BU24" s="12">
        <v>0.79226413701823994</v>
      </c>
      <c r="BV24" s="12">
        <v>5.8525908644072597</v>
      </c>
      <c r="BW24" s="12">
        <v>5.1845614093269203</v>
      </c>
      <c r="BX24" s="12">
        <v>0.64113564613507401</v>
      </c>
      <c r="BY24" s="12">
        <v>0.77305585650182296</v>
      </c>
      <c r="BZ24" s="12">
        <v>1.13602642821324</v>
      </c>
      <c r="CA24" s="12">
        <v>0.79104876778070599</v>
      </c>
      <c r="CB24" s="12">
        <v>2.9677973471529001E-3</v>
      </c>
      <c r="CC24" s="12">
        <v>6.6042317313350701E-3</v>
      </c>
      <c r="CD24" s="12">
        <v>3.1072777180606199E-3</v>
      </c>
      <c r="CE24" s="12">
        <v>5.5805411003772799E-3</v>
      </c>
      <c r="CF24" s="12">
        <v>-0.58553873203433704</v>
      </c>
      <c r="CG24" s="12">
        <v>333.95462640605098</v>
      </c>
      <c r="CH24" s="12">
        <v>193.32215633985601</v>
      </c>
      <c r="CI24" s="12">
        <v>1.48686894630138</v>
      </c>
      <c r="CJ24" s="12">
        <v>1.35439031237533</v>
      </c>
      <c r="CK24" s="12">
        <v>0.54664713349874705</v>
      </c>
      <c r="CL24" s="12">
        <v>9.3321131537301594E-2</v>
      </c>
      <c r="CM24" s="12">
        <v>1.69584555201697E-3</v>
      </c>
      <c r="CN24" s="12">
        <v>3.9397286587044599E-3</v>
      </c>
      <c r="CO24" s="12">
        <v>2.7682371074042702E-3</v>
      </c>
      <c r="CP24" s="12">
        <v>2.3580802065228099E-3</v>
      </c>
      <c r="CQ24" s="12">
        <v>-0.84293038539396503</v>
      </c>
      <c r="CR24" s="12">
        <v>4.1015690088145598E-4</v>
      </c>
      <c r="CS24" s="12">
        <v>245.22467407070499</v>
      </c>
      <c r="CT24" s="12">
        <v>135.33587433364301</v>
      </c>
      <c r="CU24" s="12">
        <v>1.9641862098371801</v>
      </c>
      <c r="CV24" s="12">
        <v>1.9501952782593299</v>
      </c>
      <c r="CW24" s="12">
        <v>0.59441518072473598</v>
      </c>
      <c r="CX24" s="12">
        <v>7.1485067052012002E-3</v>
      </c>
      <c r="CY24" s="12">
        <v>5.9481519696728E-3</v>
      </c>
      <c r="CZ24" s="12">
        <v>9.3333981453059094E-3</v>
      </c>
      <c r="DA24" s="12">
        <v>1.8232080234417301</v>
      </c>
      <c r="DB24" s="12">
        <v>1.6564372703122401</v>
      </c>
      <c r="DC24" s="12">
        <v>-0.450518587641766</v>
      </c>
      <c r="DD24" s="12">
        <v>9.5928526458182201E-2</v>
      </c>
      <c r="DE24" s="12">
        <v>5.4507826766114702</v>
      </c>
      <c r="DF24" s="12">
        <v>4.8533610970085004</v>
      </c>
      <c r="DG24" s="12">
        <v>0.89768190507553502</v>
      </c>
      <c r="DH24" s="12">
        <v>0.914646480820689</v>
      </c>
      <c r="DI24" s="12">
        <v>0.59742157960297104</v>
      </c>
      <c r="DJ24" s="12">
        <v>-1.8721851284982001E-2</v>
      </c>
      <c r="DK24" s="12">
        <v>5.85261886204328</v>
      </c>
      <c r="DL24" s="12">
        <v>5.18493701902376</v>
      </c>
      <c r="DM24" s="12">
        <v>0.64130106319478497</v>
      </c>
      <c r="DN24" s="12">
        <v>0.773812866227088</v>
      </c>
      <c r="DO24" s="12">
        <v>1.1362101498331001</v>
      </c>
      <c r="DP24" s="12">
        <v>0.79221908150366704</v>
      </c>
      <c r="DQ24" s="12">
        <v>0.66768184301952305</v>
      </c>
      <c r="DR24" s="12">
        <v>-0.18783104542932499</v>
      </c>
      <c r="DS24" s="12">
        <v>5.8558148680100102</v>
      </c>
      <c r="DT24" s="12">
        <v>5.1841350077761996</v>
      </c>
      <c r="DU24" s="12">
        <v>0.63639114856495405</v>
      </c>
      <c r="DV24" s="12">
        <v>0.77282344678197501</v>
      </c>
      <c r="DW24" s="12">
        <v>1.14598767709356</v>
      </c>
      <c r="DX24" s="12">
        <v>0.78597519509269698</v>
      </c>
      <c r="DY24" s="12">
        <v>1.1942213325094301E-2</v>
      </c>
      <c r="DZ24" s="12">
        <v>1.8345602951173101E-2</v>
      </c>
      <c r="EA24" s="12">
        <v>0.67167986023380899</v>
      </c>
      <c r="EB24" s="12">
        <v>-0.19423723471309201</v>
      </c>
      <c r="EC24" s="12">
        <v>0.360012482000867</v>
      </c>
      <c r="ED24" s="12">
        <v>-0.42931046320099397</v>
      </c>
    </row>
    <row r="25" spans="1:134" x14ac:dyDescent="0.25">
      <c r="A25" s="16">
        <v>8</v>
      </c>
      <c r="B25" s="12">
        <v>2.8985877365464E-3</v>
      </c>
      <c r="C25" s="12">
        <v>5.8362770695732698E-3</v>
      </c>
      <c r="D25" s="12">
        <v>-0.69986947449367698</v>
      </c>
      <c r="E25" s="12">
        <v>352.65217689462798</v>
      </c>
      <c r="F25" s="12">
        <v>186.11479623553501</v>
      </c>
      <c r="G25" s="12">
        <v>1.37830542247746</v>
      </c>
      <c r="H25" s="12">
        <v>1.37830542247746</v>
      </c>
      <c r="I25" s="12">
        <v>0.63911856920047505</v>
      </c>
      <c r="J25" s="12">
        <v>1.68414778326412E-3</v>
      </c>
      <c r="K25" s="12">
        <v>4.1433622626552702E-3</v>
      </c>
      <c r="L25" s="12">
        <v>2.4011711536286499E-3</v>
      </c>
      <c r="M25" s="12">
        <v>2.4011711536286499E-3</v>
      </c>
      <c r="N25" s="12">
        <v>-0.90024792971494405</v>
      </c>
      <c r="O25" s="12">
        <v>262.91799762142199</v>
      </c>
      <c r="P25" s="12">
        <v>128.648842148889</v>
      </c>
      <c r="Q25" s="12">
        <v>1.89650038803633</v>
      </c>
      <c r="R25" s="12">
        <v>1.89650038803633</v>
      </c>
      <c r="S25" s="12">
        <v>0.71475564876436604</v>
      </c>
      <c r="T25" s="12">
        <v>4.9791659780971803E-3</v>
      </c>
      <c r="U25" s="12">
        <v>9.6615839153866498E-3</v>
      </c>
      <c r="V25" s="12">
        <v>1.6392072030267</v>
      </c>
      <c r="W25" s="12">
        <v>1.6392072030267</v>
      </c>
      <c r="X25" s="12">
        <v>-0.66289519844603595</v>
      </c>
      <c r="Y25" s="12">
        <v>5.4986162223987796</v>
      </c>
      <c r="Z25" s="12">
        <v>4.7983334279313103</v>
      </c>
      <c r="AA25" s="12">
        <v>0.96245366633680696</v>
      </c>
      <c r="AB25" s="12">
        <v>0.96245366633680696</v>
      </c>
      <c r="AC25" s="12">
        <v>0.70028279446747899</v>
      </c>
      <c r="AD25" s="12">
        <v>5.8622837839681301</v>
      </c>
      <c r="AE25" s="12">
        <v>5.2221321624099399</v>
      </c>
      <c r="AF25" s="12">
        <v>0.72774147991431903</v>
      </c>
      <c r="AG25" s="12">
        <v>0.72774147991431903</v>
      </c>
      <c r="AH25" s="12">
        <v>0.98948778954605598</v>
      </c>
      <c r="AI25" s="12">
        <v>0.98948778954605598</v>
      </c>
      <c r="AJ25" s="12">
        <v>0.64015162155818495</v>
      </c>
      <c r="AK25" s="12">
        <v>5.8603274398785796</v>
      </c>
      <c r="AL25" s="12">
        <v>5.2111526847134604</v>
      </c>
      <c r="AM25" s="12">
        <v>0.68252038466143405</v>
      </c>
      <c r="AN25" s="12">
        <v>0.68252038466143405</v>
      </c>
      <c r="AO25" s="12">
        <v>0.959633072055881</v>
      </c>
      <c r="AP25" s="12">
        <v>0.959633072055881</v>
      </c>
      <c r="AQ25" s="12">
        <v>0.37722007874664598</v>
      </c>
      <c r="AR25" s="12">
        <v>0.37722007874664598</v>
      </c>
      <c r="AS25" s="12">
        <v>0.64917475516511702</v>
      </c>
      <c r="AT25" s="12">
        <v>2.8985877365336802E-3</v>
      </c>
      <c r="AU25" s="12">
        <v>5.8362770692791301E-3</v>
      </c>
      <c r="AV25" s="12">
        <v>354.27003797499901</v>
      </c>
      <c r="AW25" s="12">
        <v>184.20367574875601</v>
      </c>
      <c r="AX25" s="12">
        <v>1.44045544633731</v>
      </c>
      <c r="AY25" s="12">
        <v>1.3287774651191999</v>
      </c>
      <c r="AZ25" s="12">
        <v>1.6360750158513999E-3</v>
      </c>
      <c r="BA25" s="12">
        <v>4.2755661110101296E-3</v>
      </c>
      <c r="BB25" s="12">
        <v>2.5140702425446599E-3</v>
      </c>
      <c r="BC25" s="12">
        <v>2.2019440256238199E-3</v>
      </c>
      <c r="BD25" s="12">
        <v>262.86976936278899</v>
      </c>
      <c r="BE25" s="12">
        <v>128.693218586261</v>
      </c>
      <c r="BF25" s="12">
        <v>1.8821825314932901</v>
      </c>
      <c r="BG25" s="12">
        <v>1.91036698524559</v>
      </c>
      <c r="BH25" s="12">
        <v>5.0927574995462202E-3</v>
      </c>
      <c r="BI25" s="12">
        <v>9.4611630934457805E-3</v>
      </c>
      <c r="BJ25" s="12">
        <v>1.6743265857443399</v>
      </c>
      <c r="BK25" s="12">
        <v>1.6056786367398099</v>
      </c>
      <c r="BL25" s="12">
        <v>5.5022002634010398</v>
      </c>
      <c r="BM25" s="12">
        <v>4.7976984413147399</v>
      </c>
      <c r="BN25" s="12">
        <v>0.99459508989236001</v>
      </c>
      <c r="BO25" s="12">
        <v>0.93065307444765999</v>
      </c>
      <c r="BP25" s="12">
        <v>5.9666784869784699</v>
      </c>
      <c r="BQ25" s="12">
        <v>5.1334193636062899</v>
      </c>
      <c r="BR25" s="12">
        <v>0.61464257892051499</v>
      </c>
      <c r="BS25" s="12">
        <v>0.78953437948777905</v>
      </c>
      <c r="BT25" s="12">
        <v>1.3357765438817999</v>
      </c>
      <c r="BU25" s="12">
        <v>0.78749400621033505</v>
      </c>
      <c r="BV25" s="12">
        <v>5.9574331929344604</v>
      </c>
      <c r="BW25" s="12">
        <v>5.1330845394027103</v>
      </c>
      <c r="BX25" s="12">
        <v>0.59573454483823796</v>
      </c>
      <c r="BY25" s="12">
        <v>0.78804782820960295</v>
      </c>
      <c r="BZ25" s="12">
        <v>1.2961592938454101</v>
      </c>
      <c r="CA25" s="12">
        <v>0.78603584869229404</v>
      </c>
      <c r="CB25" s="12">
        <v>0.286902047762843</v>
      </c>
      <c r="CC25" s="12">
        <v>1.0703890481679201E-2</v>
      </c>
      <c r="CD25" s="12">
        <v>2.8985877365464E-3</v>
      </c>
      <c r="CE25" s="12">
        <v>5.8362770695732698E-3</v>
      </c>
      <c r="CF25" s="12">
        <v>-0.69986947449367698</v>
      </c>
      <c r="CG25" s="12">
        <v>354.27003765326202</v>
      </c>
      <c r="CH25" s="12">
        <v>184.203679519182</v>
      </c>
      <c r="CI25" s="12">
        <v>1.4404554346321601</v>
      </c>
      <c r="CJ25" s="12">
        <v>1.3287775210086601</v>
      </c>
      <c r="CK25" s="12">
        <v>0.65401734126951405</v>
      </c>
      <c r="CL25" s="12">
        <v>8.06999752205598E-2</v>
      </c>
      <c r="CM25" s="12">
        <v>1.6357452070939499E-3</v>
      </c>
      <c r="CN25" s="12">
        <v>4.27521289469961E-3</v>
      </c>
      <c r="CO25" s="12">
        <v>2.5146337935297602E-3</v>
      </c>
      <c r="CP25" s="12">
        <v>2.20247693745277E-3</v>
      </c>
      <c r="CQ25" s="12">
        <v>-0.96073541641199101</v>
      </c>
      <c r="CR25" s="12">
        <v>3.12156856076986E-4</v>
      </c>
      <c r="CS25" s="12">
        <v>262.86905502111102</v>
      </c>
      <c r="CT25" s="12">
        <v>128.69334374682299</v>
      </c>
      <c r="CU25" s="12">
        <v>1.8821407394092</v>
      </c>
      <c r="CV25" s="12">
        <v>1.9103191310532901</v>
      </c>
      <c r="CW25" s="12">
        <v>0.71422362441028397</v>
      </c>
      <c r="CX25" s="12">
        <v>-1.4860492222707E-2</v>
      </c>
      <c r="CY25" s="12">
        <v>5.0925595802416498E-3</v>
      </c>
      <c r="CZ25" s="12">
        <v>9.4614054343996595E-3</v>
      </c>
      <c r="DA25" s="12">
        <v>1.67406997089161</v>
      </c>
      <c r="DB25" s="12">
        <v>1.6057549804531499</v>
      </c>
      <c r="DC25" s="12">
        <v>-0.61944036937713398</v>
      </c>
      <c r="DD25" s="12">
        <v>4.1663731027111198E-2</v>
      </c>
      <c r="DE25" s="12">
        <v>5.5022001503797098</v>
      </c>
      <c r="DF25" s="12">
        <v>4.7976984577532402</v>
      </c>
      <c r="DG25" s="12">
        <v>0.99459497381732698</v>
      </c>
      <c r="DH25" s="12">
        <v>0.93065353899253001</v>
      </c>
      <c r="DI25" s="12">
        <v>0.704501692626474</v>
      </c>
      <c r="DJ25" s="12">
        <v>6.6448523348835303E-2</v>
      </c>
      <c r="DK25" s="12">
        <v>5.9657925330921699</v>
      </c>
      <c r="DL25" s="12">
        <v>5.1334769124334603</v>
      </c>
      <c r="DM25" s="12">
        <v>0.61510336266453502</v>
      </c>
      <c r="DN25" s="12">
        <v>0.78944754014473595</v>
      </c>
      <c r="DO25" s="12">
        <v>1.3331835592333601</v>
      </c>
      <c r="DP25" s="12">
        <v>0.78791274237063502</v>
      </c>
      <c r="DQ25" s="12">
        <v>0.83231562065871101</v>
      </c>
      <c r="DR25" s="12">
        <v>-0.24954306149522701</v>
      </c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</row>
    <row r="26" spans="1:134" x14ac:dyDescent="0.25">
      <c r="A26" s="16">
        <v>9</v>
      </c>
      <c r="B26" s="12">
        <v>2.8528149452353101E-3</v>
      </c>
      <c r="C26" s="12">
        <v>5.5573799473232696E-3</v>
      </c>
      <c r="D26" s="12">
        <v>-0.66682055779340899</v>
      </c>
      <c r="E26" s="12">
        <v>356.23757943976102</v>
      </c>
      <c r="F26" s="12">
        <v>192.15734188232099</v>
      </c>
      <c r="G26" s="12">
        <v>1.3085356719266401</v>
      </c>
      <c r="H26" s="12">
        <v>1.3085356719266401</v>
      </c>
      <c r="I26" s="12">
        <v>0.61728334084412495</v>
      </c>
      <c r="J26" s="12">
        <v>1.74768291101925E-3</v>
      </c>
      <c r="K26" s="12">
        <v>4.0276814491805304E-3</v>
      </c>
      <c r="L26" s="12">
        <v>2.1872418160308001E-3</v>
      </c>
      <c r="M26" s="12">
        <v>2.1872418160308001E-3</v>
      </c>
      <c r="N26" s="12">
        <v>-0.83490002785349404</v>
      </c>
      <c r="O26" s="12">
        <v>256.56592881473199</v>
      </c>
      <c r="P26" s="12">
        <v>133.92478717549</v>
      </c>
      <c r="Q26" s="12">
        <v>1.75902479321171</v>
      </c>
      <c r="R26" s="12">
        <v>1.75902479321171</v>
      </c>
      <c r="S26" s="12">
        <v>0.65010731136605504</v>
      </c>
      <c r="T26" s="12">
        <v>4.4473782492448696E-3</v>
      </c>
      <c r="U26" s="12">
        <v>8.3656515363223494E-3</v>
      </c>
      <c r="V26" s="12">
        <v>1.4893146495551</v>
      </c>
      <c r="W26" s="12">
        <v>1.4893146495551</v>
      </c>
      <c r="X26" s="12">
        <v>-0.63181945470484802</v>
      </c>
      <c r="Y26" s="12">
        <v>5.4640319777960702</v>
      </c>
      <c r="Z26" s="12">
        <v>4.8397911168615702</v>
      </c>
      <c r="AA26" s="12">
        <v>1.0339580130663899</v>
      </c>
      <c r="AB26" s="12">
        <v>1.0339580130663899</v>
      </c>
      <c r="AC26" s="12">
        <v>0.62424086093449704</v>
      </c>
      <c r="AD26" s="12">
        <v>5.9069447865773901</v>
      </c>
      <c r="AE26" s="12">
        <v>5.2984761290031201</v>
      </c>
      <c r="AF26" s="12">
        <v>0.74030060850106005</v>
      </c>
      <c r="AG26" s="12">
        <v>0.74030060850106005</v>
      </c>
      <c r="AH26" s="12">
        <v>1.10028070190036</v>
      </c>
      <c r="AI26" s="12">
        <v>1.10028070190036</v>
      </c>
      <c r="AJ26" s="12">
        <v>0.60846865757427004</v>
      </c>
      <c r="AK26" s="12">
        <v>5.9067896960294703</v>
      </c>
      <c r="AL26" s="12">
        <v>5.2965212330032196</v>
      </c>
      <c r="AM26" s="12">
        <v>0.73524766006724895</v>
      </c>
      <c r="AN26" s="12">
        <v>0.73524766006724895</v>
      </c>
      <c r="AO26" s="12">
        <v>1.0955893745266001</v>
      </c>
      <c r="AP26" s="12">
        <v>1.0955893745266001</v>
      </c>
      <c r="AQ26" s="12">
        <v>4.3902261136536301E-2</v>
      </c>
      <c r="AR26" s="12">
        <v>4.3902261136536301E-2</v>
      </c>
      <c r="AS26" s="12">
        <v>0.61026846302625604</v>
      </c>
      <c r="AT26" s="12">
        <v>2.8528149455643399E-3</v>
      </c>
      <c r="AU26" s="12">
        <v>5.5573799476294197E-3</v>
      </c>
      <c r="AV26" s="12">
        <v>356.13596923179699</v>
      </c>
      <c r="AW26" s="12">
        <v>192.306246118366</v>
      </c>
      <c r="AX26" s="12">
        <v>1.30427134068265</v>
      </c>
      <c r="AY26" s="12">
        <v>1.3123132297320801</v>
      </c>
      <c r="AZ26" s="12">
        <v>1.7037416614793599E-3</v>
      </c>
      <c r="BA26" s="12">
        <v>4.1305938955489398E-3</v>
      </c>
      <c r="BB26" s="12">
        <v>2.2885757491790501E-3</v>
      </c>
      <c r="BC26" s="12">
        <v>2.03112339786491E-3</v>
      </c>
      <c r="BD26" s="12">
        <v>256.185710679831</v>
      </c>
      <c r="BE26" s="12">
        <v>134.381698443885</v>
      </c>
      <c r="BF26" s="12">
        <v>1.6474628435579</v>
      </c>
      <c r="BG26" s="12">
        <v>1.89022001837079</v>
      </c>
      <c r="BH26" s="12">
        <v>4.2233189283218302E-3</v>
      </c>
      <c r="BI26" s="12">
        <v>8.8202865748295903E-3</v>
      </c>
      <c r="BJ26" s="12">
        <v>1.42093676894267</v>
      </c>
      <c r="BK26" s="12">
        <v>1.568170537486</v>
      </c>
      <c r="BL26" s="12">
        <v>5.4736519987153702</v>
      </c>
      <c r="BM26" s="12">
        <v>4.8376867482282799</v>
      </c>
      <c r="BN26" s="12">
        <v>1.10735787884758</v>
      </c>
      <c r="BO26" s="12">
        <v>0.95636411897589602</v>
      </c>
      <c r="BP26" s="12">
        <v>6.2282460921190701</v>
      </c>
      <c r="BQ26" s="12">
        <v>5.1847821748363501</v>
      </c>
      <c r="BR26" s="12">
        <v>0.39772604760546998</v>
      </c>
      <c r="BS26" s="12">
        <v>0.79624193657211595</v>
      </c>
      <c r="BT26" s="12">
        <v>2.69511943148696</v>
      </c>
      <c r="BU26" s="12">
        <v>0.80872634572393898</v>
      </c>
      <c r="BV26" s="12">
        <v>6.2282590612348301</v>
      </c>
      <c r="BW26" s="12">
        <v>5.1813453646260497</v>
      </c>
      <c r="BX26" s="12">
        <v>0.396380262883614</v>
      </c>
      <c r="BY26" s="12">
        <v>0.78612596283123104</v>
      </c>
      <c r="BZ26" s="12">
        <v>2.6980782117702402</v>
      </c>
      <c r="CA26" s="12">
        <v>0.79620700253860599</v>
      </c>
      <c r="CB26" s="12">
        <v>3.6669765924508803E-2</v>
      </c>
      <c r="CC26" s="12">
        <v>7.4888025309105696E-2</v>
      </c>
      <c r="CD26" s="12">
        <v>2.8528149452353101E-3</v>
      </c>
      <c r="CE26" s="12">
        <v>5.5573799473232696E-3</v>
      </c>
      <c r="CF26" s="12">
        <v>-0.66682055779340899</v>
      </c>
      <c r="CG26" s="12">
        <v>356.13597369160999</v>
      </c>
      <c r="CH26" s="12">
        <v>192.30625806379399</v>
      </c>
      <c r="CI26" s="12">
        <v>1.30427135580461</v>
      </c>
      <c r="CJ26" s="12">
        <v>1.3123132052709501</v>
      </c>
      <c r="CK26" s="12">
        <v>0.61622341120150803</v>
      </c>
      <c r="CL26" s="12">
        <v>-6.1468487637604697E-3</v>
      </c>
      <c r="CM26" s="12">
        <v>1.70435276826532E-3</v>
      </c>
      <c r="CN26" s="12">
        <v>4.13058155650176E-3</v>
      </c>
      <c r="CO26" s="12">
        <v>2.2878005803761599E-3</v>
      </c>
      <c r="CP26" s="12">
        <v>2.0311443558475501E-3</v>
      </c>
      <c r="CQ26" s="12">
        <v>-0.88523277916147902</v>
      </c>
      <c r="CR26" s="12">
        <v>2.5665622452861197E-4</v>
      </c>
      <c r="CS26" s="12">
        <v>256.18597546253801</v>
      </c>
      <c r="CT26" s="12">
        <v>134.382147065563</v>
      </c>
      <c r="CU26" s="12">
        <v>1.64745352557777</v>
      </c>
      <c r="CV26" s="12">
        <v>1.8902251524406399</v>
      </c>
      <c r="CW26" s="12">
        <v>0.64521606244875396</v>
      </c>
      <c r="CX26" s="12">
        <v>-0.137465172312666</v>
      </c>
      <c r="CY26" s="12">
        <v>4.2226080704469704E-3</v>
      </c>
      <c r="CZ26" s="12">
        <v>8.8203064296011602E-3</v>
      </c>
      <c r="DA26" s="12">
        <v>1.42082485641603</v>
      </c>
      <c r="DB26" s="12">
        <v>1.5681780181876901</v>
      </c>
      <c r="DC26" s="12">
        <v>-0.73660364867969297</v>
      </c>
      <c r="DD26" s="12">
        <v>-9.86768597264817E-2</v>
      </c>
      <c r="DE26" s="12">
        <v>5.4736520474789296</v>
      </c>
      <c r="DF26" s="12">
        <v>4.8376867202948803</v>
      </c>
      <c r="DG26" s="12">
        <v>1.1073580968979999</v>
      </c>
      <c r="DH26" s="12">
        <v>0.95636448245715699</v>
      </c>
      <c r="DI26" s="12">
        <v>0.63596532718404497</v>
      </c>
      <c r="DJ26" s="12">
        <v>0.14659326630681899</v>
      </c>
      <c r="DK26" s="12">
        <v>6.22830852775959</v>
      </c>
      <c r="DL26" s="12">
        <v>5.1848088885437003</v>
      </c>
      <c r="DM26" s="12">
        <v>0.397671372143788</v>
      </c>
      <c r="DN26" s="12">
        <v>0.79622519844100503</v>
      </c>
      <c r="DO26" s="12">
        <v>2.69551437407512</v>
      </c>
      <c r="DP26" s="12">
        <v>0.80880181138781504</v>
      </c>
      <c r="DQ26" s="12">
        <v>1.0434996392158999</v>
      </c>
      <c r="DR26" s="12">
        <v>-0.69425609236969799</v>
      </c>
      <c r="DS26" s="12">
        <v>6.2282602609229398</v>
      </c>
      <c r="DT26" s="12">
        <v>5.1833474636954202</v>
      </c>
      <c r="DU26" s="12">
        <v>0.39704108208984501</v>
      </c>
      <c r="DV26" s="12">
        <v>0.79248750037441995</v>
      </c>
      <c r="DW26" s="12">
        <v>2.69661137425443</v>
      </c>
      <c r="DX26" s="12">
        <v>0.80372886714417402</v>
      </c>
      <c r="DY26" s="12">
        <v>1.8912606911756901E-2</v>
      </c>
      <c r="DZ26" s="12">
        <v>2.8037440076926701E-2</v>
      </c>
      <c r="EA26" s="12">
        <v>1.0449127972275201</v>
      </c>
      <c r="EB26" s="12">
        <v>-0.69113697656085404</v>
      </c>
      <c r="EC26" s="12">
        <v>1.89288250711026</v>
      </c>
      <c r="ED26" s="12">
        <v>-0.39371203053018999</v>
      </c>
    </row>
    <row r="27" spans="1:134" x14ac:dyDescent="0.25">
      <c r="A27" s="16">
        <v>10</v>
      </c>
      <c r="B27" s="12">
        <v>2.49256773410075E-3</v>
      </c>
      <c r="C27" s="12">
        <v>5.2075114405050098E-3</v>
      </c>
      <c r="D27" s="12">
        <v>-0.73678869342863296</v>
      </c>
      <c r="E27" s="12">
        <v>393.57360221111298</v>
      </c>
      <c r="F27" s="12">
        <v>205.21816627829099</v>
      </c>
      <c r="G27" s="12">
        <v>1.32085966574423</v>
      </c>
      <c r="H27" s="12">
        <v>1.32085966574423</v>
      </c>
      <c r="I27" s="12">
        <v>0.65119445637650397</v>
      </c>
      <c r="J27" s="12">
        <v>1.69263281888708E-3</v>
      </c>
      <c r="K27" s="12">
        <v>3.9365929530018797E-3</v>
      </c>
      <c r="L27" s="12">
        <v>1.7990034375362E-3</v>
      </c>
      <c r="M27" s="12">
        <v>1.7990034375362E-3</v>
      </c>
      <c r="N27" s="12">
        <v>-0.84403041877666296</v>
      </c>
      <c r="O27" s="12">
        <v>287.70064648358999</v>
      </c>
      <c r="P27" s="12">
        <v>140.041752320602</v>
      </c>
      <c r="Q27" s="12">
        <v>1.8320532532482401</v>
      </c>
      <c r="R27" s="12">
        <v>1.8320532532482401</v>
      </c>
      <c r="S27" s="12">
        <v>0.71997990862160399</v>
      </c>
      <c r="T27" s="12">
        <v>4.2474025222671297E-3</v>
      </c>
      <c r="U27" s="12">
        <v>8.3189059169830708E-3</v>
      </c>
      <c r="V27" s="12">
        <v>1.57182772106331</v>
      </c>
      <c r="W27" s="12">
        <v>1.57182772106331</v>
      </c>
      <c r="X27" s="12">
        <v>-0.67222312095978098</v>
      </c>
      <c r="Y27" s="12">
        <v>5.61145393981319</v>
      </c>
      <c r="Z27" s="12">
        <v>4.9060633719816904</v>
      </c>
      <c r="AA27" s="12">
        <v>0.98230699509547903</v>
      </c>
      <c r="AB27" s="12">
        <v>0.98230699509547903</v>
      </c>
      <c r="AC27" s="12">
        <v>0.705390567831501</v>
      </c>
      <c r="AD27" s="12">
        <v>5.8903105262407802</v>
      </c>
      <c r="AE27" s="12">
        <v>5.2099581750758199</v>
      </c>
      <c r="AF27" s="12">
        <v>0.81682637653795098</v>
      </c>
      <c r="AG27" s="12">
        <v>0.81682637653795098</v>
      </c>
      <c r="AH27" s="12">
        <v>0.72470718598606199</v>
      </c>
      <c r="AI27" s="12">
        <v>0.72470718598606199</v>
      </c>
      <c r="AJ27" s="12">
        <v>0.68035235116496195</v>
      </c>
      <c r="AK27" s="12">
        <v>5.8710539158694797</v>
      </c>
      <c r="AL27" s="12">
        <v>5.1787733628162602</v>
      </c>
      <c r="AM27" s="12">
        <v>0.77308303938002099</v>
      </c>
      <c r="AN27" s="12">
        <v>0.77308303938002099</v>
      </c>
      <c r="AO27" s="12">
        <v>0.64309281734634804</v>
      </c>
      <c r="AP27" s="12">
        <v>0.64309281734634804</v>
      </c>
      <c r="AQ27" s="12">
        <v>0.36429797795506502</v>
      </c>
      <c r="AR27" s="12">
        <v>0.36429797795506502</v>
      </c>
      <c r="AS27" s="12">
        <v>0.69228055305321801</v>
      </c>
      <c r="AT27" s="12">
        <v>2.4925677342164001E-3</v>
      </c>
      <c r="AU27" s="12">
        <v>5.20751144053439E-3</v>
      </c>
      <c r="AV27" s="12">
        <v>393.28744672145098</v>
      </c>
      <c r="AW27" s="12">
        <v>204.08358945937101</v>
      </c>
      <c r="AX27" s="12">
        <v>1.36294469144349</v>
      </c>
      <c r="AY27" s="12">
        <v>1.2936152977026301</v>
      </c>
      <c r="AZ27" s="12">
        <v>1.57870443980136E-3</v>
      </c>
      <c r="BA27" s="12">
        <v>4.1459211259837897E-3</v>
      </c>
      <c r="BB27" s="12">
        <v>2.0930736917685799E-3</v>
      </c>
      <c r="BC27" s="12">
        <v>1.48991984148177E-3</v>
      </c>
      <c r="BD27" s="12">
        <v>288.39715756481502</v>
      </c>
      <c r="BE27" s="12">
        <v>140.19567688779699</v>
      </c>
      <c r="BF27" s="12">
        <v>1.7355101822638701</v>
      </c>
      <c r="BG27" s="12">
        <v>1.9172290555679701</v>
      </c>
      <c r="BH27" s="12">
        <v>4.2000943485934099E-3</v>
      </c>
      <c r="BI27" s="12">
        <v>8.3899940802077307E-3</v>
      </c>
      <c r="BJ27" s="12">
        <v>1.55661470410834</v>
      </c>
      <c r="BK27" s="12">
        <v>1.5845487315026401</v>
      </c>
      <c r="BL27" s="12">
        <v>5.6250612711313703</v>
      </c>
      <c r="BM27" s="12">
        <v>4.9040671461560397</v>
      </c>
      <c r="BN27" s="12">
        <v>1.0482566849202799</v>
      </c>
      <c r="BO27" s="12">
        <v>0.92820709913793897</v>
      </c>
      <c r="BP27" s="12">
        <v>5.9958554463827696</v>
      </c>
      <c r="BQ27" s="12">
        <v>5.1411307603683998</v>
      </c>
      <c r="BR27" s="12">
        <v>0.71156397214342704</v>
      </c>
      <c r="BS27" s="12">
        <v>0.84180568537334799</v>
      </c>
      <c r="BT27" s="12">
        <v>1.0752526037824</v>
      </c>
      <c r="BU27" s="12">
        <v>0.55460179555404499</v>
      </c>
      <c r="BV27" s="12">
        <v>5.9951516876470503</v>
      </c>
      <c r="BW27" s="12">
        <v>5.12875245552494</v>
      </c>
      <c r="BX27" s="12">
        <v>0.71163047572169003</v>
      </c>
      <c r="BY27" s="12">
        <v>0.82079441121636998</v>
      </c>
      <c r="BZ27" s="12">
        <v>1.07226656934412</v>
      </c>
      <c r="CA27" s="12">
        <v>0.51774636685597997</v>
      </c>
      <c r="CB27" s="12">
        <v>7.13906402953311E-3</v>
      </c>
      <c r="CC27" s="12">
        <v>0.145787537698289</v>
      </c>
      <c r="CD27" s="12">
        <v>2.49256773410075E-3</v>
      </c>
      <c r="CE27" s="12">
        <v>5.2075114405050098E-3</v>
      </c>
      <c r="CF27" s="12">
        <v>-0.73678869342863296</v>
      </c>
      <c r="CG27" s="12">
        <v>393.28727287076998</v>
      </c>
      <c r="CH27" s="12">
        <v>204.08360687723501</v>
      </c>
      <c r="CI27" s="12">
        <v>1.3629445176477299</v>
      </c>
      <c r="CJ27" s="12">
        <v>1.2936151545355701</v>
      </c>
      <c r="CK27" s="12">
        <v>0.65601057154638298</v>
      </c>
      <c r="CL27" s="12">
        <v>5.2206701610304003E-2</v>
      </c>
      <c r="CM27" s="12">
        <v>1.5790322291663599E-3</v>
      </c>
      <c r="CN27" s="12">
        <v>4.1462043917549398E-3</v>
      </c>
      <c r="CO27" s="12">
        <v>2.0924464715333302E-3</v>
      </c>
      <c r="CP27" s="12">
        <v>1.4896289183453999E-3</v>
      </c>
      <c r="CQ27" s="12">
        <v>-0.96538116515021599</v>
      </c>
      <c r="CR27" s="12">
        <v>6.0281755318792598E-4</v>
      </c>
      <c r="CS27" s="12">
        <v>288.39627586869301</v>
      </c>
      <c r="CT27" s="12">
        <v>140.19568575162199</v>
      </c>
      <c r="CU27" s="12">
        <v>1.7355234347844</v>
      </c>
      <c r="CV27" s="12">
        <v>1.91723107638974</v>
      </c>
      <c r="CW27" s="12">
        <v>0.72129629022344799</v>
      </c>
      <c r="CX27" s="12">
        <v>-9.9572938012652101E-2</v>
      </c>
      <c r="CY27" s="12">
        <v>4.2000574651099402E-3</v>
      </c>
      <c r="CZ27" s="12">
        <v>8.3888692790729403E-3</v>
      </c>
      <c r="DA27" s="12">
        <v>1.55698768219686</v>
      </c>
      <c r="DB27" s="12">
        <v>1.5837313548761101</v>
      </c>
      <c r="DC27" s="12">
        <v>-0.69180753395731798</v>
      </c>
      <c r="DD27" s="12">
        <v>-1.70306982353076E-2</v>
      </c>
      <c r="DE27" s="12">
        <v>5.6250613116611001</v>
      </c>
      <c r="DF27" s="12">
        <v>4.9040676788494197</v>
      </c>
      <c r="DG27" s="12">
        <v>1.0482553732013999</v>
      </c>
      <c r="DH27" s="12">
        <v>0.92820847058650902</v>
      </c>
      <c r="DI27" s="12">
        <v>0.72099363281168605</v>
      </c>
      <c r="DJ27" s="12">
        <v>0.121626159329681</v>
      </c>
      <c r="DK27" s="12">
        <v>5.9956562786020404</v>
      </c>
      <c r="DL27" s="12">
        <v>5.14110230509971</v>
      </c>
      <c r="DM27" s="12">
        <v>0.71187345970586602</v>
      </c>
      <c r="DN27" s="12">
        <v>0.84180733683629305</v>
      </c>
      <c r="DO27" s="12">
        <v>1.0742969077808</v>
      </c>
      <c r="DP27" s="12">
        <v>0.55454965137938295</v>
      </c>
      <c r="DQ27" s="12">
        <v>0.85455397350232798</v>
      </c>
      <c r="DR27" s="12">
        <v>-0.16765100146622799</v>
      </c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</row>
  </sheetData>
  <mergeCells count="2">
    <mergeCell ref="B2:C2"/>
    <mergeCell ref="B3:C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Extrapolations</vt:lpstr>
      <vt:lpstr>Exported data</vt:lpstr>
      <vt:lpstr>cycle_length</vt:lpstr>
      <vt:lpstr>Estimates</vt:lpstr>
      <vt:lpstr>exp_rate</vt:lpstr>
      <vt:lpstr>gamma_rate</vt:lpstr>
      <vt:lpstr>gamma_shape</vt:lpstr>
      <vt:lpstr>genf_h_d</vt:lpstr>
      <vt:lpstr>genf_h_m1</vt:lpstr>
      <vt:lpstr>genf_h_m2</vt:lpstr>
      <vt:lpstr>genf_hd</vt:lpstr>
      <vt:lpstr>genf_hm1</vt:lpstr>
      <vt:lpstr>genf_hm2</vt:lpstr>
      <vt:lpstr>genf_mu</vt:lpstr>
      <vt:lpstr>genf_P</vt:lpstr>
      <vt:lpstr>genf_Q</vt:lpstr>
      <vt:lpstr>genf_sigma</vt:lpstr>
      <vt:lpstr>genfh_m1</vt:lpstr>
      <vt:lpstr>gengamma_mu</vt:lpstr>
      <vt:lpstr>gengamma_Q</vt:lpstr>
      <vt:lpstr>gengamma_sigma</vt:lpstr>
      <vt:lpstr>gompertz_rate</vt:lpstr>
      <vt:lpstr>gompertz_shape</vt:lpstr>
      <vt:lpstr>llogis_scale</vt:lpstr>
      <vt:lpstr>llogis_shape</vt:lpstr>
      <vt:lpstr>lnorm_meanlog</vt:lpstr>
      <vt:lpstr>lnorm_sdlog</vt:lpstr>
      <vt:lpstr>max_sample</vt:lpstr>
      <vt:lpstr>option_truefalse</vt:lpstr>
      <vt:lpstr>options_arm</vt:lpstr>
      <vt:lpstr>options_model</vt:lpstr>
      <vt:lpstr>param_names</vt:lpstr>
      <vt:lpstr>param_values</vt:lpstr>
      <vt:lpstr>Params</vt:lpstr>
      <vt:lpstr>PSA</vt:lpstr>
      <vt:lpstr>PSA_SEL</vt:lpstr>
      <vt:lpstr>psa_select</vt:lpstr>
      <vt:lpstr>samples</vt:lpstr>
      <vt:lpstr>weibull_scale</vt:lpstr>
      <vt:lpstr>weibull_shape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Bennett, Iain {MGPD~Basel}</dc:creator>
  <cp:lastModifiedBy>Bennett, Iain {MGPF~Basel}</cp:lastModifiedBy>
  <dcterms:created xsi:type="dcterms:W3CDTF">2022-03-30T16:35:35Z</dcterms:created>
  <dcterms:modified xsi:type="dcterms:W3CDTF">2022-04-02T12:02:40Z</dcterms:modified>
</cp:coreProperties>
</file>