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flexsurvPlus\inst\extdata\"/>
    </mc:Choice>
  </mc:AlternateContent>
  <bookViews>
    <workbookView xWindow="0" yWindow="0" windowWidth="13125" windowHeight="6105"/>
  </bookViews>
  <sheets>
    <sheet name="PSA Calculations" sheetId="4" r:id="rId1"/>
    <sheet name="PFS Extrapolations" sheetId="2" r:id="rId2"/>
    <sheet name="OS Extrapolations" sheetId="7" r:id="rId3"/>
    <sheet name="PFS Exported data" sheetId="1" r:id="rId4"/>
    <sheet name="OS Exported data" sheetId="6" r:id="rId5"/>
  </sheets>
  <definedNames>
    <definedName name="cho_os_dist">'PSA Calculations'!$D$6:$K$6</definedName>
    <definedName name="cho_pfs_dist">'PSA Calculations'!$D$4:$K$4</definedName>
    <definedName name="cost_pfs">'PSA Calculations'!$H$9</definedName>
    <definedName name="cost_pps">'PSA Calculations'!$H$10</definedName>
    <definedName name="cycle_length" localSheetId="2">'OS Extrapolations'!$B$22</definedName>
    <definedName name="cycle_length">'PFS Extrapolations'!$B$22</definedName>
    <definedName name="n_os_samples">'OS Exported data'!$C$5</definedName>
    <definedName name="n_pfs_samples">'PFS Exported data'!$C$5</definedName>
    <definedName name="OS_dist">'PSA Calculations'!$C$6</definedName>
    <definedName name="OS_estimates">'OS Exported data'!$B$15:$AS$15</definedName>
    <definedName name="os_mn_exp_int">'OS Extrapolations'!$B$24</definedName>
    <definedName name="os_mn_exp_ref">'OS Extrapolations'!$K$24</definedName>
    <definedName name="os_mn_gam_int">'OS Extrapolations'!$G$24</definedName>
    <definedName name="os_mn_gam_ref">'OS Extrapolations'!$P$24</definedName>
    <definedName name="os_mn_genf_int">'OS Extrapolations'!$I$24</definedName>
    <definedName name="os_mn_genf_ref">'OS Extrapolations'!$R$24</definedName>
    <definedName name="os_mn_ggam_int">'OS Extrapolations'!$H$24</definedName>
    <definedName name="os_mn_ggam_ref">'OS Extrapolations'!$Q$24</definedName>
    <definedName name="os_mn_gomp_int">'OS Extrapolations'!$D$24</definedName>
    <definedName name="os_mn_gomp_ref">'OS Extrapolations'!$M$24</definedName>
    <definedName name="os_mn_llog_int">'OS Extrapolations'!$E$24</definedName>
    <definedName name="os_mn_llog_ref">'OS Extrapolations'!$N$24</definedName>
    <definedName name="os_mn_lnorm_int">'OS Extrapolations'!$F$24</definedName>
    <definedName name="os_mn_lnorm_ref">'OS Extrapolations'!$O$24</definedName>
    <definedName name="os_mn_weib_int">'OS Extrapolations'!$C$24</definedName>
    <definedName name="os_mn_weib_ref">'OS Extrapolations'!$L$24</definedName>
    <definedName name="OS_params">'OS Exported data'!$B$8:$AS$9</definedName>
    <definedName name="OS_PSA_SEL">'OS Exported data'!$A$12</definedName>
    <definedName name="OS_psa_select">'OS Exported data'!$B$12:$AS$12</definedName>
    <definedName name="OS_samples">'OS Exported data'!$B$18:$AS$117</definedName>
    <definedName name="PFS_dist">'PSA Calculations'!$C$4</definedName>
    <definedName name="PFS_estimates">'PFS Exported data'!$B$15:$AS$15</definedName>
    <definedName name="pfs_mn_exp_int">'PFS Extrapolations'!$B$24</definedName>
    <definedName name="pfs_mn_exp_ref">'PFS Extrapolations'!$K$24</definedName>
    <definedName name="pfs_mn_gam_int">'PFS Extrapolations'!$G$24</definedName>
    <definedName name="pfs_mn_gam_ref">'PFS Extrapolations'!$P$24</definedName>
    <definedName name="pfs_mn_genf_int">'PFS Extrapolations'!$I$24</definedName>
    <definedName name="pfs_mn_genf_ref">'PFS Extrapolations'!$R$24</definedName>
    <definedName name="pfs_mn_ggam_int">'PFS Extrapolations'!$H$24</definedName>
    <definedName name="pfs_mn_ggam_ref">'PFS Extrapolations'!$Q$24</definedName>
    <definedName name="pfs_mn_gomp_int">'PFS Extrapolations'!$D$24</definedName>
    <definedName name="pfs_mn_gomp_ref">'PFS Extrapolations'!$M$24</definedName>
    <definedName name="pfs_mn_llog_int">'PFS Extrapolations'!$E$24</definedName>
    <definedName name="pfs_mn_llog_ref">'PFS Extrapolations'!$N$24</definedName>
    <definedName name="pfs_mn_lnorm_int">'PFS Extrapolations'!$F$24</definedName>
    <definedName name="pfs_mn_lnorm_ref">'PFS Extrapolations'!$O$24</definedName>
    <definedName name="pfs_mn_weib_int">'PFS Extrapolations'!$C$24</definedName>
    <definedName name="pfs_mn_weib_ref">'PFS Extrapolations'!$L$24</definedName>
    <definedName name="PFS_params">'PFS Exported data'!$B$8:$AS$9</definedName>
    <definedName name="PFS_PSA_SEL">'PFS Exported data'!$A$12</definedName>
    <definedName name="PFS_psa_select">'PFS Exported data'!$B$12:$AS$12</definedName>
    <definedName name="PFS_samples">'PFS Exported data'!$B$18:$AS$117</definedName>
    <definedName name="PSA">'PSA Calculations'!$O$28</definedName>
    <definedName name="PSA_correlated">'PSA Calculations'!$C$2</definedName>
    <definedName name="utility_pfs">'PSA Calculations'!$C$9</definedName>
    <definedName name="utility_pps">'PSA Calculations'!$C$10</definedName>
  </definedNames>
  <calcPr calcId="162913"/>
</workbook>
</file>

<file path=xl/calcChain.xml><?xml version="1.0" encoding="utf-8"?>
<calcChain xmlns="http://schemas.openxmlformats.org/spreadsheetml/2006/main">
  <c r="N2" i="4" l="1"/>
  <c r="Q33" i="4"/>
  <c r="P33" i="4"/>
  <c r="O33" i="4"/>
  <c r="N33" i="4"/>
  <c r="M33" i="4"/>
  <c r="L33" i="4"/>
  <c r="K33" i="4"/>
  <c r="J33" i="4"/>
  <c r="I33" i="4"/>
  <c r="H33" i="4"/>
  <c r="E33" i="4"/>
  <c r="J10" i="4" l="1"/>
  <c r="H10" i="4" s="1"/>
  <c r="J9" i="4"/>
  <c r="H9" i="4" s="1"/>
  <c r="F32" i="4" l="1"/>
  <c r="A12" i="1" l="1"/>
  <c r="C32" i="4"/>
  <c r="A12" i="6" l="1"/>
  <c r="O12" i="6" s="1"/>
  <c r="O9" i="6" s="1"/>
  <c r="E9" i="7" s="1"/>
  <c r="D32" i="4"/>
  <c r="E10" i="4"/>
  <c r="C10" i="4" s="1"/>
  <c r="J32" i="4" s="1"/>
  <c r="E9" i="4"/>
  <c r="C9" i="4" s="1"/>
  <c r="I32" i="4" s="1"/>
  <c r="J27" i="7"/>
  <c r="A27" i="7"/>
  <c r="J26" i="7"/>
  <c r="J26" i="2"/>
  <c r="D12" i="1"/>
  <c r="D9" i="1" s="1"/>
  <c r="E12" i="1"/>
  <c r="E9" i="1" s="1"/>
  <c r="C9" i="2" s="1"/>
  <c r="F12" i="1"/>
  <c r="F9" i="1" s="1"/>
  <c r="G12" i="1"/>
  <c r="G9" i="1" s="1"/>
  <c r="H12" i="1"/>
  <c r="H9" i="1" s="1"/>
  <c r="I12" i="1"/>
  <c r="I9" i="1" s="1"/>
  <c r="J12" i="1"/>
  <c r="J9" i="1" s="1"/>
  <c r="K12" i="1"/>
  <c r="K9" i="1" s="1"/>
  <c r="L12" i="1"/>
  <c r="L9" i="1" s="1"/>
  <c r="D11" i="2" s="1"/>
  <c r="M12" i="1"/>
  <c r="M9" i="1" s="1"/>
  <c r="N12" i="1"/>
  <c r="N9" i="1" s="1"/>
  <c r="O12" i="1"/>
  <c r="O9" i="1" s="1"/>
  <c r="E9" i="2" s="1"/>
  <c r="P12" i="1"/>
  <c r="P9" i="1" s="1"/>
  <c r="Q12" i="1"/>
  <c r="Q9" i="1" s="1"/>
  <c r="E11" i="2" s="1"/>
  <c r="R12" i="1"/>
  <c r="R9" i="1" s="1"/>
  <c r="S12" i="1"/>
  <c r="S9" i="1" s="1"/>
  <c r="T12" i="1"/>
  <c r="T9" i="1" s="1"/>
  <c r="U12" i="1"/>
  <c r="U9" i="1" s="1"/>
  <c r="P9" i="2" s="1"/>
  <c r="V12" i="1"/>
  <c r="V9" i="1" s="1"/>
  <c r="G11" i="2" s="1"/>
  <c r="W12" i="1"/>
  <c r="W9" i="1" s="1"/>
  <c r="X12" i="1"/>
  <c r="X9" i="1" s="1"/>
  <c r="Y12" i="1"/>
  <c r="Y9" i="1" s="1"/>
  <c r="Z12" i="1"/>
  <c r="Z9" i="1" s="1"/>
  <c r="AA12" i="1"/>
  <c r="AA9" i="1" s="1"/>
  <c r="O11" i="2" s="1"/>
  <c r="AB12" i="1"/>
  <c r="AB9" i="1" s="1"/>
  <c r="AC12" i="1"/>
  <c r="AC9" i="1" s="1"/>
  <c r="AD12" i="1"/>
  <c r="AD9" i="1" s="1"/>
  <c r="AE12" i="1"/>
  <c r="AE9" i="1" s="1"/>
  <c r="AF12" i="1"/>
  <c r="AF9" i="1" s="1"/>
  <c r="AG12" i="1"/>
  <c r="AG9" i="1" s="1"/>
  <c r="AH12" i="1"/>
  <c r="AH9" i="1" s="1"/>
  <c r="H13" i="2" s="1"/>
  <c r="AI12" i="1"/>
  <c r="AI9" i="1" s="1"/>
  <c r="AJ12" i="1"/>
  <c r="AJ9" i="1" s="1"/>
  <c r="AK12" i="1"/>
  <c r="AK9" i="1" s="1"/>
  <c r="AL12" i="1"/>
  <c r="AL9" i="1" s="1"/>
  <c r="AM12" i="1"/>
  <c r="AM9" i="1" s="1"/>
  <c r="AN12" i="1"/>
  <c r="AN9" i="1" s="1"/>
  <c r="AO12" i="1"/>
  <c r="AO9" i="1" s="1"/>
  <c r="AP12" i="1"/>
  <c r="AP9" i="1" s="1"/>
  <c r="AQ12" i="1"/>
  <c r="AQ9" i="1" s="1"/>
  <c r="AR12" i="1"/>
  <c r="AR9" i="1" s="1"/>
  <c r="AS12" i="1"/>
  <c r="AS9" i="1" s="1"/>
  <c r="C12" i="1"/>
  <c r="C9" i="1" s="1"/>
  <c r="B12" i="1"/>
  <c r="B9" i="1" s="1"/>
  <c r="B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M12" i="6" l="1"/>
  <c r="M9" i="6" s="1"/>
  <c r="Y12" i="6"/>
  <c r="Y9" i="6" s="1"/>
  <c r="F9" i="7" s="1"/>
  <c r="F12" i="6"/>
  <c r="F9" i="6" s="1"/>
  <c r="L9" i="7" s="1"/>
  <c r="AO12" i="6"/>
  <c r="AO9" i="6" s="1"/>
  <c r="I13" i="7" s="1"/>
  <c r="AN12" i="6"/>
  <c r="AN9" i="6" s="1"/>
  <c r="AG12" i="6"/>
  <c r="AG9" i="6" s="1"/>
  <c r="AF12" i="6"/>
  <c r="AF9" i="6" s="1"/>
  <c r="H11" i="7" s="1"/>
  <c r="X12" i="6"/>
  <c r="X9" i="6" s="1"/>
  <c r="AS12" i="6"/>
  <c r="AS9" i="6" s="1"/>
  <c r="AK12" i="6"/>
  <c r="AK9" i="6" s="1"/>
  <c r="I9" i="7" s="1"/>
  <c r="AC12" i="6"/>
  <c r="AC9" i="6" s="1"/>
  <c r="T12" i="6"/>
  <c r="T9" i="6" s="1"/>
  <c r="G9" i="7" s="1"/>
  <c r="I12" i="6"/>
  <c r="I9" i="6" s="1"/>
  <c r="AR12" i="6"/>
  <c r="AR9" i="6" s="1"/>
  <c r="R15" i="7" s="1"/>
  <c r="R17" i="7" s="1"/>
  <c r="AJ12" i="6"/>
  <c r="AJ9" i="6" s="1"/>
  <c r="AB12" i="6"/>
  <c r="AB9" i="6" s="1"/>
  <c r="S12" i="6"/>
  <c r="S9" i="6" s="1"/>
  <c r="H12" i="6"/>
  <c r="H9" i="6" s="1"/>
  <c r="AE12" i="6"/>
  <c r="AE9" i="6" s="1"/>
  <c r="Q9" i="7" s="1"/>
  <c r="AQ12" i="6"/>
  <c r="AQ9" i="6" s="1"/>
  <c r="I15" i="7" s="1"/>
  <c r="AI12" i="6"/>
  <c r="AI9" i="6" s="1"/>
  <c r="AA12" i="6"/>
  <c r="AA9" i="6" s="1"/>
  <c r="O11" i="7" s="1"/>
  <c r="R12" i="6"/>
  <c r="R9" i="6" s="1"/>
  <c r="G12" i="6"/>
  <c r="G9" i="6" s="1"/>
  <c r="L11" i="7" s="1"/>
  <c r="AM12" i="6"/>
  <c r="AM9" i="6" s="1"/>
  <c r="R11" i="7" s="1"/>
  <c r="W12" i="6"/>
  <c r="W9" i="6" s="1"/>
  <c r="K12" i="6"/>
  <c r="K9" i="6" s="1"/>
  <c r="M9" i="7" s="1"/>
  <c r="B12" i="6"/>
  <c r="B9" i="6" s="1"/>
  <c r="B9" i="7" s="1"/>
  <c r="B28" i="7" s="1"/>
  <c r="AL12" i="6"/>
  <c r="AL9" i="6" s="1"/>
  <c r="R9" i="7" s="1"/>
  <c r="AD12" i="6"/>
  <c r="AD9" i="6" s="1"/>
  <c r="H9" i="7" s="1"/>
  <c r="U12" i="6"/>
  <c r="U9" i="6" s="1"/>
  <c r="P9" i="7" s="1"/>
  <c r="J12" i="6"/>
  <c r="J9" i="6" s="1"/>
  <c r="D9" i="7" s="1"/>
  <c r="AP12" i="6"/>
  <c r="AP9" i="6" s="1"/>
  <c r="AH12" i="6"/>
  <c r="AH9" i="6" s="1"/>
  <c r="H13" i="7" s="1"/>
  <c r="Z12" i="6"/>
  <c r="Z9" i="6" s="1"/>
  <c r="O9" i="7" s="1"/>
  <c r="Q12" i="6"/>
  <c r="Q9" i="6" s="1"/>
  <c r="N11" i="7" s="1"/>
  <c r="C12" i="6"/>
  <c r="C9" i="6" s="1"/>
  <c r="K9" i="7" s="1"/>
  <c r="K27" i="7" s="1"/>
  <c r="P12" i="6"/>
  <c r="P9" i="6" s="1"/>
  <c r="N9" i="7" s="1"/>
  <c r="D12" i="6"/>
  <c r="D9" i="6" s="1"/>
  <c r="G32" i="4"/>
  <c r="V12" i="6"/>
  <c r="V9" i="6" s="1"/>
  <c r="P11" i="7" s="1"/>
  <c r="N12" i="6"/>
  <c r="N9" i="6" s="1"/>
  <c r="E12" i="6"/>
  <c r="E9" i="6" s="1"/>
  <c r="C9" i="7" s="1"/>
  <c r="L12" i="6"/>
  <c r="L9" i="6" s="1"/>
  <c r="D11" i="7" s="1"/>
  <c r="D9" i="2"/>
  <c r="O9" i="2"/>
  <c r="P11" i="2"/>
  <c r="B9" i="2"/>
  <c r="C11" i="2"/>
  <c r="I13" i="2"/>
  <c r="Q9" i="2"/>
  <c r="R11" i="2"/>
  <c r="N9" i="2"/>
  <c r="I9" i="2"/>
  <c r="I11" i="2"/>
  <c r="I15" i="2"/>
  <c r="R9" i="2"/>
  <c r="Q13" i="2"/>
  <c r="H9" i="2"/>
  <c r="H11" i="2"/>
  <c r="K9" i="2"/>
  <c r="L11" i="2"/>
  <c r="R13" i="2"/>
  <c r="Q11" i="2"/>
  <c r="G9" i="2"/>
  <c r="L9" i="2"/>
  <c r="M11" i="2"/>
  <c r="R15" i="2"/>
  <c r="F9" i="2"/>
  <c r="F11" i="2"/>
  <c r="M9" i="2"/>
  <c r="N11" i="2"/>
  <c r="A28" i="7"/>
  <c r="I19" i="7" l="1"/>
  <c r="L27" i="7"/>
  <c r="I17" i="7"/>
  <c r="I21" i="7"/>
  <c r="G11" i="7"/>
  <c r="G27" i="7" s="1"/>
  <c r="I11" i="7"/>
  <c r="B35" i="7"/>
  <c r="P27" i="7"/>
  <c r="B27" i="7"/>
  <c r="E11" i="7"/>
  <c r="E27" i="7" s="1"/>
  <c r="N27" i="7"/>
  <c r="Q11" i="7"/>
  <c r="Q27" i="7" s="1"/>
  <c r="O27" i="7"/>
  <c r="B30" i="7"/>
  <c r="B29" i="7"/>
  <c r="H27" i="7"/>
  <c r="B32" i="7"/>
  <c r="B39" i="7"/>
  <c r="R21" i="7"/>
  <c r="R19" i="7"/>
  <c r="B31" i="7"/>
  <c r="B37" i="7"/>
  <c r="C11" i="7"/>
  <c r="C27" i="7" s="1"/>
  <c r="B34" i="7"/>
  <c r="B38" i="7"/>
  <c r="F11" i="7"/>
  <c r="F27" i="7" s="1"/>
  <c r="B33" i="7"/>
  <c r="B36" i="7"/>
  <c r="B40" i="7"/>
  <c r="M11" i="7"/>
  <c r="M28" i="7" s="1"/>
  <c r="A29" i="7"/>
  <c r="O28" i="7"/>
  <c r="N28" i="7"/>
  <c r="J28" i="7"/>
  <c r="P28" i="7"/>
  <c r="L28" i="7"/>
  <c r="K28" i="7"/>
  <c r="H28" i="7"/>
  <c r="D28" i="7"/>
  <c r="D27" i="7"/>
  <c r="R21" i="2"/>
  <c r="R17" i="2"/>
  <c r="R19" i="2"/>
  <c r="I17" i="2"/>
  <c r="I21" i="2"/>
  <c r="I19" i="2"/>
  <c r="I28" i="7" l="1"/>
  <c r="I27" i="7"/>
  <c r="G28" i="7"/>
  <c r="R28" i="7"/>
  <c r="Q28" i="7"/>
  <c r="E28" i="7"/>
  <c r="R27" i="7"/>
  <c r="C28" i="7"/>
  <c r="M27" i="7"/>
  <c r="F28" i="7"/>
  <c r="O29" i="7"/>
  <c r="G29" i="7"/>
  <c r="E29" i="7"/>
  <c r="P29" i="7"/>
  <c r="N29" i="7"/>
  <c r="C29" i="7"/>
  <c r="A30" i="7"/>
  <c r="J29" i="7"/>
  <c r="L29" i="7"/>
  <c r="F29" i="7"/>
  <c r="Q29" i="7"/>
  <c r="K29" i="7"/>
  <c r="H29" i="7"/>
  <c r="R29" i="7"/>
  <c r="I29" i="7"/>
  <c r="D29" i="7"/>
  <c r="M29" i="7"/>
  <c r="O30" i="7" l="1"/>
  <c r="G30" i="7"/>
  <c r="E30" i="7"/>
  <c r="A31" i="7"/>
  <c r="C30" i="7"/>
  <c r="F30" i="7"/>
  <c r="P30" i="7"/>
  <c r="L30" i="7"/>
  <c r="J30" i="7"/>
  <c r="N30" i="7"/>
  <c r="K30" i="7"/>
  <c r="H30" i="7"/>
  <c r="Q30" i="7"/>
  <c r="R30" i="7"/>
  <c r="M30" i="7"/>
  <c r="I30" i="7"/>
  <c r="D30" i="7"/>
  <c r="E31" i="7" l="1"/>
  <c r="A32" i="7"/>
  <c r="C31" i="7"/>
  <c r="N31" i="7"/>
  <c r="J31" i="7"/>
  <c r="G31" i="7"/>
  <c r="F31" i="7"/>
  <c r="P31" i="7"/>
  <c r="O31" i="7"/>
  <c r="L31" i="7"/>
  <c r="H31" i="7"/>
  <c r="K31" i="7"/>
  <c r="Q31" i="7"/>
  <c r="D31" i="7"/>
  <c r="M31" i="7"/>
  <c r="R31" i="7"/>
  <c r="I31" i="7"/>
  <c r="A33" i="7" l="1"/>
  <c r="C32" i="7"/>
  <c r="O32" i="7"/>
  <c r="G32" i="7"/>
  <c r="E32" i="7"/>
  <c r="N32" i="7"/>
  <c r="L32" i="7"/>
  <c r="P32" i="7"/>
  <c r="J32" i="7"/>
  <c r="F32" i="7"/>
  <c r="H32" i="7"/>
  <c r="Q32" i="7"/>
  <c r="K32" i="7"/>
  <c r="D32" i="7"/>
  <c r="R32" i="7"/>
  <c r="I32" i="7"/>
  <c r="M32" i="7"/>
  <c r="O33" i="7" l="1"/>
  <c r="G33" i="7"/>
  <c r="E33" i="7"/>
  <c r="P33" i="7"/>
  <c r="C33" i="7"/>
  <c r="L33" i="7"/>
  <c r="J33" i="7"/>
  <c r="A34" i="7"/>
  <c r="F33" i="7"/>
  <c r="N33" i="7"/>
  <c r="Q33" i="7"/>
  <c r="H33" i="7"/>
  <c r="K33" i="7"/>
  <c r="M33" i="7"/>
  <c r="R33" i="7"/>
  <c r="D33" i="7"/>
  <c r="I33" i="7"/>
  <c r="O34" i="7" l="1"/>
  <c r="G34" i="7"/>
  <c r="E34" i="7"/>
  <c r="A35" i="7"/>
  <c r="C34" i="7"/>
  <c r="J34" i="7"/>
  <c r="P34" i="7"/>
  <c r="N34" i="7"/>
  <c r="L34" i="7"/>
  <c r="F34" i="7"/>
  <c r="K34" i="7"/>
  <c r="H34" i="7"/>
  <c r="Q34" i="7"/>
  <c r="R34" i="7"/>
  <c r="D34" i="7"/>
  <c r="M34" i="7"/>
  <c r="I34" i="7"/>
  <c r="E35" i="7" l="1"/>
  <c r="A36" i="7"/>
  <c r="C35" i="7"/>
  <c r="F35" i="7"/>
  <c r="O35" i="7"/>
  <c r="L35" i="7"/>
  <c r="J35" i="7"/>
  <c r="N35" i="7"/>
  <c r="P35" i="7"/>
  <c r="G35" i="7"/>
  <c r="H35" i="7"/>
  <c r="K35" i="7"/>
  <c r="Q35" i="7"/>
  <c r="R35" i="7"/>
  <c r="M35" i="7"/>
  <c r="I35" i="7"/>
  <c r="D35" i="7"/>
  <c r="A37" i="7" l="1"/>
  <c r="C36" i="7"/>
  <c r="O36" i="7"/>
  <c r="G36" i="7"/>
  <c r="J36" i="7"/>
  <c r="F36" i="7"/>
  <c r="E36" i="7"/>
  <c r="P36" i="7"/>
  <c r="L36" i="7"/>
  <c r="N36" i="7"/>
  <c r="K36" i="7"/>
  <c r="Q36" i="7"/>
  <c r="H36" i="7"/>
  <c r="I36" i="7"/>
  <c r="R36" i="7"/>
  <c r="M36" i="7"/>
  <c r="D36" i="7"/>
  <c r="O37" i="7" l="1"/>
  <c r="G37" i="7"/>
  <c r="E37" i="7"/>
  <c r="N37" i="7"/>
  <c r="L37" i="7"/>
  <c r="J37" i="7"/>
  <c r="C37" i="7"/>
  <c r="A38" i="7"/>
  <c r="P37" i="7"/>
  <c r="F37" i="7"/>
  <c r="Q37" i="7"/>
  <c r="K37" i="7"/>
  <c r="H37" i="7"/>
  <c r="R37" i="7"/>
  <c r="D37" i="7"/>
  <c r="I37" i="7"/>
  <c r="M37" i="7"/>
  <c r="O38" i="7" l="1"/>
  <c r="G38" i="7"/>
  <c r="E38" i="7"/>
  <c r="A39" i="7"/>
  <c r="C38" i="7"/>
  <c r="P38" i="7"/>
  <c r="L38" i="7"/>
  <c r="F38" i="7"/>
  <c r="J38" i="7"/>
  <c r="N38" i="7"/>
  <c r="H38" i="7"/>
  <c r="Q38" i="7"/>
  <c r="K38" i="7"/>
  <c r="M38" i="7"/>
  <c r="R38" i="7"/>
  <c r="I38" i="7"/>
  <c r="D38" i="7"/>
  <c r="E39" i="7" l="1"/>
  <c r="A40" i="7"/>
  <c r="C39" i="7"/>
  <c r="O39" i="7"/>
  <c r="G39" i="7"/>
  <c r="L39" i="7"/>
  <c r="P39" i="7"/>
  <c r="J39" i="7"/>
  <c r="N39" i="7"/>
  <c r="F39" i="7"/>
  <c r="K39" i="7"/>
  <c r="Q39" i="7"/>
  <c r="H39" i="7"/>
  <c r="M39" i="7"/>
  <c r="I39" i="7"/>
  <c r="D39" i="7"/>
  <c r="R39" i="7"/>
  <c r="A41" i="7" l="1"/>
  <c r="C40" i="7"/>
  <c r="O40" i="7"/>
  <c r="G40" i="7"/>
  <c r="E40" i="7"/>
  <c r="J40" i="7"/>
  <c r="F40" i="7"/>
  <c r="P40" i="7"/>
  <c r="N40" i="7"/>
  <c r="L40" i="7"/>
  <c r="H40" i="7"/>
  <c r="K40" i="7"/>
  <c r="Q40" i="7"/>
  <c r="M40" i="7"/>
  <c r="D40" i="7"/>
  <c r="R40" i="7"/>
  <c r="I40" i="7"/>
  <c r="O41" i="7" l="1"/>
  <c r="G41" i="7"/>
  <c r="E41" i="7"/>
  <c r="A42" i="7"/>
  <c r="C41" i="7"/>
  <c r="P41" i="7"/>
  <c r="N41" i="7"/>
  <c r="L41" i="7"/>
  <c r="F41" i="7"/>
  <c r="J41" i="7"/>
  <c r="Q41" i="7"/>
  <c r="B41" i="7"/>
  <c r="K41" i="7"/>
  <c r="H41" i="7"/>
  <c r="D41" i="7"/>
  <c r="M41" i="7"/>
  <c r="R41" i="7"/>
  <c r="I41" i="7"/>
  <c r="O42" i="7" l="1"/>
  <c r="G42" i="7"/>
  <c r="E42" i="7"/>
  <c r="A43" i="7"/>
  <c r="C42" i="7"/>
  <c r="F42" i="7"/>
  <c r="N42" i="7"/>
  <c r="L42" i="7"/>
  <c r="J42" i="7"/>
  <c r="P42" i="7"/>
  <c r="Q42" i="7"/>
  <c r="H42" i="7"/>
  <c r="K42" i="7"/>
  <c r="B42" i="7"/>
  <c r="D42" i="7"/>
  <c r="M42" i="7"/>
  <c r="I42" i="7"/>
  <c r="R42" i="7"/>
  <c r="E43" i="7" l="1"/>
  <c r="A44" i="7"/>
  <c r="C43" i="7"/>
  <c r="O43" i="7"/>
  <c r="G43" i="7"/>
  <c r="P43" i="7"/>
  <c r="L43" i="7"/>
  <c r="J43" i="7"/>
  <c r="N43" i="7"/>
  <c r="F43" i="7"/>
  <c r="B43" i="7"/>
  <c r="K43" i="7"/>
  <c r="H43" i="7"/>
  <c r="Q43" i="7"/>
  <c r="R43" i="7"/>
  <c r="D43" i="7"/>
  <c r="I43" i="7"/>
  <c r="M43" i="7"/>
  <c r="A45" i="7" l="1"/>
  <c r="C44" i="7"/>
  <c r="O44" i="7"/>
  <c r="G44" i="7"/>
  <c r="N44" i="7"/>
  <c r="F44" i="7"/>
  <c r="E44" i="7"/>
  <c r="L44" i="7"/>
  <c r="J44" i="7"/>
  <c r="P44" i="7"/>
  <c r="H44" i="7"/>
  <c r="K44" i="7"/>
  <c r="Q44" i="7"/>
  <c r="B44" i="7"/>
  <c r="M44" i="7"/>
  <c r="R44" i="7"/>
  <c r="I44" i="7"/>
  <c r="D44" i="7"/>
  <c r="O45" i="7" l="1"/>
  <c r="G45" i="7"/>
  <c r="E45" i="7"/>
  <c r="L45" i="7"/>
  <c r="A46" i="7"/>
  <c r="C45" i="7"/>
  <c r="F45" i="7"/>
  <c r="P45" i="7"/>
  <c r="N45" i="7"/>
  <c r="J45" i="7"/>
  <c r="K45" i="7"/>
  <c r="H45" i="7"/>
  <c r="B45" i="7"/>
  <c r="Q45" i="7"/>
  <c r="D45" i="7"/>
  <c r="I45" i="7"/>
  <c r="M45" i="7"/>
  <c r="R45" i="7"/>
  <c r="O46" i="7" l="1"/>
  <c r="G46" i="7"/>
  <c r="E46" i="7"/>
  <c r="A47" i="7"/>
  <c r="C46" i="7"/>
  <c r="J46" i="7"/>
  <c r="P46" i="7"/>
  <c r="N46" i="7"/>
  <c r="L46" i="7"/>
  <c r="F46" i="7"/>
  <c r="B46" i="7"/>
  <c r="K46" i="7"/>
  <c r="H46" i="7"/>
  <c r="Q46" i="7"/>
  <c r="R46" i="7"/>
  <c r="D46" i="7"/>
  <c r="M46" i="7"/>
  <c r="I46" i="7"/>
  <c r="E47" i="7" l="1"/>
  <c r="A48" i="7"/>
  <c r="C47" i="7"/>
  <c r="P47" i="7"/>
  <c r="O47" i="7"/>
  <c r="G47" i="7"/>
  <c r="L47" i="7"/>
  <c r="F47" i="7"/>
  <c r="J47" i="7"/>
  <c r="N47" i="7"/>
  <c r="H47" i="7"/>
  <c r="K47" i="7"/>
  <c r="B47" i="7"/>
  <c r="Q47" i="7"/>
  <c r="R47" i="7"/>
  <c r="D47" i="7"/>
  <c r="M47" i="7"/>
  <c r="I47" i="7"/>
  <c r="A49" i="7" l="1"/>
  <c r="C48" i="7"/>
  <c r="O48" i="7"/>
  <c r="G48" i="7"/>
  <c r="N48" i="7"/>
  <c r="F48" i="7"/>
  <c r="E48" i="7"/>
  <c r="P48" i="7"/>
  <c r="J48" i="7"/>
  <c r="L48" i="7"/>
  <c r="H48" i="7"/>
  <c r="K48" i="7"/>
  <c r="B48" i="7"/>
  <c r="Q48" i="7"/>
  <c r="D48" i="7"/>
  <c r="M48" i="7"/>
  <c r="R48" i="7"/>
  <c r="I48" i="7"/>
  <c r="O49" i="7" l="1"/>
  <c r="G49" i="7"/>
  <c r="E49" i="7"/>
  <c r="L49" i="7"/>
  <c r="A50" i="7"/>
  <c r="C49" i="7"/>
  <c r="N49" i="7"/>
  <c r="F49" i="7"/>
  <c r="P49" i="7"/>
  <c r="J49" i="7"/>
  <c r="K49" i="7"/>
  <c r="B49" i="7"/>
  <c r="H49" i="7"/>
  <c r="Q49" i="7"/>
  <c r="I49" i="7"/>
  <c r="M49" i="7"/>
  <c r="D49" i="7"/>
  <c r="R49" i="7"/>
  <c r="O50" i="7" l="1"/>
  <c r="G50" i="7"/>
  <c r="E50" i="7"/>
  <c r="A51" i="7"/>
  <c r="C50" i="7"/>
  <c r="J50" i="7"/>
  <c r="P50" i="7"/>
  <c r="L50" i="7"/>
  <c r="F50" i="7"/>
  <c r="N50" i="7"/>
  <c r="Q50" i="7"/>
  <c r="H50" i="7"/>
  <c r="K50" i="7"/>
  <c r="B50" i="7"/>
  <c r="M50" i="7"/>
  <c r="D50" i="7"/>
  <c r="I50" i="7"/>
  <c r="R50" i="7"/>
  <c r="E51" i="7" l="1"/>
  <c r="A52" i="7"/>
  <c r="C51" i="7"/>
  <c r="P51" i="7"/>
  <c r="O51" i="7"/>
  <c r="G51" i="7"/>
  <c r="N51" i="7"/>
  <c r="L51" i="7"/>
  <c r="J51" i="7"/>
  <c r="F51" i="7"/>
  <c r="K51" i="7"/>
  <c r="B51" i="7"/>
  <c r="Q51" i="7"/>
  <c r="H51" i="7"/>
  <c r="I51" i="7"/>
  <c r="D51" i="7"/>
  <c r="M51" i="7"/>
  <c r="R51" i="7"/>
  <c r="A53" i="7" l="1"/>
  <c r="C52" i="7"/>
  <c r="O52" i="7"/>
  <c r="G52" i="7"/>
  <c r="N52" i="7"/>
  <c r="F52" i="7"/>
  <c r="E52" i="7"/>
  <c r="P52" i="7"/>
  <c r="L52" i="7"/>
  <c r="J52" i="7"/>
  <c r="K52" i="7"/>
  <c r="Q52" i="7"/>
  <c r="B52" i="7"/>
  <c r="H52" i="7"/>
  <c r="M52" i="7"/>
  <c r="D52" i="7"/>
  <c r="I52" i="7"/>
  <c r="R52" i="7"/>
  <c r="O53" i="7" l="1"/>
  <c r="G53" i="7"/>
  <c r="E53" i="7"/>
  <c r="L53" i="7"/>
  <c r="A54" i="7"/>
  <c r="C53" i="7"/>
  <c r="J53" i="7"/>
  <c r="F53" i="7"/>
  <c r="P53" i="7"/>
  <c r="N53" i="7"/>
  <c r="H53" i="7"/>
  <c r="B53" i="7"/>
  <c r="Q53" i="7"/>
  <c r="K53" i="7"/>
  <c r="M53" i="7"/>
  <c r="R53" i="7"/>
  <c r="D53" i="7"/>
  <c r="I53" i="7"/>
  <c r="O54" i="7" l="1"/>
  <c r="G54" i="7"/>
  <c r="E54" i="7"/>
  <c r="A55" i="7"/>
  <c r="C54" i="7"/>
  <c r="J54" i="7"/>
  <c r="N54" i="7"/>
  <c r="P54" i="7"/>
  <c r="L54" i="7"/>
  <c r="F54" i="7"/>
  <c r="B54" i="7"/>
  <c r="K54" i="7"/>
  <c r="H54" i="7"/>
  <c r="Q54" i="7"/>
  <c r="D54" i="7"/>
  <c r="M54" i="7"/>
  <c r="I54" i="7"/>
  <c r="R54" i="7"/>
  <c r="E55" i="7" l="1"/>
  <c r="A56" i="7"/>
  <c r="C55" i="7"/>
  <c r="P55" i="7"/>
  <c r="O55" i="7"/>
  <c r="G55" i="7"/>
  <c r="L55" i="7"/>
  <c r="F55" i="7"/>
  <c r="J55" i="7"/>
  <c r="N55" i="7"/>
  <c r="Q55" i="7"/>
  <c r="H55" i="7"/>
  <c r="K55" i="7"/>
  <c r="B55" i="7"/>
  <c r="D55" i="7"/>
  <c r="M55" i="7"/>
  <c r="I55" i="7"/>
  <c r="R55" i="7"/>
  <c r="A57" i="7" l="1"/>
  <c r="C56" i="7"/>
  <c r="O56" i="7"/>
  <c r="G56" i="7"/>
  <c r="N56" i="7"/>
  <c r="F56" i="7"/>
  <c r="E56" i="7"/>
  <c r="P56" i="7"/>
  <c r="J56" i="7"/>
  <c r="L56" i="7"/>
  <c r="Q56" i="7"/>
  <c r="H56" i="7"/>
  <c r="B56" i="7"/>
  <c r="K56" i="7"/>
  <c r="M56" i="7"/>
  <c r="I56" i="7"/>
  <c r="D56" i="7"/>
  <c r="R56" i="7"/>
  <c r="O57" i="7" l="1"/>
  <c r="G57" i="7"/>
  <c r="E57" i="7"/>
  <c r="L57" i="7"/>
  <c r="A58" i="7"/>
  <c r="C57" i="7"/>
  <c r="N57" i="7"/>
  <c r="J57" i="7"/>
  <c r="P57" i="7"/>
  <c r="F57" i="7"/>
  <c r="H57" i="7"/>
  <c r="K57" i="7"/>
  <c r="Q57" i="7"/>
  <c r="B57" i="7"/>
  <c r="I57" i="7"/>
  <c r="M57" i="7"/>
  <c r="D57" i="7"/>
  <c r="R57" i="7"/>
  <c r="O58" i="7" l="1"/>
  <c r="G58" i="7"/>
  <c r="E58" i="7"/>
  <c r="A59" i="7"/>
  <c r="C58" i="7"/>
  <c r="J58" i="7"/>
  <c r="F58" i="7"/>
  <c r="P58" i="7"/>
  <c r="N58" i="7"/>
  <c r="L58" i="7"/>
  <c r="H58" i="7"/>
  <c r="K58" i="7"/>
  <c r="B58" i="7"/>
  <c r="Q58" i="7"/>
  <c r="I58" i="7"/>
  <c r="D58" i="7"/>
  <c r="R58" i="7"/>
  <c r="M58" i="7"/>
  <c r="E59" i="7" l="1"/>
  <c r="A60" i="7"/>
  <c r="C59" i="7"/>
  <c r="P59" i="7"/>
  <c r="O59" i="7"/>
  <c r="G59" i="7"/>
  <c r="J59" i="7"/>
  <c r="N59" i="7"/>
  <c r="F59" i="7"/>
  <c r="L59" i="7"/>
  <c r="Q59" i="7"/>
  <c r="K59" i="7"/>
  <c r="B59" i="7"/>
  <c r="H59" i="7"/>
  <c r="D59" i="7"/>
  <c r="M59" i="7"/>
  <c r="R59" i="7"/>
  <c r="I59" i="7"/>
  <c r="A61" i="7" l="1"/>
  <c r="C60" i="7"/>
  <c r="O60" i="7"/>
  <c r="G60" i="7"/>
  <c r="N60" i="7"/>
  <c r="F60" i="7"/>
  <c r="E60" i="7"/>
  <c r="L60" i="7"/>
  <c r="P60" i="7"/>
  <c r="J60" i="7"/>
  <c r="B60" i="7"/>
  <c r="H60" i="7"/>
  <c r="K60" i="7"/>
  <c r="Q60" i="7"/>
  <c r="R60" i="7"/>
  <c r="D60" i="7"/>
  <c r="I60" i="7"/>
  <c r="M60" i="7"/>
  <c r="O61" i="7" l="1"/>
  <c r="G61" i="7"/>
  <c r="E61" i="7"/>
  <c r="L61" i="7"/>
  <c r="A62" i="7"/>
  <c r="C61" i="7"/>
  <c r="P61" i="7"/>
  <c r="J61" i="7"/>
  <c r="F61" i="7"/>
  <c r="N61" i="7"/>
  <c r="B61" i="7"/>
  <c r="Q61" i="7"/>
  <c r="H61" i="7"/>
  <c r="K61" i="7"/>
  <c r="I61" i="7"/>
  <c r="M61" i="7"/>
  <c r="R61" i="7"/>
  <c r="D61" i="7"/>
  <c r="O62" i="7" l="1"/>
  <c r="G62" i="7"/>
  <c r="E62" i="7"/>
  <c r="A63" i="7"/>
  <c r="C62" i="7"/>
  <c r="J62" i="7"/>
  <c r="N62" i="7"/>
  <c r="F62" i="7"/>
  <c r="L62" i="7"/>
  <c r="P62" i="7"/>
  <c r="K62" i="7"/>
  <c r="B62" i="7"/>
  <c r="Q62" i="7"/>
  <c r="H62" i="7"/>
  <c r="R62" i="7"/>
  <c r="M62" i="7"/>
  <c r="I62" i="7"/>
  <c r="D62" i="7"/>
  <c r="E63" i="7" l="1"/>
  <c r="A64" i="7"/>
  <c r="C63" i="7"/>
  <c r="P63" i="7"/>
  <c r="O63" i="7"/>
  <c r="G63" i="7"/>
  <c r="L63" i="7"/>
  <c r="J63" i="7"/>
  <c r="F63" i="7"/>
  <c r="N63" i="7"/>
  <c r="B63" i="7"/>
  <c r="H63" i="7"/>
  <c r="K63" i="7"/>
  <c r="Q63" i="7"/>
  <c r="M63" i="7"/>
  <c r="D63" i="7"/>
  <c r="R63" i="7"/>
  <c r="I63" i="7"/>
  <c r="A65" i="7" l="1"/>
  <c r="C64" i="7"/>
  <c r="O64" i="7"/>
  <c r="G64" i="7"/>
  <c r="N64" i="7"/>
  <c r="F64" i="7"/>
  <c r="E64" i="7"/>
  <c r="P64" i="7"/>
  <c r="L64" i="7"/>
  <c r="J64" i="7"/>
  <c r="B64" i="7"/>
  <c r="Q64" i="7"/>
  <c r="H64" i="7"/>
  <c r="K64" i="7"/>
  <c r="I64" i="7"/>
  <c r="R64" i="7"/>
  <c r="D64" i="7"/>
  <c r="M64" i="7"/>
  <c r="O65" i="7" l="1"/>
  <c r="G65" i="7"/>
  <c r="E65" i="7"/>
  <c r="L65" i="7"/>
  <c r="A66" i="7"/>
  <c r="C65" i="7"/>
  <c r="P65" i="7"/>
  <c r="N65" i="7"/>
  <c r="J65" i="7"/>
  <c r="F65" i="7"/>
  <c r="B65" i="7"/>
  <c r="Q65" i="7"/>
  <c r="H65" i="7"/>
  <c r="K65" i="7"/>
  <c r="M65" i="7"/>
  <c r="D65" i="7"/>
  <c r="R65" i="7"/>
  <c r="I65" i="7"/>
  <c r="O66" i="7" l="1"/>
  <c r="G66" i="7"/>
  <c r="E66" i="7"/>
  <c r="A67" i="7"/>
  <c r="C66" i="7"/>
  <c r="J66" i="7"/>
  <c r="L66" i="7"/>
  <c r="F66" i="7"/>
  <c r="P66" i="7"/>
  <c r="N66" i="7"/>
  <c r="K66" i="7"/>
  <c r="B66" i="7"/>
  <c r="Q66" i="7"/>
  <c r="H66" i="7"/>
  <c r="I66" i="7"/>
  <c r="R66" i="7"/>
  <c r="D66" i="7"/>
  <c r="M66" i="7"/>
  <c r="E67" i="7" l="1"/>
  <c r="A68" i="7"/>
  <c r="C67" i="7"/>
  <c r="P67" i="7"/>
  <c r="O67" i="7"/>
  <c r="G67" i="7"/>
  <c r="N67" i="7"/>
  <c r="J67" i="7"/>
  <c r="L67" i="7"/>
  <c r="F67" i="7"/>
  <c r="H67" i="7"/>
  <c r="K67" i="7"/>
  <c r="Q67" i="7"/>
  <c r="B67" i="7"/>
  <c r="M67" i="7"/>
  <c r="I67" i="7"/>
  <c r="R67" i="7"/>
  <c r="D67" i="7"/>
  <c r="A69" i="7" l="1"/>
  <c r="C68" i="7"/>
  <c r="O68" i="7"/>
  <c r="G68" i="7"/>
  <c r="N68" i="7"/>
  <c r="F68" i="7"/>
  <c r="E68" i="7"/>
  <c r="L68" i="7"/>
  <c r="P68" i="7"/>
  <c r="J68" i="7"/>
  <c r="B68" i="7"/>
  <c r="H68" i="7"/>
  <c r="K68" i="7"/>
  <c r="Q68" i="7"/>
  <c r="I68" i="7"/>
  <c r="D68" i="7"/>
  <c r="R68" i="7"/>
  <c r="M68" i="7"/>
  <c r="O69" i="7" l="1"/>
  <c r="G69" i="7"/>
  <c r="E69" i="7"/>
  <c r="L69" i="7"/>
  <c r="A70" i="7"/>
  <c r="C69" i="7"/>
  <c r="P69" i="7"/>
  <c r="J69" i="7"/>
  <c r="F69" i="7"/>
  <c r="N69" i="7"/>
  <c r="Q69" i="7"/>
  <c r="K69" i="7"/>
  <c r="H69" i="7"/>
  <c r="B69" i="7"/>
  <c r="R69" i="7"/>
  <c r="D69" i="7"/>
  <c r="I69" i="7"/>
  <c r="M69" i="7"/>
  <c r="O70" i="7" l="1"/>
  <c r="G70" i="7"/>
  <c r="E70" i="7"/>
  <c r="A71" i="7"/>
  <c r="C70" i="7"/>
  <c r="J70" i="7"/>
  <c r="N70" i="7"/>
  <c r="L70" i="7"/>
  <c r="P70" i="7"/>
  <c r="F70" i="7"/>
  <c r="B70" i="7"/>
  <c r="Q70" i="7"/>
  <c r="H70" i="7"/>
  <c r="K70" i="7"/>
  <c r="I70" i="7"/>
  <c r="R70" i="7"/>
  <c r="D70" i="7"/>
  <c r="M70" i="7"/>
  <c r="E71" i="7" l="1"/>
  <c r="A72" i="7"/>
  <c r="C71" i="7"/>
  <c r="P71" i="7"/>
  <c r="O71" i="7"/>
  <c r="G71" i="7"/>
  <c r="F71" i="7"/>
  <c r="N71" i="7"/>
  <c r="L71" i="7"/>
  <c r="J71" i="7"/>
  <c r="B71" i="7"/>
  <c r="H71" i="7"/>
  <c r="K71" i="7"/>
  <c r="Q71" i="7"/>
  <c r="M71" i="7"/>
  <c r="I71" i="7"/>
  <c r="D71" i="7"/>
  <c r="R71" i="7"/>
  <c r="A73" i="7" l="1"/>
  <c r="C72" i="7"/>
  <c r="O72" i="7"/>
  <c r="G72" i="7"/>
  <c r="N72" i="7"/>
  <c r="F72" i="7"/>
  <c r="E72" i="7"/>
  <c r="J72" i="7"/>
  <c r="P72" i="7"/>
  <c r="L72" i="7"/>
  <c r="H72" i="7"/>
  <c r="K72" i="7"/>
  <c r="B72" i="7"/>
  <c r="Q72" i="7"/>
  <c r="D72" i="7"/>
  <c r="R72" i="7"/>
  <c r="M72" i="7"/>
  <c r="I72" i="7"/>
  <c r="O73" i="7" l="1"/>
  <c r="G73" i="7"/>
  <c r="E73" i="7"/>
  <c r="L73" i="7"/>
  <c r="A74" i="7"/>
  <c r="C73" i="7"/>
  <c r="N73" i="7"/>
  <c r="P73" i="7"/>
  <c r="J73" i="7"/>
  <c r="F73" i="7"/>
  <c r="Q73" i="7"/>
  <c r="B73" i="7"/>
  <c r="H73" i="7"/>
  <c r="K73" i="7"/>
  <c r="D73" i="7"/>
  <c r="R73" i="7"/>
  <c r="M73" i="7"/>
  <c r="I73" i="7"/>
  <c r="O74" i="7" l="1"/>
  <c r="G74" i="7"/>
  <c r="E74" i="7"/>
  <c r="A75" i="7"/>
  <c r="C74" i="7"/>
  <c r="J74" i="7"/>
  <c r="P74" i="7"/>
  <c r="L74" i="7"/>
  <c r="F74" i="7"/>
  <c r="N74" i="7"/>
  <c r="Q74" i="7"/>
  <c r="H74" i="7"/>
  <c r="K74" i="7"/>
  <c r="B74" i="7"/>
  <c r="R74" i="7"/>
  <c r="M74" i="7"/>
  <c r="D74" i="7"/>
  <c r="I74" i="7"/>
  <c r="E75" i="7" l="1"/>
  <c r="A76" i="7"/>
  <c r="C75" i="7"/>
  <c r="P75" i="7"/>
  <c r="O75" i="7"/>
  <c r="G75" i="7"/>
  <c r="N75" i="7"/>
  <c r="J75" i="7"/>
  <c r="F75" i="7"/>
  <c r="L75" i="7"/>
  <c r="H75" i="7"/>
  <c r="K75" i="7"/>
  <c r="B75" i="7"/>
  <c r="Q75" i="7"/>
  <c r="D75" i="7"/>
  <c r="I75" i="7"/>
  <c r="R75" i="7"/>
  <c r="M75" i="7"/>
  <c r="A77" i="7" l="1"/>
  <c r="C76" i="7"/>
  <c r="O76" i="7"/>
  <c r="G76" i="7"/>
  <c r="N76" i="7"/>
  <c r="F76" i="7"/>
  <c r="E76" i="7"/>
  <c r="L76" i="7"/>
  <c r="J76" i="7"/>
  <c r="P76" i="7"/>
  <c r="H76" i="7"/>
  <c r="K76" i="7"/>
  <c r="B76" i="7"/>
  <c r="Q76" i="7"/>
  <c r="M76" i="7"/>
  <c r="R76" i="7"/>
  <c r="I76" i="7"/>
  <c r="D76" i="7"/>
  <c r="O77" i="7" l="1"/>
  <c r="G77" i="7"/>
  <c r="E77" i="7"/>
  <c r="L77" i="7"/>
  <c r="A78" i="7"/>
  <c r="C77" i="7"/>
  <c r="F77" i="7"/>
  <c r="P77" i="7"/>
  <c r="N77" i="7"/>
  <c r="J77" i="7"/>
  <c r="K77" i="7"/>
  <c r="B77" i="7"/>
  <c r="H77" i="7"/>
  <c r="Q77" i="7"/>
  <c r="D77" i="7"/>
  <c r="R77" i="7"/>
  <c r="I77" i="7"/>
  <c r="M77" i="7"/>
  <c r="O78" i="7" l="1"/>
  <c r="G78" i="7"/>
  <c r="E78" i="7"/>
  <c r="A79" i="7"/>
  <c r="C78" i="7"/>
  <c r="J78" i="7"/>
  <c r="P78" i="7"/>
  <c r="N78" i="7"/>
  <c r="F78" i="7"/>
  <c r="L78" i="7"/>
  <c r="B78" i="7"/>
  <c r="H78" i="7"/>
  <c r="K78" i="7"/>
  <c r="Q78" i="7"/>
  <c r="R78" i="7"/>
  <c r="M78" i="7"/>
  <c r="I78" i="7"/>
  <c r="D78" i="7"/>
  <c r="E79" i="7" l="1"/>
  <c r="A80" i="7"/>
  <c r="C79" i="7"/>
  <c r="P79" i="7"/>
  <c r="O79" i="7"/>
  <c r="G79" i="7"/>
  <c r="L79" i="7"/>
  <c r="F79" i="7"/>
  <c r="N79" i="7"/>
  <c r="J79" i="7"/>
  <c r="H79" i="7"/>
  <c r="K79" i="7"/>
  <c r="Q79" i="7"/>
  <c r="B79" i="7"/>
  <c r="R79" i="7"/>
  <c r="D79" i="7"/>
  <c r="M79" i="7"/>
  <c r="I79" i="7"/>
  <c r="A81" i="7" l="1"/>
  <c r="C80" i="7"/>
  <c r="O80" i="7"/>
  <c r="G80" i="7"/>
  <c r="N80" i="7"/>
  <c r="F80" i="7"/>
  <c r="E80" i="7"/>
  <c r="P80" i="7"/>
  <c r="J80" i="7"/>
  <c r="L80" i="7"/>
  <c r="K80" i="7"/>
  <c r="H80" i="7"/>
  <c r="Q80" i="7"/>
  <c r="B80" i="7"/>
  <c r="M80" i="7"/>
  <c r="D80" i="7"/>
  <c r="R80" i="7"/>
  <c r="I80" i="7"/>
  <c r="O81" i="7" l="1"/>
  <c r="G81" i="7"/>
  <c r="E81" i="7"/>
  <c r="L81" i="7"/>
  <c r="A82" i="7"/>
  <c r="C81" i="7"/>
  <c r="N81" i="7"/>
  <c r="F81" i="7"/>
  <c r="J81" i="7"/>
  <c r="P81" i="7"/>
  <c r="K81" i="7"/>
  <c r="H81" i="7"/>
  <c r="Q81" i="7"/>
  <c r="B81" i="7"/>
  <c r="I81" i="7"/>
  <c r="M81" i="7"/>
  <c r="R81" i="7"/>
  <c r="D81" i="7"/>
  <c r="O82" i="7" l="1"/>
  <c r="G82" i="7"/>
  <c r="E82" i="7"/>
  <c r="A83" i="7"/>
  <c r="C82" i="7"/>
  <c r="J82" i="7"/>
  <c r="P82" i="7"/>
  <c r="L82" i="7"/>
  <c r="F82" i="7"/>
  <c r="N82" i="7"/>
  <c r="Q82" i="7"/>
  <c r="K82" i="7"/>
  <c r="B82" i="7"/>
  <c r="H82" i="7"/>
  <c r="D82" i="7"/>
  <c r="M82" i="7"/>
  <c r="R82" i="7"/>
  <c r="I82" i="7"/>
  <c r="E83" i="7" l="1"/>
  <c r="A84" i="7"/>
  <c r="C83" i="7"/>
  <c r="P83" i="7"/>
  <c r="O83" i="7"/>
  <c r="G83" i="7"/>
  <c r="N83" i="7"/>
  <c r="L83" i="7"/>
  <c r="J83" i="7"/>
  <c r="F83" i="7"/>
  <c r="K83" i="7"/>
  <c r="Q83" i="7"/>
  <c r="B83" i="7"/>
  <c r="H83" i="7"/>
  <c r="R83" i="7"/>
  <c r="D83" i="7"/>
  <c r="M83" i="7"/>
  <c r="I83" i="7"/>
  <c r="A85" i="7" l="1"/>
  <c r="C84" i="7"/>
  <c r="O84" i="7"/>
  <c r="G84" i="7"/>
  <c r="N84" i="7"/>
  <c r="F84" i="7"/>
  <c r="E84" i="7"/>
  <c r="P84" i="7"/>
  <c r="L84" i="7"/>
  <c r="J84" i="7"/>
  <c r="K84" i="7"/>
  <c r="Q84" i="7"/>
  <c r="H84" i="7"/>
  <c r="B84" i="7"/>
  <c r="D84" i="7"/>
  <c r="M84" i="7"/>
  <c r="R84" i="7"/>
  <c r="I84" i="7"/>
  <c r="O85" i="7" l="1"/>
  <c r="G85" i="7"/>
  <c r="E85" i="7"/>
  <c r="L85" i="7"/>
  <c r="A86" i="7"/>
  <c r="C85" i="7"/>
  <c r="J85" i="7"/>
  <c r="F85" i="7"/>
  <c r="P85" i="7"/>
  <c r="N85" i="7"/>
  <c r="B85" i="7"/>
  <c r="H85" i="7"/>
  <c r="Q85" i="7"/>
  <c r="K85" i="7"/>
  <c r="R85" i="7"/>
  <c r="M85" i="7"/>
  <c r="D85" i="7"/>
  <c r="I85" i="7"/>
  <c r="O86" i="7" l="1"/>
  <c r="G86" i="7"/>
  <c r="E86" i="7"/>
  <c r="A87" i="7"/>
  <c r="C86" i="7"/>
  <c r="J86" i="7"/>
  <c r="N86" i="7"/>
  <c r="P86" i="7"/>
  <c r="L86" i="7"/>
  <c r="F86" i="7"/>
  <c r="H86" i="7"/>
  <c r="K86" i="7"/>
  <c r="B86" i="7"/>
  <c r="Q86" i="7"/>
  <c r="M86" i="7"/>
  <c r="I86" i="7"/>
  <c r="R86" i="7"/>
  <c r="D86" i="7"/>
  <c r="E87" i="7" l="1"/>
  <c r="A88" i="7"/>
  <c r="C87" i="7"/>
  <c r="P87" i="7"/>
  <c r="O87" i="7"/>
  <c r="G87" i="7"/>
  <c r="L87" i="7"/>
  <c r="F87" i="7"/>
  <c r="N87" i="7"/>
  <c r="J87" i="7"/>
  <c r="Q87" i="7"/>
  <c r="B87" i="7"/>
  <c r="H87" i="7"/>
  <c r="K87" i="7"/>
  <c r="R87" i="7"/>
  <c r="M87" i="7"/>
  <c r="I87" i="7"/>
  <c r="D87" i="7"/>
  <c r="A89" i="7" l="1"/>
  <c r="C88" i="7"/>
  <c r="O88" i="7"/>
  <c r="G88" i="7"/>
  <c r="N88" i="7"/>
  <c r="F88" i="7"/>
  <c r="E88" i="7"/>
  <c r="P88" i="7"/>
  <c r="J88" i="7"/>
  <c r="L88" i="7"/>
  <c r="Q88" i="7"/>
  <c r="B88" i="7"/>
  <c r="H88" i="7"/>
  <c r="K88" i="7"/>
  <c r="M88" i="7"/>
  <c r="D88" i="7"/>
  <c r="I88" i="7"/>
  <c r="R88" i="7"/>
  <c r="O89" i="7" l="1"/>
  <c r="G89" i="7"/>
  <c r="E89" i="7"/>
  <c r="L89" i="7"/>
  <c r="A90" i="7"/>
  <c r="C89" i="7"/>
  <c r="N89" i="7"/>
  <c r="J89" i="7"/>
  <c r="P89" i="7"/>
  <c r="F89" i="7"/>
  <c r="B89" i="7"/>
  <c r="K89" i="7"/>
  <c r="Q89" i="7"/>
  <c r="H89" i="7"/>
  <c r="I89" i="7"/>
  <c r="M89" i="7"/>
  <c r="R89" i="7"/>
  <c r="D89" i="7"/>
  <c r="O90" i="7" l="1"/>
  <c r="G90" i="7"/>
  <c r="E90" i="7"/>
  <c r="A91" i="7"/>
  <c r="C90" i="7"/>
  <c r="J90" i="7"/>
  <c r="F90" i="7"/>
  <c r="P90" i="7"/>
  <c r="N90" i="7"/>
  <c r="L90" i="7"/>
  <c r="K90" i="7"/>
  <c r="B90" i="7"/>
  <c r="Q90" i="7"/>
  <c r="H90" i="7"/>
  <c r="D90" i="7"/>
  <c r="I90" i="7"/>
  <c r="M90" i="7"/>
  <c r="R90" i="7"/>
  <c r="P91" i="7" l="1"/>
  <c r="N91" i="7"/>
  <c r="A92" i="7"/>
  <c r="C91" i="7"/>
  <c r="J91" i="7"/>
  <c r="F91" i="7"/>
  <c r="L91" i="7"/>
  <c r="O91" i="7"/>
  <c r="E91" i="7"/>
  <c r="G91" i="7"/>
  <c r="H91" i="7"/>
  <c r="B91" i="7"/>
  <c r="K91" i="7"/>
  <c r="Q91" i="7"/>
  <c r="M91" i="7"/>
  <c r="D91" i="7"/>
  <c r="R91" i="7"/>
  <c r="I91" i="7"/>
  <c r="N92" i="7" l="1"/>
  <c r="F92" i="7"/>
  <c r="L92" i="7"/>
  <c r="P92" i="7"/>
  <c r="A93" i="7"/>
  <c r="C92" i="7"/>
  <c r="O92" i="7"/>
  <c r="J92" i="7"/>
  <c r="G92" i="7"/>
  <c r="E92" i="7"/>
  <c r="Q92" i="7"/>
  <c r="K92" i="7"/>
  <c r="H92" i="7"/>
  <c r="B92" i="7"/>
  <c r="D92" i="7"/>
  <c r="R92" i="7"/>
  <c r="M92" i="7"/>
  <c r="I92" i="7"/>
  <c r="L93" i="7" l="1"/>
  <c r="J93" i="7"/>
  <c r="P93" i="7"/>
  <c r="O93" i="7"/>
  <c r="G93" i="7"/>
  <c r="N93" i="7"/>
  <c r="F93" i="7"/>
  <c r="A94" i="7"/>
  <c r="E93" i="7"/>
  <c r="C93" i="7"/>
  <c r="Q93" i="7"/>
  <c r="H93" i="7"/>
  <c r="B93" i="7"/>
  <c r="K93" i="7"/>
  <c r="I93" i="7"/>
  <c r="M93" i="7"/>
  <c r="R93" i="7"/>
  <c r="D93" i="7"/>
  <c r="J94" i="7" l="1"/>
  <c r="P94" i="7"/>
  <c r="N94" i="7"/>
  <c r="F94" i="7"/>
  <c r="E94" i="7"/>
  <c r="L94" i="7"/>
  <c r="G94" i="7"/>
  <c r="C94" i="7"/>
  <c r="A95" i="7"/>
  <c r="O94" i="7"/>
  <c r="K94" i="7"/>
  <c r="Q94" i="7"/>
  <c r="B94" i="7"/>
  <c r="H94" i="7"/>
  <c r="M94" i="7"/>
  <c r="R94" i="7"/>
  <c r="I94" i="7"/>
  <c r="D94" i="7"/>
  <c r="P95" i="7" l="1"/>
  <c r="N95" i="7"/>
  <c r="F95" i="7"/>
  <c r="L95" i="7"/>
  <c r="A96" i="7"/>
  <c r="C95" i="7"/>
  <c r="J95" i="7"/>
  <c r="E95" i="7"/>
  <c r="O95" i="7"/>
  <c r="G95" i="7"/>
  <c r="H95" i="7"/>
  <c r="K95" i="7"/>
  <c r="Q95" i="7"/>
  <c r="B95" i="7"/>
  <c r="I95" i="7"/>
  <c r="R95" i="7"/>
  <c r="D95" i="7"/>
  <c r="M95" i="7"/>
  <c r="N96" i="7" l="1"/>
  <c r="F96" i="7"/>
  <c r="L96" i="7"/>
  <c r="J96" i="7"/>
  <c r="P96" i="7"/>
  <c r="G96" i="7"/>
  <c r="C96" i="7"/>
  <c r="A97" i="7"/>
  <c r="O96" i="7"/>
  <c r="E96" i="7"/>
  <c r="Q96" i="7"/>
  <c r="H96" i="7"/>
  <c r="B96" i="7"/>
  <c r="K96" i="7"/>
  <c r="D96" i="7"/>
  <c r="R96" i="7"/>
  <c r="I96" i="7"/>
  <c r="M96" i="7"/>
  <c r="L97" i="7" l="1"/>
  <c r="J97" i="7"/>
  <c r="P97" i="7"/>
  <c r="O97" i="7"/>
  <c r="G97" i="7"/>
  <c r="N97" i="7"/>
  <c r="F97" i="7"/>
  <c r="E97" i="7"/>
  <c r="A98" i="7"/>
  <c r="C97" i="7"/>
  <c r="B97" i="7"/>
  <c r="Q97" i="7"/>
  <c r="H97" i="7"/>
  <c r="K97" i="7"/>
  <c r="I97" i="7"/>
  <c r="D97" i="7"/>
  <c r="R97" i="7"/>
  <c r="M97" i="7"/>
  <c r="J98" i="7" l="1"/>
  <c r="P98" i="7"/>
  <c r="N98" i="7"/>
  <c r="F98" i="7"/>
  <c r="E98" i="7"/>
  <c r="L98" i="7"/>
  <c r="O98" i="7"/>
  <c r="C98" i="7"/>
  <c r="A99" i="7"/>
  <c r="G98" i="7"/>
  <c r="K98" i="7"/>
  <c r="Q98" i="7"/>
  <c r="H98" i="7"/>
  <c r="B98" i="7"/>
  <c r="M98" i="7"/>
  <c r="R98" i="7"/>
  <c r="D98" i="7"/>
  <c r="I98" i="7"/>
  <c r="P99" i="7" l="1"/>
  <c r="N99" i="7"/>
  <c r="F99" i="7"/>
  <c r="L99" i="7"/>
  <c r="A100" i="7"/>
  <c r="C99" i="7"/>
  <c r="J99" i="7"/>
  <c r="G99" i="7"/>
  <c r="E99" i="7"/>
  <c r="O99" i="7"/>
  <c r="K99" i="7"/>
  <c r="Q99" i="7"/>
  <c r="B99" i="7"/>
  <c r="H99" i="7"/>
  <c r="R99" i="7"/>
  <c r="D99" i="7"/>
  <c r="M99" i="7"/>
  <c r="I99" i="7"/>
  <c r="N100" i="7" l="1"/>
  <c r="F100" i="7"/>
  <c r="L100" i="7"/>
  <c r="J100" i="7"/>
  <c r="P100" i="7"/>
  <c r="O100" i="7"/>
  <c r="G100" i="7"/>
  <c r="E100" i="7"/>
  <c r="C100" i="7"/>
  <c r="A101" i="7"/>
  <c r="B100" i="7"/>
  <c r="K100" i="7"/>
  <c r="Q100" i="7"/>
  <c r="H100" i="7"/>
  <c r="I100" i="7"/>
  <c r="M100" i="7"/>
  <c r="D100" i="7"/>
  <c r="R100" i="7"/>
  <c r="L101" i="7" l="1"/>
  <c r="J101" i="7"/>
  <c r="P101" i="7"/>
  <c r="O101" i="7"/>
  <c r="G101" i="7"/>
  <c r="N101" i="7"/>
  <c r="F101" i="7"/>
  <c r="C101" i="7"/>
  <c r="A102" i="7"/>
  <c r="E101" i="7"/>
  <c r="Q101" i="7"/>
  <c r="K101" i="7"/>
  <c r="H101" i="7"/>
  <c r="B101" i="7"/>
  <c r="M101" i="7"/>
  <c r="I101" i="7"/>
  <c r="D101" i="7"/>
  <c r="R101" i="7"/>
  <c r="J102" i="7" l="1"/>
  <c r="P102" i="7"/>
  <c r="N102" i="7"/>
  <c r="F102" i="7"/>
  <c r="E102" i="7"/>
  <c r="L102" i="7"/>
  <c r="G102" i="7"/>
  <c r="O102" i="7"/>
  <c r="A103" i="7"/>
  <c r="C102" i="7"/>
  <c r="Q102" i="7"/>
  <c r="H102" i="7"/>
  <c r="B102" i="7"/>
  <c r="K102" i="7"/>
  <c r="I102" i="7"/>
  <c r="R102" i="7"/>
  <c r="M102" i="7"/>
  <c r="D102" i="7"/>
  <c r="P103" i="7" l="1"/>
  <c r="N103" i="7"/>
  <c r="F103" i="7"/>
  <c r="L103" i="7"/>
  <c r="A104" i="7"/>
  <c r="C103" i="7"/>
  <c r="J103" i="7"/>
  <c r="E103" i="7"/>
  <c r="O103" i="7"/>
  <c r="G103" i="7"/>
  <c r="K103" i="7"/>
  <c r="Q103" i="7"/>
  <c r="H103" i="7"/>
  <c r="B103" i="7"/>
  <c r="R103" i="7"/>
  <c r="I103" i="7"/>
  <c r="D103" i="7"/>
  <c r="M103" i="7"/>
  <c r="N104" i="7" l="1"/>
  <c r="F104" i="7"/>
  <c r="L104" i="7"/>
  <c r="J104" i="7"/>
  <c r="P104" i="7"/>
  <c r="G104" i="7"/>
  <c r="C104" i="7"/>
  <c r="A105" i="7"/>
  <c r="O104" i="7"/>
  <c r="E104" i="7"/>
  <c r="B104" i="7"/>
  <c r="K104" i="7"/>
  <c r="Q104" i="7"/>
  <c r="H104" i="7"/>
  <c r="M104" i="7"/>
  <c r="I104" i="7"/>
  <c r="R104" i="7"/>
  <c r="D104" i="7"/>
  <c r="L105" i="7" l="1"/>
  <c r="J105" i="7"/>
  <c r="P105" i="7"/>
  <c r="O105" i="7"/>
  <c r="G105" i="7"/>
  <c r="N105" i="7"/>
  <c r="F105" i="7"/>
  <c r="E105" i="7"/>
  <c r="C105" i="7"/>
  <c r="A106" i="7"/>
  <c r="B105" i="7"/>
  <c r="Q105" i="7"/>
  <c r="H105" i="7"/>
  <c r="K105" i="7"/>
  <c r="M105" i="7"/>
  <c r="D105" i="7"/>
  <c r="R105" i="7"/>
  <c r="I105" i="7"/>
  <c r="J106" i="7" l="1"/>
  <c r="P106" i="7"/>
  <c r="N106" i="7"/>
  <c r="F106" i="7"/>
  <c r="E106" i="7"/>
  <c r="L106" i="7"/>
  <c r="A107" i="7"/>
  <c r="O106" i="7"/>
  <c r="G106" i="7"/>
  <c r="C106" i="7"/>
  <c r="Q106" i="7"/>
  <c r="H106" i="7"/>
  <c r="B106" i="7"/>
  <c r="K106" i="7"/>
  <c r="R106" i="7"/>
  <c r="D106" i="7"/>
  <c r="M106" i="7"/>
  <c r="I106" i="7"/>
  <c r="P107" i="7" l="1"/>
  <c r="N107" i="7"/>
  <c r="F107" i="7"/>
  <c r="L107" i="7"/>
  <c r="A108" i="7"/>
  <c r="C107" i="7"/>
  <c r="J107" i="7"/>
  <c r="G107" i="7"/>
  <c r="O107" i="7"/>
  <c r="E107" i="7"/>
  <c r="B107" i="7"/>
  <c r="Q107" i="7"/>
  <c r="H107" i="7"/>
  <c r="K107" i="7"/>
  <c r="D107" i="7"/>
  <c r="I107" i="7"/>
  <c r="R107" i="7"/>
  <c r="M107" i="7"/>
  <c r="N108" i="7" l="1"/>
  <c r="F108" i="7"/>
  <c r="L108" i="7"/>
  <c r="J108" i="7"/>
  <c r="P108" i="7"/>
  <c r="E108" i="7"/>
  <c r="O108" i="7"/>
  <c r="G108" i="7"/>
  <c r="C108" i="7"/>
  <c r="A109" i="7"/>
  <c r="K108" i="7"/>
  <c r="Q108" i="7"/>
  <c r="H108" i="7"/>
  <c r="B108" i="7"/>
  <c r="M108" i="7"/>
  <c r="R108" i="7"/>
  <c r="D108" i="7"/>
  <c r="I108" i="7"/>
  <c r="L109" i="7" l="1"/>
  <c r="J109" i="7"/>
  <c r="P109" i="7"/>
  <c r="O109" i="7"/>
  <c r="G109" i="7"/>
  <c r="N109" i="7"/>
  <c r="F109" i="7"/>
  <c r="C109" i="7"/>
  <c r="A110" i="7"/>
  <c r="E109" i="7"/>
  <c r="Q109" i="7"/>
  <c r="H109" i="7"/>
  <c r="B109" i="7"/>
  <c r="K109" i="7"/>
  <c r="D109" i="7"/>
  <c r="R109" i="7"/>
  <c r="M109" i="7"/>
  <c r="I109" i="7"/>
  <c r="J110" i="7" l="1"/>
  <c r="P110" i="7"/>
  <c r="N110" i="7"/>
  <c r="F110" i="7"/>
  <c r="E110" i="7"/>
  <c r="L110" i="7"/>
  <c r="G110" i="7"/>
  <c r="A111" i="7"/>
  <c r="C110" i="7"/>
  <c r="O110" i="7"/>
  <c r="H110" i="7"/>
  <c r="Q110" i="7"/>
  <c r="B110" i="7"/>
  <c r="K110" i="7"/>
  <c r="R110" i="7"/>
  <c r="I110" i="7"/>
  <c r="D110" i="7"/>
  <c r="M110" i="7"/>
  <c r="P111" i="7" l="1"/>
  <c r="N111" i="7"/>
  <c r="F111" i="7"/>
  <c r="L111" i="7"/>
  <c r="A112" i="7"/>
  <c r="C111" i="7"/>
  <c r="J111" i="7"/>
  <c r="O111" i="7"/>
  <c r="E111" i="7"/>
  <c r="G111" i="7"/>
  <c r="B111" i="7"/>
  <c r="K111" i="7"/>
  <c r="Q111" i="7"/>
  <c r="H111" i="7"/>
  <c r="I111" i="7"/>
  <c r="M111" i="7"/>
  <c r="R111" i="7"/>
  <c r="D111" i="7"/>
  <c r="N112" i="7" l="1"/>
  <c r="F112" i="7"/>
  <c r="L112" i="7"/>
  <c r="J112" i="7"/>
  <c r="P112" i="7"/>
  <c r="A113" i="7"/>
  <c r="G112" i="7"/>
  <c r="E112" i="7"/>
  <c r="C112" i="7"/>
  <c r="O112" i="7"/>
  <c r="Q112" i="7"/>
  <c r="H112" i="7"/>
  <c r="B112" i="7"/>
  <c r="K112" i="7"/>
  <c r="I112" i="7"/>
  <c r="R112" i="7"/>
  <c r="D112" i="7"/>
  <c r="M112" i="7"/>
  <c r="L113" i="7" l="1"/>
  <c r="J113" i="7"/>
  <c r="P113" i="7"/>
  <c r="O113" i="7"/>
  <c r="G113" i="7"/>
  <c r="N113" i="7"/>
  <c r="F113" i="7"/>
  <c r="E113" i="7"/>
  <c r="C113" i="7"/>
  <c r="A114" i="7"/>
  <c r="H113" i="7"/>
  <c r="B113" i="7"/>
  <c r="K113" i="7"/>
  <c r="Q113" i="7"/>
  <c r="D113" i="7"/>
  <c r="R113" i="7"/>
  <c r="I113" i="7"/>
  <c r="M113" i="7"/>
  <c r="A115" i="7" l="1"/>
  <c r="J114" i="7"/>
  <c r="P114" i="7"/>
  <c r="N114" i="7"/>
  <c r="F114" i="7"/>
  <c r="E114" i="7"/>
  <c r="L114" i="7"/>
  <c r="C114" i="7"/>
  <c r="O114" i="7"/>
  <c r="G114" i="7"/>
  <c r="H114" i="7"/>
  <c r="B114" i="7"/>
  <c r="K114" i="7"/>
  <c r="Q114" i="7"/>
  <c r="D114" i="7"/>
  <c r="M114" i="7"/>
  <c r="R114" i="7"/>
  <c r="I114" i="7"/>
  <c r="A116" i="7" l="1"/>
  <c r="C115" i="7"/>
  <c r="L115" i="7"/>
  <c r="P115" i="7"/>
  <c r="F115" i="7"/>
  <c r="O115" i="7"/>
  <c r="E115" i="7"/>
  <c r="N115" i="7"/>
  <c r="J115" i="7"/>
  <c r="G115" i="7"/>
  <c r="B115" i="7"/>
  <c r="K115" i="7"/>
  <c r="Q115" i="7"/>
  <c r="H115" i="7"/>
  <c r="D115" i="7"/>
  <c r="M115" i="7"/>
  <c r="R115" i="7"/>
  <c r="I115" i="7"/>
  <c r="O116" i="7" l="1"/>
  <c r="G116" i="7"/>
  <c r="N116" i="7"/>
  <c r="L116" i="7"/>
  <c r="J116" i="7"/>
  <c r="A117" i="7"/>
  <c r="F116" i="7"/>
  <c r="E116" i="7"/>
  <c r="C116" i="7"/>
  <c r="P116" i="7"/>
  <c r="H116" i="7"/>
  <c r="B116" i="7"/>
  <c r="K116" i="7"/>
  <c r="Q116" i="7"/>
  <c r="M116" i="7"/>
  <c r="I116" i="7"/>
  <c r="D116" i="7"/>
  <c r="R116" i="7"/>
  <c r="O117" i="7" l="1"/>
  <c r="G117" i="7"/>
  <c r="E117" i="7"/>
  <c r="P117" i="7"/>
  <c r="L117" i="7"/>
  <c r="J117" i="7"/>
  <c r="C117" i="7"/>
  <c r="A118" i="7"/>
  <c r="N117" i="7"/>
  <c r="F117" i="7"/>
  <c r="H117" i="7"/>
  <c r="K117" i="7"/>
  <c r="B117" i="7"/>
  <c r="Q117" i="7"/>
  <c r="R117" i="7"/>
  <c r="D117" i="7"/>
  <c r="M117" i="7"/>
  <c r="I117" i="7"/>
  <c r="E118" i="7" l="1"/>
  <c r="A119" i="7"/>
  <c r="C118" i="7"/>
  <c r="P118" i="7"/>
  <c r="O118" i="7"/>
  <c r="G118" i="7"/>
  <c r="N118" i="7"/>
  <c r="J118" i="7"/>
  <c r="F118" i="7"/>
  <c r="L118" i="7"/>
  <c r="Q118" i="7"/>
  <c r="B118" i="7"/>
  <c r="K118" i="7"/>
  <c r="H118" i="7"/>
  <c r="I118" i="7"/>
  <c r="D118" i="7"/>
  <c r="M118" i="7"/>
  <c r="R118" i="7"/>
  <c r="A120" i="7" l="1"/>
  <c r="C119" i="7"/>
  <c r="O119" i="7"/>
  <c r="N119" i="7"/>
  <c r="F119" i="7"/>
  <c r="E119" i="7"/>
  <c r="L119" i="7"/>
  <c r="G119" i="7"/>
  <c r="P119" i="7"/>
  <c r="J119" i="7"/>
  <c r="K119" i="7"/>
  <c r="Q119" i="7"/>
  <c r="B119" i="7"/>
  <c r="H119" i="7"/>
  <c r="D119" i="7"/>
  <c r="I119" i="7"/>
  <c r="M119" i="7"/>
  <c r="R119" i="7"/>
  <c r="O120" i="7" l="1"/>
  <c r="G120" i="7"/>
  <c r="E120" i="7"/>
  <c r="L120" i="7"/>
  <c r="A121" i="7"/>
  <c r="C120" i="7"/>
  <c r="P120" i="7"/>
  <c r="J120" i="7"/>
  <c r="F120" i="7"/>
  <c r="N120" i="7"/>
  <c r="B120" i="7"/>
  <c r="Q120" i="7"/>
  <c r="H120" i="7"/>
  <c r="K120" i="7"/>
  <c r="D120" i="7"/>
  <c r="M120" i="7"/>
  <c r="I120" i="7"/>
  <c r="R120" i="7"/>
  <c r="O121" i="7" l="1"/>
  <c r="G121" i="7"/>
  <c r="E121" i="7"/>
  <c r="A122" i="7"/>
  <c r="C121" i="7"/>
  <c r="J121" i="7"/>
  <c r="N121" i="7"/>
  <c r="L121" i="7"/>
  <c r="F121" i="7"/>
  <c r="P121" i="7"/>
  <c r="K121" i="7"/>
  <c r="H121" i="7"/>
  <c r="B121" i="7"/>
  <c r="Q121" i="7"/>
  <c r="M121" i="7"/>
  <c r="I121" i="7"/>
  <c r="D121" i="7"/>
  <c r="R121" i="7"/>
  <c r="E122" i="7" l="1"/>
  <c r="A123" i="7"/>
  <c r="C122" i="7"/>
  <c r="P122" i="7"/>
  <c r="O122" i="7"/>
  <c r="G122" i="7"/>
  <c r="F122" i="7"/>
  <c r="N122" i="7"/>
  <c r="L122" i="7"/>
  <c r="J122" i="7"/>
  <c r="B122" i="7"/>
  <c r="Q122" i="7"/>
  <c r="K122" i="7"/>
  <c r="H122" i="7"/>
  <c r="D122" i="7"/>
  <c r="R122" i="7"/>
  <c r="M122" i="7"/>
  <c r="I122" i="7"/>
  <c r="A124" i="7" l="1"/>
  <c r="C123" i="7"/>
  <c r="O123" i="7"/>
  <c r="G123" i="7"/>
  <c r="N123" i="7"/>
  <c r="F123" i="7"/>
  <c r="E123" i="7"/>
  <c r="J123" i="7"/>
  <c r="P123" i="7"/>
  <c r="L123" i="7"/>
  <c r="K123" i="7"/>
  <c r="B123" i="7"/>
  <c r="Q123" i="7"/>
  <c r="H123" i="7"/>
  <c r="D123" i="7"/>
  <c r="R123" i="7"/>
  <c r="M123" i="7"/>
  <c r="I123" i="7"/>
  <c r="O124" i="7" l="1"/>
  <c r="G124" i="7"/>
  <c r="E124" i="7"/>
  <c r="L124" i="7"/>
  <c r="A125" i="7"/>
  <c r="C124" i="7"/>
  <c r="N124" i="7"/>
  <c r="J124" i="7"/>
  <c r="F124" i="7"/>
  <c r="P124" i="7"/>
  <c r="K124" i="7"/>
  <c r="H124" i="7"/>
  <c r="Q124" i="7"/>
  <c r="B124" i="7"/>
  <c r="D124" i="7"/>
  <c r="M124" i="7"/>
  <c r="R124" i="7"/>
  <c r="I124" i="7"/>
  <c r="O125" i="7" l="1"/>
  <c r="G125" i="7"/>
  <c r="E125" i="7"/>
  <c r="A126" i="7"/>
  <c r="C125" i="7"/>
  <c r="J125" i="7"/>
  <c r="P125" i="7"/>
  <c r="L125" i="7"/>
  <c r="F125" i="7"/>
  <c r="N125" i="7"/>
  <c r="K125" i="7"/>
  <c r="H125" i="7"/>
  <c r="B125" i="7"/>
  <c r="Q125" i="7"/>
  <c r="M125" i="7"/>
  <c r="R125" i="7"/>
  <c r="I125" i="7"/>
  <c r="D125" i="7"/>
  <c r="E126" i="7" l="1"/>
  <c r="A127" i="7"/>
  <c r="C126" i="7"/>
  <c r="P126" i="7"/>
  <c r="O126" i="7"/>
  <c r="G126" i="7"/>
  <c r="N126" i="7"/>
  <c r="J126" i="7"/>
  <c r="F126" i="7"/>
  <c r="L126" i="7"/>
  <c r="K126" i="7"/>
  <c r="H126" i="7"/>
  <c r="Q126" i="7"/>
  <c r="B126" i="7"/>
  <c r="M126" i="7"/>
  <c r="I126" i="7"/>
  <c r="R126" i="7"/>
  <c r="D126" i="7"/>
  <c r="A128" i="7" l="1"/>
  <c r="C127" i="7"/>
  <c r="O127" i="7"/>
  <c r="G127" i="7"/>
  <c r="N127" i="7"/>
  <c r="F127" i="7"/>
  <c r="E127" i="7"/>
  <c r="L127" i="7"/>
  <c r="J127" i="7"/>
  <c r="P127" i="7"/>
  <c r="H127" i="7"/>
  <c r="Q127" i="7"/>
  <c r="K127" i="7"/>
  <c r="B127" i="7"/>
  <c r="D127" i="7"/>
  <c r="M127" i="7"/>
  <c r="I127" i="7"/>
  <c r="R127" i="7"/>
  <c r="O128" i="7" l="1"/>
  <c r="G128" i="7"/>
  <c r="E128" i="7"/>
  <c r="L128" i="7"/>
  <c r="A129" i="7"/>
  <c r="C128" i="7"/>
  <c r="F128" i="7"/>
  <c r="P128" i="7"/>
  <c r="N128" i="7"/>
  <c r="J128" i="7"/>
  <c r="B128" i="7"/>
  <c r="Q128" i="7"/>
  <c r="H128" i="7"/>
  <c r="K128" i="7"/>
  <c r="D128" i="7"/>
  <c r="R128" i="7"/>
  <c r="M128" i="7"/>
  <c r="I128" i="7"/>
  <c r="O129" i="7" l="1"/>
  <c r="G129" i="7"/>
  <c r="E129" i="7"/>
  <c r="A130" i="7"/>
  <c r="C129" i="7"/>
  <c r="J129" i="7"/>
  <c r="P129" i="7"/>
  <c r="N129" i="7"/>
  <c r="L129" i="7"/>
  <c r="F129" i="7"/>
  <c r="K129" i="7"/>
  <c r="B129" i="7"/>
  <c r="H129" i="7"/>
  <c r="Q129" i="7"/>
  <c r="D129" i="7"/>
  <c r="M129" i="7"/>
  <c r="I129" i="7"/>
  <c r="R129" i="7"/>
  <c r="E130" i="7" l="1"/>
  <c r="A131" i="7"/>
  <c r="C130" i="7"/>
  <c r="P130" i="7"/>
  <c r="O130" i="7"/>
  <c r="G130" i="7"/>
  <c r="L130" i="7"/>
  <c r="F130" i="7"/>
  <c r="N130" i="7"/>
  <c r="J130" i="7"/>
  <c r="K130" i="7"/>
  <c r="H130" i="7"/>
  <c r="B130" i="7"/>
  <c r="Q130" i="7"/>
  <c r="M130" i="7"/>
  <c r="I130" i="7"/>
  <c r="R130" i="7"/>
  <c r="D130" i="7"/>
  <c r="A132" i="7" l="1"/>
  <c r="C131" i="7"/>
  <c r="O131" i="7"/>
  <c r="G131" i="7"/>
  <c r="N131" i="7"/>
  <c r="F131" i="7"/>
  <c r="E131" i="7"/>
  <c r="P131" i="7"/>
  <c r="J131" i="7"/>
  <c r="L131" i="7"/>
  <c r="Q131" i="7"/>
  <c r="K131" i="7"/>
  <c r="H131" i="7"/>
  <c r="B131" i="7"/>
  <c r="R131" i="7"/>
  <c r="M131" i="7"/>
  <c r="D131" i="7"/>
  <c r="I131" i="7"/>
  <c r="O132" i="7" l="1"/>
  <c r="G132" i="7"/>
  <c r="E132" i="7"/>
  <c r="L132" i="7"/>
  <c r="A133" i="7"/>
  <c r="C132" i="7"/>
  <c r="N132" i="7"/>
  <c r="F132" i="7"/>
  <c r="P132" i="7"/>
  <c r="J132" i="7"/>
  <c r="B132" i="7"/>
  <c r="H132" i="7"/>
  <c r="Q132" i="7"/>
  <c r="K132" i="7"/>
  <c r="M132" i="7"/>
  <c r="I132" i="7"/>
  <c r="R132" i="7"/>
  <c r="D132" i="7"/>
  <c r="O133" i="7" l="1"/>
  <c r="G133" i="7"/>
  <c r="E133" i="7"/>
  <c r="A134" i="7"/>
  <c r="C133" i="7"/>
  <c r="J133" i="7"/>
  <c r="P133" i="7"/>
  <c r="L133" i="7"/>
  <c r="F133" i="7"/>
  <c r="N133" i="7"/>
  <c r="K133" i="7"/>
  <c r="B133" i="7"/>
  <c r="Q133" i="7"/>
  <c r="H133" i="7"/>
  <c r="M133" i="7"/>
  <c r="I133" i="7"/>
  <c r="D133" i="7"/>
  <c r="R133" i="7"/>
  <c r="E134" i="7" l="1"/>
  <c r="A135" i="7"/>
  <c r="C134" i="7"/>
  <c r="P134" i="7"/>
  <c r="O134" i="7"/>
  <c r="G134" i="7"/>
  <c r="N134" i="7"/>
  <c r="L134" i="7"/>
  <c r="J134" i="7"/>
  <c r="F134" i="7"/>
  <c r="K134" i="7"/>
  <c r="H134" i="7"/>
  <c r="Q134" i="7"/>
  <c r="B134" i="7"/>
  <c r="R134" i="7"/>
  <c r="M134" i="7"/>
  <c r="D134" i="7"/>
  <c r="I134" i="7"/>
  <c r="A136" i="7" l="1"/>
  <c r="C135" i="7"/>
  <c r="O135" i="7"/>
  <c r="G135" i="7"/>
  <c r="N135" i="7"/>
  <c r="F135" i="7"/>
  <c r="E135" i="7"/>
  <c r="P135" i="7"/>
  <c r="L135" i="7"/>
  <c r="J135" i="7"/>
  <c r="Q135" i="7"/>
  <c r="H135" i="7"/>
  <c r="K135" i="7"/>
  <c r="B135" i="7"/>
  <c r="R135" i="7"/>
  <c r="M135" i="7"/>
  <c r="I135" i="7"/>
  <c r="D135" i="7"/>
  <c r="O136" i="7" l="1"/>
  <c r="G136" i="7"/>
  <c r="E136" i="7"/>
  <c r="L136" i="7"/>
  <c r="A137" i="7"/>
  <c r="C136" i="7"/>
  <c r="J136" i="7"/>
  <c r="F136" i="7"/>
  <c r="P136" i="7"/>
  <c r="N136" i="7"/>
  <c r="Q136" i="7"/>
  <c r="B136" i="7"/>
  <c r="K136" i="7"/>
  <c r="H136" i="7"/>
  <c r="M136" i="7"/>
  <c r="R136" i="7"/>
  <c r="D136" i="7"/>
  <c r="I136" i="7"/>
  <c r="O137" i="7" l="1"/>
  <c r="G137" i="7"/>
  <c r="E137" i="7"/>
  <c r="A138" i="7"/>
  <c r="C137" i="7"/>
  <c r="J137" i="7"/>
  <c r="N137" i="7"/>
  <c r="L137" i="7"/>
  <c r="F137" i="7"/>
  <c r="P137" i="7"/>
  <c r="B137" i="7"/>
  <c r="Q137" i="7"/>
  <c r="H137" i="7"/>
  <c r="K137" i="7"/>
  <c r="R137" i="7"/>
  <c r="D137" i="7"/>
  <c r="I137" i="7"/>
  <c r="M137" i="7"/>
  <c r="E138" i="7" l="1"/>
  <c r="A139" i="7"/>
  <c r="C138" i="7"/>
  <c r="P138" i="7"/>
  <c r="O138" i="7"/>
  <c r="G138" i="7"/>
  <c r="N138" i="7"/>
  <c r="L138" i="7"/>
  <c r="J138" i="7"/>
  <c r="F138" i="7"/>
  <c r="H138" i="7"/>
  <c r="Q138" i="7"/>
  <c r="K138" i="7"/>
  <c r="B138" i="7"/>
  <c r="R138" i="7"/>
  <c r="D138" i="7"/>
  <c r="M138" i="7"/>
  <c r="I138" i="7"/>
  <c r="A140" i="7" l="1"/>
  <c r="C139" i="7"/>
  <c r="O139" i="7"/>
  <c r="G139" i="7"/>
  <c r="N139" i="7"/>
  <c r="F139" i="7"/>
  <c r="E139" i="7"/>
  <c r="P139" i="7"/>
  <c r="L139" i="7"/>
  <c r="J139" i="7"/>
  <c r="Q139" i="7"/>
  <c r="B139" i="7"/>
  <c r="K139" i="7"/>
  <c r="H139" i="7"/>
  <c r="M139" i="7"/>
  <c r="I139" i="7"/>
  <c r="D139" i="7"/>
  <c r="R139" i="7"/>
  <c r="O140" i="7" l="1"/>
  <c r="G140" i="7"/>
  <c r="E140" i="7"/>
  <c r="L140" i="7"/>
  <c r="A141" i="7"/>
  <c r="C140" i="7"/>
  <c r="P140" i="7"/>
  <c r="N140" i="7"/>
  <c r="J140" i="7"/>
  <c r="F140" i="7"/>
  <c r="H140" i="7"/>
  <c r="K140" i="7"/>
  <c r="B140" i="7"/>
  <c r="Q140" i="7"/>
  <c r="I140" i="7"/>
  <c r="R140" i="7"/>
  <c r="D140" i="7"/>
  <c r="M140" i="7"/>
  <c r="O141" i="7" l="1"/>
  <c r="G141" i="7"/>
  <c r="E141" i="7"/>
  <c r="A142" i="7"/>
  <c r="C141" i="7"/>
  <c r="J141" i="7"/>
  <c r="F141" i="7"/>
  <c r="P141" i="7"/>
  <c r="N141" i="7"/>
  <c r="L141" i="7"/>
  <c r="H141" i="7"/>
  <c r="Q141" i="7"/>
  <c r="K141" i="7"/>
  <c r="B141" i="7"/>
  <c r="R141" i="7"/>
  <c r="D141" i="7"/>
  <c r="M141" i="7"/>
  <c r="I141" i="7"/>
  <c r="E142" i="7" l="1"/>
  <c r="A143" i="7"/>
  <c r="C142" i="7"/>
  <c r="P142" i="7"/>
  <c r="O142" i="7"/>
  <c r="G142" i="7"/>
  <c r="J142" i="7"/>
  <c r="F142" i="7"/>
  <c r="N142" i="7"/>
  <c r="L142" i="7"/>
  <c r="H142" i="7"/>
  <c r="B142" i="7"/>
  <c r="K142" i="7"/>
  <c r="Q142" i="7"/>
  <c r="D142" i="7"/>
  <c r="R142" i="7"/>
  <c r="M142" i="7"/>
  <c r="I142" i="7"/>
  <c r="P143" i="7" l="1"/>
  <c r="N143" i="7"/>
  <c r="F143" i="7"/>
  <c r="A144" i="7"/>
  <c r="J143" i="7"/>
  <c r="C143" i="7"/>
  <c r="G143" i="7"/>
  <c r="E143" i="7"/>
  <c r="O143" i="7"/>
  <c r="L143" i="7"/>
  <c r="H143" i="7"/>
  <c r="B143" i="7"/>
  <c r="Q143" i="7"/>
  <c r="K143" i="7"/>
  <c r="D143" i="7"/>
  <c r="I143" i="7"/>
  <c r="R143" i="7"/>
  <c r="M143" i="7"/>
  <c r="N144" i="7" l="1"/>
  <c r="F144" i="7"/>
  <c r="L144" i="7"/>
  <c r="P144" i="7"/>
  <c r="O144" i="7"/>
  <c r="G144" i="7"/>
  <c r="E144" i="7"/>
  <c r="A145" i="7"/>
  <c r="C144" i="7"/>
  <c r="J144" i="7"/>
  <c r="Q144" i="7"/>
  <c r="H144" i="7"/>
  <c r="K144" i="7"/>
  <c r="B144" i="7"/>
  <c r="D144" i="7"/>
  <c r="M144" i="7"/>
  <c r="I144" i="7"/>
  <c r="R144" i="7"/>
  <c r="L145" i="7" l="1"/>
  <c r="J145" i="7"/>
  <c r="P145" i="7"/>
  <c r="O145" i="7"/>
  <c r="G145" i="7"/>
  <c r="N145" i="7"/>
  <c r="F145" i="7"/>
  <c r="E145" i="7"/>
  <c r="C145" i="7"/>
  <c r="A146" i="7"/>
  <c r="H145" i="7"/>
  <c r="K145" i="7"/>
  <c r="Q145" i="7"/>
  <c r="B145" i="7"/>
  <c r="R145" i="7"/>
  <c r="M145" i="7"/>
  <c r="D145" i="7"/>
  <c r="I145" i="7"/>
  <c r="J146" i="7" l="1"/>
  <c r="P146" i="7"/>
  <c r="N146" i="7"/>
  <c r="F146" i="7"/>
  <c r="E146" i="7"/>
  <c r="L146" i="7"/>
  <c r="A147" i="7"/>
  <c r="O146" i="7"/>
  <c r="G146" i="7"/>
  <c r="C146" i="7"/>
  <c r="Q146" i="7"/>
  <c r="B146" i="7"/>
  <c r="K146" i="7"/>
  <c r="H146" i="7"/>
  <c r="R146" i="7"/>
  <c r="D146" i="7"/>
  <c r="I146" i="7"/>
  <c r="M146" i="7"/>
  <c r="P147" i="7" l="1"/>
  <c r="N147" i="7"/>
  <c r="F147" i="7"/>
  <c r="L147" i="7"/>
  <c r="A148" i="7"/>
  <c r="C147" i="7"/>
  <c r="J147" i="7"/>
  <c r="G147" i="7"/>
  <c r="O147" i="7"/>
  <c r="E147" i="7"/>
  <c r="B147" i="7"/>
  <c r="K147" i="7"/>
  <c r="H147" i="7"/>
  <c r="Q147" i="7"/>
  <c r="R147" i="7"/>
  <c r="I147" i="7"/>
  <c r="M147" i="7"/>
  <c r="D147" i="7"/>
  <c r="N148" i="7" l="1"/>
  <c r="F148" i="7"/>
  <c r="L148" i="7"/>
  <c r="J148" i="7"/>
  <c r="P148" i="7"/>
  <c r="E148" i="7"/>
  <c r="O148" i="7"/>
  <c r="A149" i="7"/>
  <c r="G148" i="7"/>
  <c r="C148" i="7"/>
  <c r="Q148" i="7"/>
  <c r="K148" i="7"/>
  <c r="H148" i="7"/>
  <c r="B148" i="7"/>
  <c r="R148" i="7"/>
  <c r="I148" i="7"/>
  <c r="M148" i="7"/>
  <c r="D148" i="7"/>
  <c r="L149" i="7" l="1"/>
  <c r="J149" i="7"/>
  <c r="P149" i="7"/>
  <c r="O149" i="7"/>
  <c r="G149" i="7"/>
  <c r="N149" i="7"/>
  <c r="F149" i="7"/>
  <c r="C149" i="7"/>
  <c r="A150" i="7"/>
  <c r="E149" i="7"/>
  <c r="B149" i="7"/>
  <c r="K149" i="7"/>
  <c r="Q149" i="7"/>
  <c r="H149" i="7"/>
  <c r="M149" i="7"/>
  <c r="R149" i="7"/>
  <c r="I149" i="7"/>
  <c r="D149" i="7"/>
  <c r="J150" i="7" l="1"/>
  <c r="P150" i="7"/>
  <c r="N150" i="7"/>
  <c r="F150" i="7"/>
  <c r="E150" i="7"/>
  <c r="L150" i="7"/>
  <c r="G150" i="7"/>
  <c r="A151" i="7"/>
  <c r="C150" i="7"/>
  <c r="O150" i="7"/>
  <c r="Q150" i="7"/>
  <c r="K150" i="7"/>
  <c r="H150" i="7"/>
  <c r="B150" i="7"/>
  <c r="D150" i="7"/>
  <c r="I150" i="7"/>
  <c r="R150" i="7"/>
  <c r="M150" i="7"/>
  <c r="P151" i="7" l="1"/>
  <c r="N151" i="7"/>
  <c r="F151" i="7"/>
  <c r="L151" i="7"/>
  <c r="A152" i="7"/>
  <c r="C151" i="7"/>
  <c r="J151" i="7"/>
  <c r="O151" i="7"/>
  <c r="E151" i="7"/>
  <c r="G151" i="7"/>
  <c r="B151" i="7"/>
  <c r="Q151" i="7"/>
  <c r="H151" i="7"/>
  <c r="K151" i="7"/>
  <c r="M151" i="7"/>
  <c r="R151" i="7"/>
  <c r="D151" i="7"/>
  <c r="I151" i="7"/>
  <c r="N152" i="7" l="1"/>
  <c r="F152" i="7"/>
  <c r="L152" i="7"/>
  <c r="J152" i="7"/>
  <c r="P152" i="7"/>
  <c r="A153" i="7"/>
  <c r="G152" i="7"/>
  <c r="E152" i="7"/>
  <c r="C152" i="7"/>
  <c r="O152" i="7"/>
  <c r="Q152" i="7"/>
  <c r="H152" i="7"/>
  <c r="K152" i="7"/>
  <c r="B152" i="7"/>
  <c r="R152" i="7"/>
  <c r="M152" i="7"/>
  <c r="D152" i="7"/>
  <c r="I152" i="7"/>
  <c r="L153" i="7" l="1"/>
  <c r="J153" i="7"/>
  <c r="P153" i="7"/>
  <c r="O153" i="7"/>
  <c r="G153" i="7"/>
  <c r="N153" i="7"/>
  <c r="F153" i="7"/>
  <c r="E153" i="7"/>
  <c r="C153" i="7"/>
  <c r="A154" i="7"/>
  <c r="H153" i="7"/>
  <c r="K153" i="7"/>
  <c r="B153" i="7"/>
  <c r="Q153" i="7"/>
  <c r="I153" i="7"/>
  <c r="D153" i="7"/>
  <c r="M153" i="7"/>
  <c r="R153" i="7"/>
  <c r="J154" i="7" l="1"/>
  <c r="P154" i="7"/>
  <c r="N154" i="7"/>
  <c r="F154" i="7"/>
  <c r="E154" i="7"/>
  <c r="L154" i="7"/>
  <c r="C154" i="7"/>
  <c r="A155" i="7"/>
  <c r="O154" i="7"/>
  <c r="G154" i="7"/>
  <c r="K154" i="7"/>
  <c r="Q154" i="7"/>
  <c r="B154" i="7"/>
  <c r="H154" i="7"/>
  <c r="D154" i="7"/>
  <c r="M154" i="7"/>
  <c r="R154" i="7"/>
  <c r="I154" i="7"/>
  <c r="P155" i="7" l="1"/>
  <c r="N155" i="7"/>
  <c r="F155" i="7"/>
  <c r="L155" i="7"/>
  <c r="A156" i="7"/>
  <c r="C155" i="7"/>
  <c r="J155" i="7"/>
  <c r="G155" i="7"/>
  <c r="O155" i="7"/>
  <c r="E155" i="7"/>
  <c r="Q155" i="7"/>
  <c r="H155" i="7"/>
  <c r="K155" i="7"/>
  <c r="B155" i="7"/>
  <c r="R155" i="7"/>
  <c r="I155" i="7"/>
  <c r="M155" i="7"/>
  <c r="D155" i="7"/>
  <c r="N156" i="7" l="1"/>
  <c r="F156" i="7"/>
  <c r="L156" i="7"/>
  <c r="J156" i="7"/>
  <c r="P156" i="7"/>
  <c r="E156" i="7"/>
  <c r="A157" i="7"/>
  <c r="O156" i="7"/>
  <c r="G156" i="7"/>
  <c r="C156" i="7"/>
  <c r="K156" i="7"/>
  <c r="B156" i="7"/>
  <c r="H156" i="7"/>
  <c r="Q156" i="7"/>
  <c r="R156" i="7"/>
  <c r="I156" i="7"/>
  <c r="M156" i="7"/>
  <c r="D156" i="7"/>
  <c r="L157" i="7" l="1"/>
  <c r="J157" i="7"/>
  <c r="P157" i="7"/>
  <c r="O157" i="7"/>
  <c r="G157" i="7"/>
  <c r="N157" i="7"/>
  <c r="F157" i="7"/>
  <c r="C157" i="7"/>
  <c r="A158" i="7"/>
  <c r="E157" i="7"/>
  <c r="Q157" i="7"/>
  <c r="K157" i="7"/>
  <c r="B157" i="7"/>
  <c r="H157" i="7"/>
  <c r="I157" i="7"/>
  <c r="D157" i="7"/>
  <c r="M157" i="7"/>
  <c r="R157" i="7"/>
  <c r="J158" i="7" l="1"/>
  <c r="P158" i="7"/>
  <c r="N158" i="7"/>
  <c r="F158" i="7"/>
  <c r="E158" i="7"/>
  <c r="L158" i="7"/>
  <c r="G158" i="7"/>
  <c r="C158" i="7"/>
  <c r="A159" i="7"/>
  <c r="O158" i="7"/>
  <c r="K158" i="7"/>
  <c r="Q158" i="7"/>
  <c r="H158" i="7"/>
  <c r="B158" i="7"/>
  <c r="M158" i="7"/>
  <c r="I158" i="7"/>
  <c r="D158" i="7"/>
  <c r="R158" i="7"/>
  <c r="P159" i="7" l="1"/>
  <c r="N159" i="7"/>
  <c r="F159" i="7"/>
  <c r="L159" i="7"/>
  <c r="A160" i="7"/>
  <c r="C159" i="7"/>
  <c r="J159" i="7"/>
  <c r="O159" i="7"/>
  <c r="G159" i="7"/>
  <c r="E159" i="7"/>
  <c r="B159" i="7"/>
  <c r="H159" i="7"/>
  <c r="K159" i="7"/>
  <c r="Q159" i="7"/>
  <c r="M159" i="7"/>
  <c r="R159" i="7"/>
  <c r="D159" i="7"/>
  <c r="I159" i="7"/>
  <c r="N160" i="7" l="1"/>
  <c r="F160" i="7"/>
  <c r="L160" i="7"/>
  <c r="J160" i="7"/>
  <c r="P160" i="7"/>
  <c r="C160" i="7"/>
  <c r="A161" i="7"/>
  <c r="G160" i="7"/>
  <c r="O160" i="7"/>
  <c r="E160" i="7"/>
  <c r="H160" i="7"/>
  <c r="B160" i="7"/>
  <c r="K160" i="7"/>
  <c r="Q160" i="7"/>
  <c r="I160" i="7"/>
  <c r="D160" i="7"/>
  <c r="R160" i="7"/>
  <c r="M160" i="7"/>
  <c r="L161" i="7" l="1"/>
  <c r="J161" i="7"/>
  <c r="P161" i="7"/>
  <c r="O161" i="7"/>
  <c r="G161" i="7"/>
  <c r="N161" i="7"/>
  <c r="F161" i="7"/>
  <c r="E161" i="7"/>
  <c r="A162" i="7"/>
  <c r="C161" i="7"/>
  <c r="K161" i="7"/>
  <c r="B161" i="7"/>
  <c r="H161" i="7"/>
  <c r="Q161" i="7"/>
  <c r="D161" i="7"/>
  <c r="R161" i="7"/>
  <c r="I161" i="7"/>
  <c r="M161" i="7"/>
  <c r="A163" i="7" l="1"/>
  <c r="J162" i="7"/>
  <c r="O162" i="7"/>
  <c r="F162" i="7"/>
  <c r="N162" i="7"/>
  <c r="E162" i="7"/>
  <c r="L162" i="7"/>
  <c r="C162" i="7"/>
  <c r="P162" i="7"/>
  <c r="G162" i="7"/>
  <c r="K162" i="7"/>
  <c r="Q162" i="7"/>
  <c r="H162" i="7"/>
  <c r="B162" i="7"/>
  <c r="R162" i="7"/>
  <c r="D162" i="7"/>
  <c r="M162" i="7"/>
  <c r="I162" i="7"/>
  <c r="A164" i="7" l="1"/>
  <c r="C163" i="7"/>
  <c r="J163" i="7"/>
  <c r="O163" i="7"/>
  <c r="F163" i="7"/>
  <c r="N163" i="7"/>
  <c r="E163" i="7"/>
  <c r="P163" i="7"/>
  <c r="L163" i="7"/>
  <c r="G163" i="7"/>
  <c r="H163" i="7"/>
  <c r="B163" i="7"/>
  <c r="Q163" i="7"/>
  <c r="K163" i="7"/>
  <c r="I163" i="7"/>
  <c r="M163" i="7"/>
  <c r="R163" i="7"/>
  <c r="D163" i="7"/>
  <c r="O164" i="7" l="1"/>
  <c r="G164" i="7"/>
  <c r="C164" i="7"/>
  <c r="A165" i="7"/>
  <c r="F164" i="7"/>
  <c r="P164" i="7"/>
  <c r="E164" i="7"/>
  <c r="L164" i="7"/>
  <c r="J164" i="7"/>
  <c r="N164" i="7"/>
  <c r="H164" i="7"/>
  <c r="B164" i="7"/>
  <c r="K164" i="7"/>
  <c r="Q164" i="7"/>
  <c r="D164" i="7"/>
  <c r="M164" i="7"/>
  <c r="I164" i="7"/>
  <c r="R164" i="7"/>
  <c r="O165" i="7" l="1"/>
  <c r="G165" i="7"/>
  <c r="E165" i="7"/>
  <c r="F165" i="7"/>
  <c r="N165" i="7"/>
  <c r="C165" i="7"/>
  <c r="J165" i="7"/>
  <c r="A166" i="7"/>
  <c r="P165" i="7"/>
  <c r="L165" i="7"/>
  <c r="K165" i="7"/>
  <c r="Q165" i="7"/>
  <c r="B165" i="7"/>
  <c r="H165" i="7"/>
  <c r="M165" i="7"/>
  <c r="R165" i="7"/>
  <c r="D165" i="7"/>
  <c r="I165" i="7"/>
  <c r="E166" i="7" l="1"/>
  <c r="A167" i="7"/>
  <c r="C166" i="7"/>
  <c r="G166" i="7"/>
  <c r="O166" i="7"/>
  <c r="N166" i="7"/>
  <c r="L166" i="7"/>
  <c r="J166" i="7"/>
  <c r="F166" i="7"/>
  <c r="P166" i="7"/>
  <c r="Q166" i="7"/>
  <c r="K166" i="7"/>
  <c r="B166" i="7"/>
  <c r="H166" i="7"/>
  <c r="D166" i="7"/>
  <c r="M166" i="7"/>
  <c r="R166" i="7"/>
  <c r="I166" i="7"/>
  <c r="A168" i="7" l="1"/>
  <c r="C167" i="7"/>
  <c r="J167" i="7"/>
  <c r="G167" i="7"/>
  <c r="P167" i="7"/>
  <c r="F167" i="7"/>
  <c r="O167" i="7"/>
  <c r="E167" i="7"/>
  <c r="N167" i="7"/>
  <c r="L167" i="7"/>
  <c r="H167" i="7"/>
  <c r="K167" i="7"/>
  <c r="B167" i="7"/>
  <c r="Q167" i="7"/>
  <c r="D167" i="7"/>
  <c r="M167" i="7"/>
  <c r="R167" i="7"/>
  <c r="I167" i="7"/>
  <c r="O168" i="7" l="1"/>
  <c r="G168" i="7"/>
  <c r="E168" i="7"/>
  <c r="N168" i="7"/>
  <c r="C168" i="7"/>
  <c r="J168" i="7"/>
  <c r="L168" i="7"/>
  <c r="A169" i="7"/>
  <c r="P168" i="7"/>
  <c r="F168" i="7"/>
  <c r="K168" i="7"/>
  <c r="B168" i="7"/>
  <c r="Q168" i="7"/>
  <c r="H168" i="7"/>
  <c r="M168" i="7"/>
  <c r="D168" i="7"/>
  <c r="I168" i="7"/>
  <c r="R168" i="7"/>
  <c r="O169" i="7" l="1"/>
  <c r="G169" i="7"/>
  <c r="E169" i="7"/>
  <c r="A170" i="7"/>
  <c r="C169" i="7"/>
  <c r="L169" i="7"/>
  <c r="F169" i="7"/>
  <c r="P169" i="7"/>
  <c r="J169" i="7"/>
  <c r="N169" i="7"/>
  <c r="K169" i="7"/>
  <c r="Q169" i="7"/>
  <c r="B169" i="7"/>
  <c r="H169" i="7"/>
  <c r="D169" i="7"/>
  <c r="I169" i="7"/>
  <c r="M169" i="7"/>
  <c r="R169" i="7"/>
  <c r="E170" i="7" l="1"/>
  <c r="A171" i="7"/>
  <c r="C170" i="7"/>
  <c r="G170" i="7"/>
  <c r="P170" i="7"/>
  <c r="N170" i="7"/>
  <c r="L170" i="7"/>
  <c r="J170" i="7"/>
  <c r="O170" i="7"/>
  <c r="F170" i="7"/>
  <c r="B170" i="7"/>
  <c r="H170" i="7"/>
  <c r="Q170" i="7"/>
  <c r="K170" i="7"/>
  <c r="R170" i="7"/>
  <c r="D170" i="7"/>
  <c r="I170" i="7"/>
  <c r="M170" i="7"/>
  <c r="A172" i="7" l="1"/>
  <c r="C171" i="7"/>
  <c r="O171" i="7"/>
  <c r="G171" i="7"/>
  <c r="N171" i="7"/>
  <c r="L171" i="7"/>
  <c r="F171" i="7"/>
  <c r="E171" i="7"/>
  <c r="P171" i="7"/>
  <c r="J171" i="7"/>
  <c r="B171" i="7"/>
  <c r="H171" i="7"/>
  <c r="Q171" i="7"/>
  <c r="K171" i="7"/>
  <c r="R171" i="7"/>
  <c r="D171" i="7"/>
  <c r="I171" i="7"/>
  <c r="M171" i="7"/>
  <c r="O172" i="7" l="1"/>
  <c r="G172" i="7"/>
  <c r="E172" i="7"/>
  <c r="J172" i="7"/>
  <c r="A173" i="7"/>
  <c r="F172" i="7"/>
  <c r="P172" i="7"/>
  <c r="C172" i="7"/>
  <c r="N172" i="7"/>
  <c r="L172" i="7"/>
  <c r="B172" i="7"/>
  <c r="H172" i="7"/>
  <c r="Q172" i="7"/>
  <c r="K172" i="7"/>
  <c r="M172" i="7"/>
  <c r="D172" i="7"/>
  <c r="R172" i="7"/>
  <c r="I172" i="7"/>
  <c r="O173" i="7" l="1"/>
  <c r="G173" i="7"/>
  <c r="E173" i="7"/>
  <c r="A174" i="7"/>
  <c r="C173" i="7"/>
  <c r="N173" i="7"/>
  <c r="J173" i="7"/>
  <c r="P173" i="7"/>
  <c r="F173" i="7"/>
  <c r="L173" i="7"/>
  <c r="Q173" i="7"/>
  <c r="B173" i="7"/>
  <c r="H173" i="7"/>
  <c r="K173" i="7"/>
  <c r="D173" i="7"/>
  <c r="M173" i="7"/>
  <c r="R173" i="7"/>
  <c r="I173" i="7"/>
  <c r="E174" i="7" l="1"/>
  <c r="A175" i="7"/>
  <c r="C174" i="7"/>
  <c r="P174" i="7"/>
  <c r="N174" i="7"/>
  <c r="J174" i="7"/>
  <c r="F174" i="7"/>
  <c r="G174" i="7"/>
  <c r="O174" i="7"/>
  <c r="L174" i="7"/>
  <c r="H174" i="7"/>
  <c r="K174" i="7"/>
  <c r="B174" i="7"/>
  <c r="Q174" i="7"/>
  <c r="D174" i="7"/>
  <c r="I174" i="7"/>
  <c r="M174" i="7"/>
  <c r="R174" i="7"/>
  <c r="A176" i="7" l="1"/>
  <c r="C175" i="7"/>
  <c r="O175" i="7"/>
  <c r="G175" i="7"/>
  <c r="N175" i="7"/>
  <c r="F175" i="7"/>
  <c r="L175" i="7"/>
  <c r="P175" i="7"/>
  <c r="J175" i="7"/>
  <c r="E175" i="7"/>
  <c r="B175" i="7"/>
  <c r="H175" i="7"/>
  <c r="Q175" i="7"/>
  <c r="K175" i="7"/>
  <c r="M175" i="7"/>
  <c r="D175" i="7"/>
  <c r="I175" i="7"/>
  <c r="R175" i="7"/>
  <c r="O176" i="7" l="1"/>
  <c r="G176" i="7"/>
  <c r="E176" i="7"/>
  <c r="L176" i="7"/>
  <c r="A177" i="7"/>
  <c r="J176" i="7"/>
  <c r="F176" i="7"/>
  <c r="P176" i="7"/>
  <c r="N176" i="7"/>
  <c r="C176" i="7"/>
  <c r="K176" i="7"/>
  <c r="B176" i="7"/>
  <c r="H176" i="7"/>
  <c r="Q176" i="7"/>
  <c r="D176" i="7"/>
  <c r="I176" i="7"/>
  <c r="R176" i="7"/>
  <c r="M176" i="7"/>
  <c r="O177" i="7" l="1"/>
  <c r="G177" i="7"/>
  <c r="E177" i="7"/>
  <c r="A178" i="7"/>
  <c r="C177" i="7"/>
  <c r="J177" i="7"/>
  <c r="L177" i="7"/>
  <c r="F177" i="7"/>
  <c r="P177" i="7"/>
  <c r="N177" i="7"/>
  <c r="B177" i="7"/>
  <c r="Q177" i="7"/>
  <c r="K177" i="7"/>
  <c r="H177" i="7"/>
  <c r="R177" i="7"/>
  <c r="I177" i="7"/>
  <c r="D177" i="7"/>
  <c r="M177" i="7"/>
  <c r="E178" i="7" l="1"/>
  <c r="A179" i="7"/>
  <c r="C178" i="7"/>
  <c r="P178" i="7"/>
  <c r="O178" i="7"/>
  <c r="G178" i="7"/>
  <c r="N178" i="7"/>
  <c r="J178" i="7"/>
  <c r="F178" i="7"/>
  <c r="L178" i="7"/>
  <c r="H178" i="7"/>
  <c r="Q178" i="7"/>
  <c r="K178" i="7"/>
  <c r="B178" i="7"/>
  <c r="D178" i="7"/>
  <c r="M178" i="7"/>
  <c r="R178" i="7"/>
  <c r="I178" i="7"/>
  <c r="A180" i="7" l="1"/>
  <c r="C179" i="7"/>
  <c r="O179" i="7"/>
  <c r="G179" i="7"/>
  <c r="N179" i="7"/>
  <c r="F179" i="7"/>
  <c r="E179" i="7"/>
  <c r="P179" i="7"/>
  <c r="L179" i="7"/>
  <c r="J179" i="7"/>
  <c r="H179" i="7"/>
  <c r="Q179" i="7"/>
  <c r="K179" i="7"/>
  <c r="B179" i="7"/>
  <c r="D179" i="7"/>
  <c r="M179" i="7"/>
  <c r="R179" i="7"/>
  <c r="I179" i="7"/>
  <c r="O180" i="7" l="1"/>
  <c r="G180" i="7"/>
  <c r="E180" i="7"/>
  <c r="L180" i="7"/>
  <c r="A181" i="7"/>
  <c r="C180" i="7"/>
  <c r="P180" i="7"/>
  <c r="N180" i="7"/>
  <c r="J180" i="7"/>
  <c r="F180" i="7"/>
  <c r="K180" i="7"/>
  <c r="H180" i="7"/>
  <c r="Q180" i="7"/>
  <c r="B180" i="7"/>
  <c r="I180" i="7"/>
  <c r="R180" i="7"/>
  <c r="M180" i="7"/>
  <c r="D180" i="7"/>
  <c r="O181" i="7" l="1"/>
  <c r="G181" i="7"/>
  <c r="E181" i="7"/>
  <c r="A182" i="7"/>
  <c r="C181" i="7"/>
  <c r="J181" i="7"/>
  <c r="P181" i="7"/>
  <c r="N181" i="7"/>
  <c r="L181" i="7"/>
  <c r="F181" i="7"/>
  <c r="Q181" i="7"/>
  <c r="H181" i="7"/>
  <c r="K181" i="7"/>
  <c r="B181" i="7"/>
  <c r="D181" i="7"/>
  <c r="R181" i="7"/>
  <c r="M181" i="7"/>
  <c r="I181" i="7"/>
  <c r="E182" i="7" l="1"/>
  <c r="A183" i="7"/>
  <c r="C182" i="7"/>
  <c r="P182" i="7"/>
  <c r="O182" i="7"/>
  <c r="G182" i="7"/>
  <c r="F182" i="7"/>
  <c r="N182" i="7"/>
  <c r="L182" i="7"/>
  <c r="J182" i="7"/>
  <c r="B182" i="7"/>
  <c r="Q182" i="7"/>
  <c r="K182" i="7"/>
  <c r="H182" i="7"/>
  <c r="D182" i="7"/>
  <c r="I182" i="7"/>
  <c r="M182" i="7"/>
  <c r="R182" i="7"/>
  <c r="A184" i="7" l="1"/>
  <c r="C183" i="7"/>
  <c r="O183" i="7"/>
  <c r="G183" i="7"/>
  <c r="N183" i="7"/>
  <c r="F183" i="7"/>
  <c r="E183" i="7"/>
  <c r="J183" i="7"/>
  <c r="P183" i="7"/>
  <c r="L183" i="7"/>
  <c r="B183" i="7"/>
  <c r="Q183" i="7"/>
  <c r="K183" i="7"/>
  <c r="H183" i="7"/>
  <c r="M183" i="7"/>
  <c r="I183" i="7"/>
  <c r="D183" i="7"/>
  <c r="R183" i="7"/>
  <c r="O184" i="7" l="1"/>
  <c r="G184" i="7"/>
  <c r="E184" i="7"/>
  <c r="L184" i="7"/>
  <c r="A185" i="7"/>
  <c r="C184" i="7"/>
  <c r="N184" i="7"/>
  <c r="J184" i="7"/>
  <c r="F184" i="7"/>
  <c r="P184" i="7"/>
  <c r="K184" i="7"/>
  <c r="H184" i="7"/>
  <c r="Q184" i="7"/>
  <c r="B184" i="7"/>
  <c r="D184" i="7"/>
  <c r="R184" i="7"/>
  <c r="M184" i="7"/>
  <c r="I184" i="7"/>
  <c r="O185" i="7" l="1"/>
  <c r="G185" i="7"/>
  <c r="E185" i="7"/>
  <c r="A186" i="7"/>
  <c r="C185" i="7"/>
  <c r="J185" i="7"/>
  <c r="P185" i="7"/>
  <c r="N185" i="7"/>
  <c r="L185" i="7"/>
  <c r="F185" i="7"/>
  <c r="H185" i="7"/>
  <c r="B185" i="7"/>
  <c r="K185" i="7"/>
  <c r="Q185" i="7"/>
  <c r="D185" i="7"/>
  <c r="R185" i="7"/>
  <c r="I185" i="7"/>
  <c r="M185" i="7"/>
  <c r="E186" i="7" l="1"/>
  <c r="A187" i="7"/>
  <c r="C186" i="7"/>
  <c r="P186" i="7"/>
  <c r="O186" i="7"/>
  <c r="G186" i="7"/>
  <c r="N186" i="7"/>
  <c r="L186" i="7"/>
  <c r="J186" i="7"/>
  <c r="F186" i="7"/>
  <c r="Q186" i="7"/>
  <c r="K186" i="7"/>
  <c r="B186" i="7"/>
  <c r="H186" i="7"/>
  <c r="I186" i="7"/>
  <c r="M186" i="7"/>
  <c r="R186" i="7"/>
  <c r="D186" i="7"/>
  <c r="A188" i="7" l="1"/>
  <c r="C187" i="7"/>
  <c r="O187" i="7"/>
  <c r="G187" i="7"/>
  <c r="N187" i="7"/>
  <c r="F187" i="7"/>
  <c r="E187" i="7"/>
  <c r="P187" i="7"/>
  <c r="L187" i="7"/>
  <c r="J187" i="7"/>
  <c r="Q187" i="7"/>
  <c r="K187" i="7"/>
  <c r="B187" i="7"/>
  <c r="H187" i="7"/>
  <c r="I187" i="7"/>
  <c r="R187" i="7"/>
  <c r="D187" i="7"/>
  <c r="M187" i="7"/>
  <c r="O188" i="7" l="1"/>
  <c r="G188" i="7"/>
  <c r="E188" i="7"/>
  <c r="L188" i="7"/>
  <c r="A189" i="7"/>
  <c r="C188" i="7"/>
  <c r="F188" i="7"/>
  <c r="P188" i="7"/>
  <c r="N188" i="7"/>
  <c r="J188" i="7"/>
  <c r="Q188" i="7"/>
  <c r="B188" i="7"/>
  <c r="H188" i="7"/>
  <c r="K188" i="7"/>
  <c r="R188" i="7"/>
  <c r="M188" i="7"/>
  <c r="I188" i="7"/>
  <c r="D188" i="7"/>
  <c r="L189" i="7" l="1"/>
  <c r="J189" i="7"/>
  <c r="P189" i="7"/>
  <c r="N189" i="7"/>
  <c r="G189" i="7"/>
  <c r="E189" i="7"/>
  <c r="A190" i="7"/>
  <c r="C189" i="7"/>
  <c r="O189" i="7"/>
  <c r="F189" i="7"/>
  <c r="Q189" i="7"/>
  <c r="K189" i="7"/>
  <c r="H189" i="7"/>
  <c r="B189" i="7"/>
  <c r="D189" i="7"/>
  <c r="M189" i="7"/>
  <c r="I189" i="7"/>
  <c r="R189" i="7"/>
  <c r="J190" i="7" l="1"/>
  <c r="P190" i="7"/>
  <c r="O190" i="7"/>
  <c r="G190" i="7"/>
  <c r="N190" i="7"/>
  <c r="F190" i="7"/>
  <c r="L190" i="7"/>
  <c r="E190" i="7"/>
  <c r="A191" i="7"/>
  <c r="C190" i="7"/>
  <c r="K190" i="7"/>
  <c r="B190" i="7"/>
  <c r="H190" i="7"/>
  <c r="Q190" i="7"/>
  <c r="M190" i="7"/>
  <c r="R190" i="7"/>
  <c r="D190" i="7"/>
  <c r="I190" i="7"/>
  <c r="P191" i="7" l="1"/>
  <c r="N191" i="7"/>
  <c r="F191" i="7"/>
  <c r="E191" i="7"/>
  <c r="L191" i="7"/>
  <c r="J191" i="7"/>
  <c r="O191" i="7"/>
  <c r="C191" i="7"/>
  <c r="A192" i="7"/>
  <c r="G191" i="7"/>
  <c r="H191" i="7"/>
  <c r="B191" i="7"/>
  <c r="K191" i="7"/>
  <c r="Q191" i="7"/>
  <c r="D191" i="7"/>
  <c r="M191" i="7"/>
  <c r="R191" i="7"/>
  <c r="I191" i="7"/>
  <c r="N192" i="7" l="1"/>
  <c r="F192" i="7"/>
  <c r="L192" i="7"/>
  <c r="A193" i="7"/>
  <c r="C192" i="7"/>
  <c r="J192" i="7"/>
  <c r="P192" i="7"/>
  <c r="G192" i="7"/>
  <c r="E192" i="7"/>
  <c r="O192" i="7"/>
  <c r="K192" i="7"/>
  <c r="B192" i="7"/>
  <c r="H192" i="7"/>
  <c r="Q192" i="7"/>
  <c r="D192" i="7"/>
  <c r="I192" i="7"/>
  <c r="M192" i="7"/>
  <c r="R192" i="7"/>
  <c r="L193" i="7" l="1"/>
  <c r="J193" i="7"/>
  <c r="P193" i="7"/>
  <c r="N193" i="7"/>
  <c r="F193" i="7"/>
  <c r="O193" i="7"/>
  <c r="G193" i="7"/>
  <c r="E193" i="7"/>
  <c r="A194" i="7"/>
  <c r="C193" i="7"/>
  <c r="Q193" i="7"/>
  <c r="B193" i="7"/>
  <c r="K193" i="7"/>
  <c r="H193" i="7"/>
  <c r="D193" i="7"/>
  <c r="M193" i="7"/>
  <c r="R193" i="7"/>
  <c r="I193" i="7"/>
  <c r="J194" i="7" l="1"/>
  <c r="P194" i="7"/>
  <c r="O194" i="7"/>
  <c r="G194" i="7"/>
  <c r="N194" i="7"/>
  <c r="F194" i="7"/>
  <c r="L194" i="7"/>
  <c r="C194" i="7"/>
  <c r="A195" i="7"/>
  <c r="E194" i="7"/>
  <c r="B194" i="7"/>
  <c r="H194" i="7"/>
  <c r="Q194" i="7"/>
  <c r="K194" i="7"/>
  <c r="I194" i="7"/>
  <c r="R194" i="7"/>
  <c r="D194" i="7"/>
  <c r="M194" i="7"/>
  <c r="P195" i="7" l="1"/>
  <c r="N195" i="7"/>
  <c r="F195" i="7"/>
  <c r="E195" i="7"/>
  <c r="L195" i="7"/>
  <c r="J195" i="7"/>
  <c r="G195" i="7"/>
  <c r="O195" i="7"/>
  <c r="A196" i="7"/>
  <c r="C195" i="7"/>
  <c r="K195" i="7"/>
  <c r="Q195" i="7"/>
  <c r="B195" i="7"/>
  <c r="H195" i="7"/>
  <c r="I195" i="7"/>
  <c r="D195" i="7"/>
  <c r="M195" i="7"/>
  <c r="R195" i="7"/>
  <c r="N196" i="7" l="1"/>
  <c r="F196" i="7"/>
  <c r="L196" i="7"/>
  <c r="A197" i="7"/>
  <c r="C196" i="7"/>
  <c r="J196" i="7"/>
  <c r="P196" i="7"/>
  <c r="E196" i="7"/>
  <c r="O196" i="7"/>
  <c r="G196" i="7"/>
  <c r="K196" i="7"/>
  <c r="Q196" i="7"/>
  <c r="B196" i="7"/>
  <c r="H196" i="7"/>
  <c r="D196" i="7"/>
  <c r="M196" i="7"/>
  <c r="I196" i="7"/>
  <c r="R196" i="7"/>
  <c r="L197" i="7" l="1"/>
  <c r="J197" i="7"/>
  <c r="P197" i="7"/>
  <c r="N197" i="7"/>
  <c r="F197" i="7"/>
  <c r="G197" i="7"/>
  <c r="C197" i="7"/>
  <c r="A198" i="7"/>
  <c r="O197" i="7"/>
  <c r="E197" i="7"/>
  <c r="Q197" i="7"/>
  <c r="K197" i="7"/>
  <c r="B197" i="7"/>
  <c r="H197" i="7"/>
  <c r="M197" i="7"/>
  <c r="R197" i="7"/>
  <c r="D197" i="7"/>
  <c r="I197" i="7"/>
  <c r="J198" i="7" l="1"/>
  <c r="P198" i="7"/>
  <c r="O198" i="7"/>
  <c r="G198" i="7"/>
  <c r="N198" i="7"/>
  <c r="F198" i="7"/>
  <c r="L198" i="7"/>
  <c r="E198" i="7"/>
  <c r="C198" i="7"/>
  <c r="A199" i="7"/>
  <c r="H198" i="7"/>
  <c r="K198" i="7"/>
  <c r="Q198" i="7"/>
  <c r="B198" i="7"/>
  <c r="R198" i="7"/>
  <c r="D198" i="7"/>
  <c r="I198" i="7"/>
  <c r="M198" i="7"/>
  <c r="P199" i="7" l="1"/>
  <c r="N199" i="7"/>
  <c r="F199" i="7"/>
  <c r="E199" i="7"/>
  <c r="L199" i="7"/>
  <c r="J199" i="7"/>
  <c r="A200" i="7"/>
  <c r="O199" i="7"/>
  <c r="G199" i="7"/>
  <c r="C199" i="7"/>
  <c r="B199" i="7"/>
  <c r="H199" i="7"/>
  <c r="Q199" i="7"/>
  <c r="K199" i="7"/>
  <c r="D199" i="7"/>
  <c r="M199" i="7"/>
  <c r="I199" i="7"/>
  <c r="R199" i="7"/>
  <c r="N200" i="7" l="1"/>
  <c r="F200" i="7"/>
  <c r="L200" i="7"/>
  <c r="A201" i="7"/>
  <c r="C200" i="7"/>
  <c r="J200" i="7"/>
  <c r="P200" i="7"/>
  <c r="G200" i="7"/>
  <c r="O200" i="7"/>
  <c r="E200" i="7"/>
  <c r="Q200" i="7"/>
  <c r="K200" i="7"/>
  <c r="B200" i="7"/>
  <c r="H200" i="7"/>
  <c r="M200" i="7"/>
  <c r="R200" i="7"/>
  <c r="I200" i="7"/>
  <c r="D200" i="7"/>
  <c r="L201" i="7" l="1"/>
  <c r="J201" i="7"/>
  <c r="P201" i="7"/>
  <c r="N201" i="7"/>
  <c r="F201" i="7"/>
  <c r="E201" i="7"/>
  <c r="O201" i="7"/>
  <c r="A202" i="7"/>
  <c r="G201" i="7"/>
  <c r="C201" i="7"/>
  <c r="B201" i="7"/>
  <c r="H201" i="7"/>
  <c r="K201" i="7"/>
  <c r="Q201" i="7"/>
  <c r="R201" i="7"/>
  <c r="M201" i="7"/>
  <c r="I201" i="7"/>
  <c r="D201" i="7"/>
  <c r="J202" i="7" l="1"/>
  <c r="P202" i="7"/>
  <c r="O202" i="7"/>
  <c r="G202" i="7"/>
  <c r="N202" i="7"/>
  <c r="F202" i="7"/>
  <c r="L202" i="7"/>
  <c r="C202" i="7"/>
  <c r="A203" i="7"/>
  <c r="E202" i="7"/>
  <c r="Q202" i="7"/>
  <c r="B202" i="7"/>
  <c r="K202" i="7"/>
  <c r="H202" i="7"/>
  <c r="R202" i="7"/>
  <c r="D202" i="7"/>
  <c r="I202" i="7"/>
  <c r="M202" i="7"/>
  <c r="P203" i="7" l="1"/>
  <c r="N203" i="7"/>
  <c r="F203" i="7"/>
  <c r="E203" i="7"/>
  <c r="L203" i="7"/>
  <c r="J203" i="7"/>
  <c r="G203" i="7"/>
  <c r="A204" i="7"/>
  <c r="O203" i="7"/>
  <c r="C203" i="7"/>
  <c r="B203" i="7"/>
  <c r="Q203" i="7"/>
  <c r="H203" i="7"/>
  <c r="K203" i="7"/>
  <c r="M203" i="7"/>
  <c r="R203" i="7"/>
  <c r="I203" i="7"/>
  <c r="D203" i="7"/>
  <c r="N204" i="7" l="1"/>
  <c r="F204" i="7"/>
  <c r="L204" i="7"/>
  <c r="A205" i="7"/>
  <c r="C204" i="7"/>
  <c r="J204" i="7"/>
  <c r="P204" i="7"/>
  <c r="O204" i="7"/>
  <c r="E204" i="7"/>
  <c r="G204" i="7"/>
  <c r="B204" i="7"/>
  <c r="H204" i="7"/>
  <c r="Q204" i="7"/>
  <c r="K204" i="7"/>
  <c r="R204" i="7"/>
  <c r="D204" i="7"/>
  <c r="M204" i="7"/>
  <c r="I204" i="7"/>
  <c r="L205" i="7" l="1"/>
  <c r="J205" i="7"/>
  <c r="P205" i="7"/>
  <c r="N205" i="7"/>
  <c r="F205" i="7"/>
  <c r="A206" i="7"/>
  <c r="G205" i="7"/>
  <c r="E205" i="7"/>
  <c r="C205" i="7"/>
  <c r="O205" i="7"/>
  <c r="H205" i="7"/>
  <c r="K205" i="7"/>
  <c r="Q205" i="7"/>
  <c r="B205" i="7"/>
  <c r="M205" i="7"/>
  <c r="R205" i="7"/>
  <c r="I205" i="7"/>
  <c r="D205" i="7"/>
  <c r="J206" i="7" l="1"/>
  <c r="P206" i="7"/>
  <c r="O206" i="7"/>
  <c r="G206" i="7"/>
  <c r="N206" i="7"/>
  <c r="F206" i="7"/>
  <c r="L206" i="7"/>
  <c r="E206" i="7"/>
  <c r="A207" i="7"/>
  <c r="C206" i="7"/>
  <c r="K206" i="7"/>
  <c r="B206" i="7"/>
  <c r="H206" i="7"/>
  <c r="Q206" i="7"/>
  <c r="D206" i="7"/>
  <c r="M206" i="7"/>
  <c r="R206" i="7"/>
  <c r="I206" i="7"/>
  <c r="P207" i="7" l="1"/>
  <c r="N207" i="7"/>
  <c r="F207" i="7"/>
  <c r="E207" i="7"/>
  <c r="L207" i="7"/>
  <c r="J207" i="7"/>
  <c r="C207" i="7"/>
  <c r="A208" i="7"/>
  <c r="O207" i="7"/>
  <c r="G207" i="7"/>
  <c r="B207" i="7"/>
  <c r="K207" i="7"/>
  <c r="H207" i="7"/>
  <c r="Q207" i="7"/>
  <c r="R207" i="7"/>
  <c r="D207" i="7"/>
  <c r="M207" i="7"/>
  <c r="I207" i="7"/>
  <c r="N208" i="7" l="1"/>
  <c r="F208" i="7"/>
  <c r="L208" i="7"/>
  <c r="A209" i="7"/>
  <c r="C208" i="7"/>
  <c r="J208" i="7"/>
  <c r="P208" i="7"/>
  <c r="G208" i="7"/>
  <c r="O208" i="7"/>
  <c r="E208" i="7"/>
  <c r="Q208" i="7"/>
  <c r="H208" i="7"/>
  <c r="K208" i="7"/>
  <c r="B208" i="7"/>
  <c r="R208" i="7"/>
  <c r="M208" i="7"/>
  <c r="I208" i="7"/>
  <c r="D208" i="7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L209" i="7" l="1"/>
  <c r="J209" i="7"/>
  <c r="P209" i="7"/>
  <c r="N209" i="7"/>
  <c r="F209" i="7"/>
  <c r="E209" i="7"/>
  <c r="A210" i="7"/>
  <c r="O209" i="7"/>
  <c r="G209" i="7"/>
  <c r="C209" i="7"/>
  <c r="K209" i="7"/>
  <c r="Q209" i="7"/>
  <c r="B209" i="7"/>
  <c r="H209" i="7"/>
  <c r="M209" i="7"/>
  <c r="R209" i="7"/>
  <c r="D209" i="7"/>
  <c r="I209" i="7"/>
  <c r="A27" i="2"/>
  <c r="J210" i="7" l="1"/>
  <c r="P210" i="7"/>
  <c r="O210" i="7"/>
  <c r="G210" i="7"/>
  <c r="N210" i="7"/>
  <c r="F210" i="7"/>
  <c r="L210" i="7"/>
  <c r="C210" i="7"/>
  <c r="A211" i="7"/>
  <c r="E210" i="7"/>
  <c r="B210" i="7"/>
  <c r="K210" i="7"/>
  <c r="Q210" i="7"/>
  <c r="H210" i="7"/>
  <c r="R210" i="7"/>
  <c r="M210" i="7"/>
  <c r="I210" i="7"/>
  <c r="D210" i="7"/>
  <c r="A28" i="2"/>
  <c r="J27" i="2"/>
  <c r="L27" i="2"/>
  <c r="P27" i="2"/>
  <c r="N27" i="2"/>
  <c r="E27" i="2"/>
  <c r="C27" i="2"/>
  <c r="G27" i="2"/>
  <c r="F27" i="2"/>
  <c r="O27" i="2"/>
  <c r="H27" i="2"/>
  <c r="Q27" i="2"/>
  <c r="K27" i="2"/>
  <c r="M27" i="2"/>
  <c r="D27" i="2"/>
  <c r="B27" i="2"/>
  <c r="R27" i="2"/>
  <c r="I27" i="2"/>
  <c r="B11" i="1"/>
  <c r="B8" i="1"/>
  <c r="A29" i="2" l="1"/>
  <c r="O28" i="2"/>
  <c r="P28" i="2"/>
  <c r="E28" i="2"/>
  <c r="G28" i="2"/>
  <c r="N28" i="2"/>
  <c r="C28" i="2"/>
  <c r="L28" i="2"/>
  <c r="F28" i="2"/>
  <c r="J28" i="2"/>
  <c r="H28" i="2"/>
  <c r="B28" i="2"/>
  <c r="Q28" i="2"/>
  <c r="K28" i="2"/>
  <c r="D28" i="2"/>
  <c r="M28" i="2"/>
  <c r="I28" i="2"/>
  <c r="R28" i="2"/>
  <c r="P211" i="7"/>
  <c r="N211" i="7"/>
  <c r="F211" i="7"/>
  <c r="E211" i="7"/>
  <c r="L211" i="7"/>
  <c r="J211" i="7"/>
  <c r="G211" i="7"/>
  <c r="C211" i="7"/>
  <c r="O211" i="7"/>
  <c r="A212" i="7"/>
  <c r="K211" i="7"/>
  <c r="H211" i="7"/>
  <c r="Q211" i="7"/>
  <c r="B211" i="7"/>
  <c r="R211" i="7"/>
  <c r="M211" i="7"/>
  <c r="I211" i="7"/>
  <c r="D211" i="7"/>
  <c r="A30" i="2" l="1"/>
  <c r="O29" i="2"/>
  <c r="P29" i="2"/>
  <c r="E29" i="2"/>
  <c r="J29" i="2"/>
  <c r="G29" i="2"/>
  <c r="L29" i="2"/>
  <c r="C29" i="2"/>
  <c r="N29" i="2"/>
  <c r="F29" i="2"/>
  <c r="H29" i="2"/>
  <c r="B29" i="2"/>
  <c r="Q29" i="2"/>
  <c r="D29" i="2"/>
  <c r="K29" i="2"/>
  <c r="M29" i="2"/>
  <c r="R29" i="2"/>
  <c r="I29" i="2"/>
  <c r="N212" i="7"/>
  <c r="F212" i="7"/>
  <c r="L212" i="7"/>
  <c r="A213" i="7"/>
  <c r="C212" i="7"/>
  <c r="J212" i="7"/>
  <c r="P212" i="7"/>
  <c r="O212" i="7"/>
  <c r="G212" i="7"/>
  <c r="E212" i="7"/>
  <c r="H212" i="7"/>
  <c r="B212" i="7"/>
  <c r="Q212" i="7"/>
  <c r="K212" i="7"/>
  <c r="R212" i="7"/>
  <c r="D212" i="7"/>
  <c r="I212" i="7"/>
  <c r="M212" i="7"/>
  <c r="A31" i="2" l="1"/>
  <c r="O30" i="2"/>
  <c r="P30" i="2"/>
  <c r="E30" i="2"/>
  <c r="N30" i="2"/>
  <c r="G30" i="2"/>
  <c r="C30" i="2"/>
  <c r="L30" i="2"/>
  <c r="F30" i="2"/>
  <c r="J30" i="2"/>
  <c r="H30" i="2"/>
  <c r="Q30" i="2"/>
  <c r="K30" i="2"/>
  <c r="M30" i="2"/>
  <c r="B30" i="2"/>
  <c r="D30" i="2"/>
  <c r="I30" i="2"/>
  <c r="R30" i="2"/>
  <c r="L213" i="7"/>
  <c r="J213" i="7"/>
  <c r="P213" i="7"/>
  <c r="N213" i="7"/>
  <c r="F213" i="7"/>
  <c r="C213" i="7"/>
  <c r="A214" i="7"/>
  <c r="G213" i="7"/>
  <c r="O213" i="7"/>
  <c r="E213" i="7"/>
  <c r="K213" i="7"/>
  <c r="H213" i="7"/>
  <c r="Q213" i="7"/>
  <c r="B213" i="7"/>
  <c r="M213" i="7"/>
  <c r="I213" i="7"/>
  <c r="D213" i="7"/>
  <c r="R213" i="7"/>
  <c r="J214" i="7" l="1"/>
  <c r="P214" i="7"/>
  <c r="O214" i="7"/>
  <c r="G214" i="7"/>
  <c r="N214" i="7"/>
  <c r="F214" i="7"/>
  <c r="L214" i="7"/>
  <c r="E214" i="7"/>
  <c r="A215" i="7"/>
  <c r="C214" i="7"/>
  <c r="Q214" i="7"/>
  <c r="B214" i="7"/>
  <c r="K214" i="7"/>
  <c r="H214" i="7"/>
  <c r="M214" i="7"/>
  <c r="D214" i="7"/>
  <c r="I214" i="7"/>
  <c r="R214" i="7"/>
  <c r="A32" i="2"/>
  <c r="O31" i="2"/>
  <c r="P31" i="2"/>
  <c r="E31" i="2"/>
  <c r="G31" i="2"/>
  <c r="L31" i="2"/>
  <c r="N31" i="2"/>
  <c r="C31" i="2"/>
  <c r="J31" i="2"/>
  <c r="F31" i="2"/>
  <c r="H31" i="2"/>
  <c r="M31" i="2"/>
  <c r="D31" i="2"/>
  <c r="K31" i="2"/>
  <c r="Q31" i="2"/>
  <c r="B31" i="2"/>
  <c r="I31" i="2"/>
  <c r="R31" i="2"/>
  <c r="P215" i="7" l="1"/>
  <c r="N215" i="7"/>
  <c r="F215" i="7"/>
  <c r="E215" i="7"/>
  <c r="L215" i="7"/>
  <c r="J215" i="7"/>
  <c r="C215" i="7"/>
  <c r="A216" i="7"/>
  <c r="O215" i="7"/>
  <c r="G215" i="7"/>
  <c r="Q215" i="7"/>
  <c r="K215" i="7"/>
  <c r="B215" i="7"/>
  <c r="H215" i="7"/>
  <c r="R215" i="7"/>
  <c r="I215" i="7"/>
  <c r="D215" i="7"/>
  <c r="M215" i="7"/>
  <c r="A33" i="2"/>
  <c r="O32" i="2"/>
  <c r="P32" i="2"/>
  <c r="N32" i="2"/>
  <c r="E32" i="2"/>
  <c r="G32" i="2"/>
  <c r="C32" i="2"/>
  <c r="L32" i="2"/>
  <c r="J32" i="2"/>
  <c r="F32" i="2"/>
  <c r="H32" i="2"/>
  <c r="D32" i="2"/>
  <c r="K32" i="2"/>
  <c r="M32" i="2"/>
  <c r="B32" i="2"/>
  <c r="Q32" i="2"/>
  <c r="I32" i="2"/>
  <c r="R32" i="2"/>
  <c r="N216" i="7" l="1"/>
  <c r="F216" i="7"/>
  <c r="L216" i="7"/>
  <c r="A217" i="7"/>
  <c r="C216" i="7"/>
  <c r="J216" i="7"/>
  <c r="P216" i="7"/>
  <c r="G216" i="7"/>
  <c r="O216" i="7"/>
  <c r="E216" i="7"/>
  <c r="Q216" i="7"/>
  <c r="K216" i="7"/>
  <c r="B216" i="7"/>
  <c r="H216" i="7"/>
  <c r="R216" i="7"/>
  <c r="D216" i="7"/>
  <c r="M216" i="7"/>
  <c r="I216" i="7"/>
  <c r="A34" i="2"/>
  <c r="O33" i="2"/>
  <c r="P33" i="2"/>
  <c r="E33" i="2"/>
  <c r="L33" i="2"/>
  <c r="G33" i="2"/>
  <c r="J33" i="2"/>
  <c r="C33" i="2"/>
  <c r="N33" i="2"/>
  <c r="F33" i="2"/>
  <c r="H33" i="2"/>
  <c r="D33" i="2"/>
  <c r="K33" i="2"/>
  <c r="B33" i="2"/>
  <c r="M33" i="2"/>
  <c r="Q33" i="2"/>
  <c r="R33" i="2"/>
  <c r="I33" i="2"/>
  <c r="L217" i="7" l="1"/>
  <c r="J217" i="7"/>
  <c r="P217" i="7"/>
  <c r="N217" i="7"/>
  <c r="F217" i="7"/>
  <c r="O217" i="7"/>
  <c r="E217" i="7"/>
  <c r="C217" i="7"/>
  <c r="A218" i="7"/>
  <c r="G217" i="7"/>
  <c r="K217" i="7"/>
  <c r="Q217" i="7"/>
  <c r="B217" i="7"/>
  <c r="H217" i="7"/>
  <c r="I217" i="7"/>
  <c r="D217" i="7"/>
  <c r="M217" i="7"/>
  <c r="R217" i="7"/>
  <c r="A35" i="2"/>
  <c r="O34" i="2"/>
  <c r="P34" i="2"/>
  <c r="E34" i="2"/>
  <c r="G34" i="2"/>
  <c r="L34" i="2"/>
  <c r="N34" i="2"/>
  <c r="C34" i="2"/>
  <c r="J34" i="2"/>
  <c r="F34" i="2"/>
  <c r="H34" i="2"/>
  <c r="Q34" i="2"/>
  <c r="B34" i="2"/>
  <c r="K34" i="2"/>
  <c r="D34" i="2"/>
  <c r="M34" i="2"/>
  <c r="R34" i="2"/>
  <c r="I34" i="2"/>
  <c r="A36" i="2" l="1"/>
  <c r="O35" i="2"/>
  <c r="P35" i="2"/>
  <c r="L35" i="2"/>
  <c r="J35" i="2"/>
  <c r="E35" i="2"/>
  <c r="G35" i="2"/>
  <c r="C35" i="2"/>
  <c r="F35" i="2"/>
  <c r="N35" i="2"/>
  <c r="H35" i="2"/>
  <c r="Q35" i="2"/>
  <c r="K35" i="2"/>
  <c r="M35" i="2"/>
  <c r="B35" i="2"/>
  <c r="D35" i="2"/>
  <c r="R35" i="2"/>
  <c r="I35" i="2"/>
  <c r="J218" i="7"/>
  <c r="P218" i="7"/>
  <c r="O218" i="7"/>
  <c r="G218" i="7"/>
  <c r="N218" i="7"/>
  <c r="F218" i="7"/>
  <c r="L218" i="7"/>
  <c r="A219" i="7"/>
  <c r="E218" i="7"/>
  <c r="C218" i="7"/>
  <c r="Q218" i="7"/>
  <c r="K218" i="7"/>
  <c r="B218" i="7"/>
  <c r="H218" i="7"/>
  <c r="M218" i="7"/>
  <c r="R218" i="7"/>
  <c r="I218" i="7"/>
  <c r="D218" i="7"/>
  <c r="P219" i="7" l="1"/>
  <c r="O219" i="7"/>
  <c r="G219" i="7"/>
  <c r="N219" i="7"/>
  <c r="F219" i="7"/>
  <c r="E219" i="7"/>
  <c r="L219" i="7"/>
  <c r="A220" i="7"/>
  <c r="J219" i="7"/>
  <c r="C219" i="7"/>
  <c r="H219" i="7"/>
  <c r="Q219" i="7"/>
  <c r="K219" i="7"/>
  <c r="B219" i="7"/>
  <c r="R219" i="7"/>
  <c r="D219" i="7"/>
  <c r="M219" i="7"/>
  <c r="I219" i="7"/>
  <c r="A37" i="2"/>
  <c r="O36" i="2"/>
  <c r="P36" i="2"/>
  <c r="E36" i="2"/>
  <c r="G36" i="2"/>
  <c r="N36" i="2"/>
  <c r="C36" i="2"/>
  <c r="L36" i="2"/>
  <c r="J36" i="2"/>
  <c r="F36" i="2"/>
  <c r="H36" i="2"/>
  <c r="B36" i="2"/>
  <c r="Q36" i="2"/>
  <c r="K36" i="2"/>
  <c r="D36" i="2"/>
  <c r="M36" i="2"/>
  <c r="I36" i="2"/>
  <c r="R36" i="2"/>
  <c r="N220" i="7" l="1"/>
  <c r="F220" i="7"/>
  <c r="E220" i="7"/>
  <c r="L220" i="7"/>
  <c r="A221" i="7"/>
  <c r="C220" i="7"/>
  <c r="J220" i="7"/>
  <c r="P220" i="7"/>
  <c r="O220" i="7"/>
  <c r="G220" i="7"/>
  <c r="H220" i="7"/>
  <c r="K220" i="7"/>
  <c r="Q220" i="7"/>
  <c r="B220" i="7"/>
  <c r="I220" i="7"/>
  <c r="D220" i="7"/>
  <c r="M220" i="7"/>
  <c r="R220" i="7"/>
  <c r="A38" i="2"/>
  <c r="O37" i="2"/>
  <c r="P37" i="2"/>
  <c r="E37" i="2"/>
  <c r="J37" i="2"/>
  <c r="G37" i="2"/>
  <c r="L37" i="2"/>
  <c r="C37" i="2"/>
  <c r="N37" i="2"/>
  <c r="F37" i="2"/>
  <c r="H37" i="2"/>
  <c r="B37" i="2"/>
  <c r="Q37" i="2"/>
  <c r="K37" i="2"/>
  <c r="M37" i="2"/>
  <c r="D37" i="2"/>
  <c r="I37" i="2"/>
  <c r="R37" i="2"/>
  <c r="L221" i="7" l="1"/>
  <c r="A222" i="7"/>
  <c r="C221" i="7"/>
  <c r="J221" i="7"/>
  <c r="P221" i="7"/>
  <c r="O221" i="7"/>
  <c r="G221" i="7"/>
  <c r="N221" i="7"/>
  <c r="F221" i="7"/>
  <c r="E221" i="7"/>
  <c r="K221" i="7"/>
  <c r="Q221" i="7"/>
  <c r="B221" i="7"/>
  <c r="H221" i="7"/>
  <c r="D221" i="7"/>
  <c r="R221" i="7"/>
  <c r="M221" i="7"/>
  <c r="I221" i="7"/>
  <c r="A39" i="2"/>
  <c r="O38" i="2"/>
  <c r="P38" i="2"/>
  <c r="E38" i="2"/>
  <c r="N38" i="2"/>
  <c r="G38" i="2"/>
  <c r="C38" i="2"/>
  <c r="L38" i="2"/>
  <c r="F38" i="2"/>
  <c r="J38" i="2"/>
  <c r="H38" i="2"/>
  <c r="D38" i="2"/>
  <c r="B38" i="2"/>
  <c r="Q38" i="2"/>
  <c r="K38" i="2"/>
  <c r="M38" i="2"/>
  <c r="R38" i="2"/>
  <c r="I38" i="2"/>
  <c r="A40" i="2" l="1"/>
  <c r="O39" i="2"/>
  <c r="P39" i="2"/>
  <c r="E39" i="2"/>
  <c r="G39" i="2"/>
  <c r="L39" i="2"/>
  <c r="N39" i="2"/>
  <c r="C39" i="2"/>
  <c r="J39" i="2"/>
  <c r="F39" i="2"/>
  <c r="H39" i="2"/>
  <c r="D39" i="2"/>
  <c r="M39" i="2"/>
  <c r="B39" i="2"/>
  <c r="K39" i="2"/>
  <c r="Q39" i="2"/>
  <c r="R39" i="2"/>
  <c r="I39" i="2"/>
  <c r="J222" i="7"/>
  <c r="P222" i="7"/>
  <c r="O222" i="7"/>
  <c r="G222" i="7"/>
  <c r="N222" i="7"/>
  <c r="F222" i="7"/>
  <c r="E222" i="7"/>
  <c r="L222" i="7"/>
  <c r="A223" i="7"/>
  <c r="C222" i="7"/>
  <c r="B222" i="7"/>
  <c r="H222" i="7"/>
  <c r="K222" i="7"/>
  <c r="Q222" i="7"/>
  <c r="R222" i="7"/>
  <c r="D222" i="7"/>
  <c r="I222" i="7"/>
  <c r="M222" i="7"/>
  <c r="P223" i="7" l="1"/>
  <c r="O223" i="7"/>
  <c r="G223" i="7"/>
  <c r="N223" i="7"/>
  <c r="F223" i="7"/>
  <c r="E223" i="7"/>
  <c r="L223" i="7"/>
  <c r="A224" i="7"/>
  <c r="C223" i="7"/>
  <c r="J223" i="7"/>
  <c r="H223" i="7"/>
  <c r="Q223" i="7"/>
  <c r="K223" i="7"/>
  <c r="B223" i="7"/>
  <c r="D223" i="7"/>
  <c r="M223" i="7"/>
  <c r="I223" i="7"/>
  <c r="R223" i="7"/>
  <c r="A41" i="2"/>
  <c r="O40" i="2"/>
  <c r="P40" i="2"/>
  <c r="N40" i="2"/>
  <c r="E40" i="2"/>
  <c r="G40" i="2"/>
  <c r="C40" i="2"/>
  <c r="L40" i="2"/>
  <c r="F40" i="2"/>
  <c r="J40" i="2"/>
  <c r="H40" i="2"/>
  <c r="K40" i="2"/>
  <c r="M40" i="2"/>
  <c r="Q40" i="2"/>
  <c r="B40" i="2"/>
  <c r="D40" i="2"/>
  <c r="R40" i="2"/>
  <c r="I40" i="2"/>
  <c r="N224" i="7" l="1"/>
  <c r="F224" i="7"/>
  <c r="E224" i="7"/>
  <c r="L224" i="7"/>
  <c r="A225" i="7"/>
  <c r="C224" i="7"/>
  <c r="J224" i="7"/>
  <c r="P224" i="7"/>
  <c r="O224" i="7"/>
  <c r="G224" i="7"/>
  <c r="K224" i="7"/>
  <c r="Q224" i="7"/>
  <c r="B224" i="7"/>
  <c r="H224" i="7"/>
  <c r="I224" i="7"/>
  <c r="D224" i="7"/>
  <c r="M224" i="7"/>
  <c r="R224" i="7"/>
  <c r="A42" i="2"/>
  <c r="O41" i="2"/>
  <c r="P41" i="2"/>
  <c r="E41" i="2"/>
  <c r="L41" i="2"/>
  <c r="G41" i="2"/>
  <c r="J41" i="2"/>
  <c r="C41" i="2"/>
  <c r="N41" i="2"/>
  <c r="F41" i="2"/>
  <c r="H41" i="2"/>
  <c r="D41" i="2"/>
  <c r="K41" i="2"/>
  <c r="M41" i="2"/>
  <c r="B41" i="2"/>
  <c r="Q41" i="2"/>
  <c r="I41" i="2"/>
  <c r="R41" i="2"/>
  <c r="L225" i="7" l="1"/>
  <c r="A226" i="7"/>
  <c r="C225" i="7"/>
  <c r="J225" i="7"/>
  <c r="P225" i="7"/>
  <c r="O225" i="7"/>
  <c r="G225" i="7"/>
  <c r="N225" i="7"/>
  <c r="F225" i="7"/>
  <c r="E225" i="7"/>
  <c r="K225" i="7"/>
  <c r="Q225" i="7"/>
  <c r="B225" i="7"/>
  <c r="H225" i="7"/>
  <c r="D225" i="7"/>
  <c r="M225" i="7"/>
  <c r="R225" i="7"/>
  <c r="I225" i="7"/>
  <c r="A43" i="2"/>
  <c r="O42" i="2"/>
  <c r="P42" i="2"/>
  <c r="E42" i="2"/>
  <c r="G42" i="2"/>
  <c r="L42" i="2"/>
  <c r="N42" i="2"/>
  <c r="C42" i="2"/>
  <c r="F42" i="2"/>
  <c r="J42" i="2"/>
  <c r="H42" i="2"/>
  <c r="Q42" i="2"/>
  <c r="B42" i="2"/>
  <c r="D42" i="2"/>
  <c r="M42" i="2"/>
  <c r="K42" i="2"/>
  <c r="R42" i="2"/>
  <c r="I42" i="2"/>
  <c r="A44" i="2" l="1"/>
  <c r="O43" i="2"/>
  <c r="P43" i="2"/>
  <c r="L43" i="2"/>
  <c r="J43" i="2"/>
  <c r="E43" i="2"/>
  <c r="G43" i="2"/>
  <c r="C43" i="2"/>
  <c r="N43" i="2"/>
  <c r="F43" i="2"/>
  <c r="H43" i="2"/>
  <c r="Q43" i="2"/>
  <c r="D43" i="2"/>
  <c r="K43" i="2"/>
  <c r="B43" i="2"/>
  <c r="M43" i="2"/>
  <c r="I43" i="2"/>
  <c r="R43" i="2"/>
  <c r="J226" i="7"/>
  <c r="P226" i="7"/>
  <c r="P24" i="7" s="1"/>
  <c r="O226" i="7"/>
  <c r="O24" i="7" s="1"/>
  <c r="G226" i="7"/>
  <c r="G24" i="7" s="1"/>
  <c r="N226" i="7"/>
  <c r="N24" i="7" s="1"/>
  <c r="D14" i="4" s="1"/>
  <c r="F226" i="7"/>
  <c r="F24" i="7" s="1"/>
  <c r="E226" i="7"/>
  <c r="E24" i="7" s="1"/>
  <c r="C14" i="4" s="1"/>
  <c r="L226" i="7"/>
  <c r="L24" i="7" s="1"/>
  <c r="C226" i="7"/>
  <c r="C24" i="7" s="1"/>
  <c r="B226" i="7"/>
  <c r="B24" i="7" s="1"/>
  <c r="Q226" i="7"/>
  <c r="Q24" i="7" s="1"/>
  <c r="H226" i="7"/>
  <c r="H24" i="7" s="1"/>
  <c r="K226" i="7"/>
  <c r="K24" i="7" s="1"/>
  <c r="R226" i="7"/>
  <c r="R24" i="7" s="1"/>
  <c r="D226" i="7"/>
  <c r="D24" i="7" s="1"/>
  <c r="I226" i="7"/>
  <c r="I24" i="7" s="1"/>
  <c r="M226" i="7"/>
  <c r="M24" i="7" s="1"/>
  <c r="A45" i="2" l="1"/>
  <c r="O44" i="2"/>
  <c r="P44" i="2"/>
  <c r="E44" i="2"/>
  <c r="G44" i="2"/>
  <c r="N44" i="2"/>
  <c r="C44" i="2"/>
  <c r="L44" i="2"/>
  <c r="J44" i="2"/>
  <c r="F44" i="2"/>
  <c r="H44" i="2"/>
  <c r="Q44" i="2"/>
  <c r="K44" i="2"/>
  <c r="M44" i="2"/>
  <c r="B44" i="2"/>
  <c r="D44" i="2"/>
  <c r="R44" i="2"/>
  <c r="I44" i="2"/>
  <c r="A46" i="2" l="1"/>
  <c r="O45" i="2"/>
  <c r="P45" i="2"/>
  <c r="E45" i="2"/>
  <c r="J45" i="2"/>
  <c r="G45" i="2"/>
  <c r="L45" i="2"/>
  <c r="C45" i="2"/>
  <c r="N45" i="2"/>
  <c r="F45" i="2"/>
  <c r="H45" i="2"/>
  <c r="Q45" i="2"/>
  <c r="D45" i="2"/>
  <c r="M45" i="2"/>
  <c r="B45" i="2"/>
  <c r="K45" i="2"/>
  <c r="I45" i="2"/>
  <c r="R45" i="2"/>
  <c r="A47" i="2" l="1"/>
  <c r="O46" i="2"/>
  <c r="P46" i="2"/>
  <c r="E46" i="2"/>
  <c r="N46" i="2"/>
  <c r="G46" i="2"/>
  <c r="C46" i="2"/>
  <c r="L46" i="2"/>
  <c r="F46" i="2"/>
  <c r="J46" i="2"/>
  <c r="H46" i="2"/>
  <c r="Q46" i="2"/>
  <c r="K46" i="2"/>
  <c r="D46" i="2"/>
  <c r="B46" i="2"/>
  <c r="M46" i="2"/>
  <c r="I46" i="2"/>
  <c r="R46" i="2"/>
  <c r="A48" i="2" l="1"/>
  <c r="O47" i="2"/>
  <c r="P47" i="2"/>
  <c r="E47" i="2"/>
  <c r="G47" i="2"/>
  <c r="L47" i="2"/>
  <c r="N47" i="2"/>
  <c r="C47" i="2"/>
  <c r="J47" i="2"/>
  <c r="F47" i="2"/>
  <c r="H47" i="2"/>
  <c r="M47" i="2"/>
  <c r="B47" i="2"/>
  <c r="K47" i="2"/>
  <c r="Q47" i="2"/>
  <c r="D47" i="2"/>
  <c r="R47" i="2"/>
  <c r="I47" i="2"/>
  <c r="A49" i="2" l="1"/>
  <c r="O48" i="2"/>
  <c r="P48" i="2"/>
  <c r="N48" i="2"/>
  <c r="E48" i="2"/>
  <c r="G48" i="2"/>
  <c r="C48" i="2"/>
  <c r="F48" i="2"/>
  <c r="J48" i="2"/>
  <c r="L48" i="2"/>
  <c r="D48" i="2"/>
  <c r="H48" i="2"/>
  <c r="K48" i="2"/>
  <c r="M48" i="2"/>
  <c r="Q48" i="2"/>
  <c r="B48" i="2"/>
  <c r="R48" i="2"/>
  <c r="I48" i="2"/>
  <c r="A50" i="2" l="1"/>
  <c r="O49" i="2"/>
  <c r="P49" i="2"/>
  <c r="E49" i="2"/>
  <c r="L49" i="2"/>
  <c r="G49" i="2"/>
  <c r="J49" i="2"/>
  <c r="C49" i="2"/>
  <c r="N49" i="2"/>
  <c r="F49" i="2"/>
  <c r="D49" i="2"/>
  <c r="H49" i="2"/>
  <c r="K49" i="2"/>
  <c r="Q49" i="2"/>
  <c r="B49" i="2"/>
  <c r="M49" i="2"/>
  <c r="I49" i="2"/>
  <c r="R49" i="2"/>
  <c r="O50" i="2" l="1"/>
  <c r="P50" i="2"/>
  <c r="E50" i="2"/>
  <c r="G50" i="2"/>
  <c r="L50" i="2"/>
  <c r="N50" i="2"/>
  <c r="C50" i="2"/>
  <c r="J50" i="2"/>
  <c r="F50" i="2"/>
  <c r="H50" i="2"/>
  <c r="Q50" i="2"/>
  <c r="K50" i="2"/>
  <c r="M50" i="2"/>
  <c r="B50" i="2"/>
  <c r="D50" i="2"/>
  <c r="I50" i="2"/>
  <c r="R50" i="2"/>
  <c r="A51" i="2"/>
  <c r="O51" i="2" l="1"/>
  <c r="P51" i="2"/>
  <c r="L51" i="2"/>
  <c r="J51" i="2"/>
  <c r="E51" i="2"/>
  <c r="G51" i="2"/>
  <c r="C51" i="2"/>
  <c r="N51" i="2"/>
  <c r="F51" i="2"/>
  <c r="H51" i="2"/>
  <c r="B51" i="2"/>
  <c r="D51" i="2"/>
  <c r="Q51" i="2"/>
  <c r="K51" i="2"/>
  <c r="M51" i="2"/>
  <c r="I51" i="2"/>
  <c r="R51" i="2"/>
  <c r="A52" i="2"/>
  <c r="O52" i="2" l="1"/>
  <c r="P52" i="2"/>
  <c r="E52" i="2"/>
  <c r="G52" i="2"/>
  <c r="N52" i="2"/>
  <c r="C52" i="2"/>
  <c r="L52" i="2"/>
  <c r="J52" i="2"/>
  <c r="F52" i="2"/>
  <c r="H52" i="2"/>
  <c r="D52" i="2"/>
  <c r="Q52" i="2"/>
  <c r="K52" i="2"/>
  <c r="B52" i="2"/>
  <c r="M52" i="2"/>
  <c r="R52" i="2"/>
  <c r="I52" i="2"/>
  <c r="A53" i="2"/>
  <c r="O53" i="2" l="1"/>
  <c r="P53" i="2"/>
  <c r="E53" i="2"/>
  <c r="J53" i="2"/>
  <c r="G53" i="2"/>
  <c r="L53" i="2"/>
  <c r="C53" i="2"/>
  <c r="N53" i="2"/>
  <c r="F53" i="2"/>
  <c r="H53" i="2"/>
  <c r="D53" i="2"/>
  <c r="Q53" i="2"/>
  <c r="B53" i="2"/>
  <c r="K53" i="2"/>
  <c r="M53" i="2"/>
  <c r="I53" i="2"/>
  <c r="R53" i="2"/>
  <c r="A54" i="2"/>
  <c r="O54" i="2" l="1"/>
  <c r="P54" i="2"/>
  <c r="E54" i="2"/>
  <c r="N54" i="2"/>
  <c r="G54" i="2"/>
  <c r="C54" i="2"/>
  <c r="L54" i="2"/>
  <c r="F54" i="2"/>
  <c r="J54" i="2"/>
  <c r="H54" i="2"/>
  <c r="D54" i="2"/>
  <c r="Q54" i="2"/>
  <c r="K54" i="2"/>
  <c r="M54" i="2"/>
  <c r="B54" i="2"/>
  <c r="I54" i="2"/>
  <c r="R54" i="2"/>
  <c r="A55" i="2"/>
  <c r="O55" i="2" l="1"/>
  <c r="P55" i="2"/>
  <c r="E55" i="2"/>
  <c r="G55" i="2"/>
  <c r="L55" i="2"/>
  <c r="N55" i="2"/>
  <c r="C55" i="2"/>
  <c r="F55" i="2"/>
  <c r="J55" i="2"/>
  <c r="H55" i="2"/>
  <c r="B55" i="2"/>
  <c r="M55" i="2"/>
  <c r="D55" i="2"/>
  <c r="Q55" i="2"/>
  <c r="K55" i="2"/>
  <c r="R55" i="2"/>
  <c r="I55" i="2"/>
  <c r="A56" i="2"/>
  <c r="O56" i="2" l="1"/>
  <c r="P56" i="2"/>
  <c r="N56" i="2"/>
  <c r="E56" i="2"/>
  <c r="G56" i="2"/>
  <c r="C56" i="2"/>
  <c r="L56" i="2"/>
  <c r="J56" i="2"/>
  <c r="F56" i="2"/>
  <c r="H56" i="2"/>
  <c r="K56" i="2"/>
  <c r="M56" i="2"/>
  <c r="Q56" i="2"/>
  <c r="D56" i="2"/>
  <c r="B56" i="2"/>
  <c r="I56" i="2"/>
  <c r="R56" i="2"/>
  <c r="A57" i="2"/>
  <c r="O57" i="2" l="1"/>
  <c r="P57" i="2"/>
  <c r="E57" i="2"/>
  <c r="L57" i="2"/>
  <c r="G57" i="2"/>
  <c r="J57" i="2"/>
  <c r="C57" i="2"/>
  <c r="N57" i="2"/>
  <c r="F57" i="2"/>
  <c r="H57" i="2"/>
  <c r="K57" i="2"/>
  <c r="D57" i="2"/>
  <c r="Q57" i="2"/>
  <c r="M57" i="2"/>
  <c r="B57" i="2"/>
  <c r="I57" i="2"/>
  <c r="R57" i="2"/>
  <c r="A58" i="2"/>
  <c r="O58" i="2" l="1"/>
  <c r="P58" i="2"/>
  <c r="E58" i="2"/>
  <c r="G58" i="2"/>
  <c r="L58" i="2"/>
  <c r="N58" i="2"/>
  <c r="C58" i="2"/>
  <c r="J58" i="2"/>
  <c r="F58" i="2"/>
  <c r="H58" i="2"/>
  <c r="D58" i="2"/>
  <c r="Q58" i="2"/>
  <c r="K58" i="2"/>
  <c r="B58" i="2"/>
  <c r="M58" i="2"/>
  <c r="R58" i="2"/>
  <c r="I58" i="2"/>
  <c r="A59" i="2"/>
  <c r="O59" i="2" l="1"/>
  <c r="P59" i="2"/>
  <c r="L59" i="2"/>
  <c r="J59" i="2"/>
  <c r="E59" i="2"/>
  <c r="G59" i="2"/>
  <c r="N59" i="2"/>
  <c r="C59" i="2"/>
  <c r="F59" i="2"/>
  <c r="H59" i="2"/>
  <c r="Q59" i="2"/>
  <c r="K59" i="2"/>
  <c r="B59" i="2"/>
  <c r="D59" i="2"/>
  <c r="M59" i="2"/>
  <c r="R59" i="2"/>
  <c r="I59" i="2"/>
  <c r="A60" i="2"/>
  <c r="O60" i="2" l="1"/>
  <c r="P60" i="2"/>
  <c r="E60" i="2"/>
  <c r="G60" i="2"/>
  <c r="N60" i="2"/>
  <c r="L60" i="2"/>
  <c r="F60" i="2"/>
  <c r="J60" i="2"/>
  <c r="C60" i="2"/>
  <c r="H60" i="2"/>
  <c r="D60" i="2"/>
  <c r="B60" i="2"/>
  <c r="Q60" i="2"/>
  <c r="K60" i="2"/>
  <c r="M60" i="2"/>
  <c r="I60" i="2"/>
  <c r="R60" i="2"/>
  <c r="A61" i="2"/>
  <c r="O61" i="2" l="1"/>
  <c r="P61" i="2"/>
  <c r="E61" i="2"/>
  <c r="J61" i="2"/>
  <c r="G61" i="2"/>
  <c r="L61" i="2"/>
  <c r="N61" i="2"/>
  <c r="C61" i="2"/>
  <c r="F61" i="2"/>
  <c r="H61" i="2"/>
  <c r="B61" i="2"/>
  <c r="Q61" i="2"/>
  <c r="M61" i="2"/>
  <c r="K61" i="2"/>
  <c r="D61" i="2"/>
  <c r="R61" i="2"/>
  <c r="I61" i="2"/>
  <c r="A62" i="2"/>
  <c r="O62" i="2" l="1"/>
  <c r="P62" i="2"/>
  <c r="E62" i="2"/>
  <c r="N62" i="2"/>
  <c r="G62" i="2"/>
  <c r="L62" i="2"/>
  <c r="C62" i="2"/>
  <c r="J62" i="2"/>
  <c r="F62" i="2"/>
  <c r="H62" i="2"/>
  <c r="Q62" i="2"/>
  <c r="B62" i="2"/>
  <c r="K62" i="2"/>
  <c r="M62" i="2"/>
  <c r="D62" i="2"/>
  <c r="R62" i="2"/>
  <c r="I62" i="2"/>
  <c r="A63" i="2"/>
  <c r="O63" i="2" l="1"/>
  <c r="P63" i="2"/>
  <c r="E63" i="2"/>
  <c r="G63" i="2"/>
  <c r="L63" i="2"/>
  <c r="N63" i="2"/>
  <c r="C63" i="2"/>
  <c r="F63" i="2"/>
  <c r="J63" i="2"/>
  <c r="H63" i="2"/>
  <c r="M63" i="2"/>
  <c r="B63" i="2"/>
  <c r="Q63" i="2"/>
  <c r="K63" i="2"/>
  <c r="D63" i="2"/>
  <c r="I63" i="2"/>
  <c r="R63" i="2"/>
  <c r="A64" i="2"/>
  <c r="O64" i="2" l="1"/>
  <c r="P64" i="2"/>
  <c r="N64" i="2"/>
  <c r="E64" i="2"/>
  <c r="G64" i="2"/>
  <c r="F64" i="2"/>
  <c r="L64" i="2"/>
  <c r="J64" i="2"/>
  <c r="C64" i="2"/>
  <c r="H64" i="2"/>
  <c r="K64" i="2"/>
  <c r="B64" i="2"/>
  <c r="M64" i="2"/>
  <c r="D64" i="2"/>
  <c r="Q64" i="2"/>
  <c r="I64" i="2"/>
  <c r="R64" i="2"/>
  <c r="A65" i="2"/>
  <c r="O65" i="2" l="1"/>
  <c r="P65" i="2"/>
  <c r="E65" i="2"/>
  <c r="L65" i="2"/>
  <c r="G65" i="2"/>
  <c r="J65" i="2"/>
  <c r="N65" i="2"/>
  <c r="C65" i="2"/>
  <c r="F65" i="2"/>
  <c r="H65" i="2"/>
  <c r="K65" i="2"/>
  <c r="D65" i="2"/>
  <c r="B65" i="2"/>
  <c r="M65" i="2"/>
  <c r="Q65" i="2"/>
  <c r="I65" i="2"/>
  <c r="R65" i="2"/>
  <c r="A66" i="2"/>
  <c r="O66" i="2" l="1"/>
  <c r="P66" i="2"/>
  <c r="E66" i="2"/>
  <c r="G66" i="2"/>
  <c r="L66" i="2"/>
  <c r="N66" i="2"/>
  <c r="C66" i="2"/>
  <c r="F66" i="2"/>
  <c r="J66" i="2"/>
  <c r="H66" i="2"/>
  <c r="Q66" i="2"/>
  <c r="M66" i="2"/>
  <c r="D66" i="2"/>
  <c r="K66" i="2"/>
  <c r="B66" i="2"/>
  <c r="I66" i="2"/>
  <c r="R66" i="2"/>
  <c r="A67" i="2"/>
  <c r="O67" i="2" l="1"/>
  <c r="P67" i="2"/>
  <c r="L67" i="2"/>
  <c r="J67" i="2"/>
  <c r="E67" i="2"/>
  <c r="G67" i="2"/>
  <c r="N67" i="2"/>
  <c r="C67" i="2"/>
  <c r="F67" i="2"/>
  <c r="H67" i="2"/>
  <c r="Q67" i="2"/>
  <c r="D67" i="2"/>
  <c r="K67" i="2"/>
  <c r="B67" i="2"/>
  <c r="M67" i="2"/>
  <c r="I67" i="2"/>
  <c r="R67" i="2"/>
  <c r="A68" i="2"/>
  <c r="O68" i="2" l="1"/>
  <c r="P68" i="2"/>
  <c r="E68" i="2"/>
  <c r="G68" i="2"/>
  <c r="N68" i="2"/>
  <c r="L68" i="2"/>
  <c r="F68" i="2"/>
  <c r="C68" i="2"/>
  <c r="J68" i="2"/>
  <c r="H68" i="2"/>
  <c r="D68" i="2"/>
  <c r="Q68" i="2"/>
  <c r="K68" i="2"/>
  <c r="M68" i="2"/>
  <c r="B68" i="2"/>
  <c r="R68" i="2"/>
  <c r="I68" i="2"/>
  <c r="A69" i="2"/>
  <c r="O69" i="2" l="1"/>
  <c r="P69" i="2"/>
  <c r="E69" i="2"/>
  <c r="J69" i="2"/>
  <c r="G69" i="2"/>
  <c r="L69" i="2"/>
  <c r="N69" i="2"/>
  <c r="C69" i="2"/>
  <c r="F69" i="2"/>
  <c r="H69" i="2"/>
  <c r="Q69" i="2"/>
  <c r="B69" i="2"/>
  <c r="D69" i="2"/>
  <c r="M69" i="2"/>
  <c r="K69" i="2"/>
  <c r="R69" i="2"/>
  <c r="I69" i="2"/>
  <c r="A70" i="2"/>
  <c r="O70" i="2" l="1"/>
  <c r="P70" i="2"/>
  <c r="E70" i="2"/>
  <c r="N70" i="2"/>
  <c r="G70" i="2"/>
  <c r="L70" i="2"/>
  <c r="J70" i="2"/>
  <c r="C70" i="2"/>
  <c r="F70" i="2"/>
  <c r="H70" i="2"/>
  <c r="D70" i="2"/>
  <c r="Q70" i="2"/>
  <c r="K70" i="2"/>
  <c r="B70" i="2"/>
  <c r="M70" i="2"/>
  <c r="R70" i="2"/>
  <c r="I70" i="2"/>
  <c r="A71" i="2"/>
  <c r="O71" i="2" l="1"/>
  <c r="P71" i="2"/>
  <c r="E71" i="2"/>
  <c r="G71" i="2"/>
  <c r="L71" i="2"/>
  <c r="N71" i="2"/>
  <c r="C71" i="2"/>
  <c r="J71" i="2"/>
  <c r="F71" i="2"/>
  <c r="H71" i="2"/>
  <c r="D71" i="2"/>
  <c r="M71" i="2"/>
  <c r="K71" i="2"/>
  <c r="Q71" i="2"/>
  <c r="B71" i="2"/>
  <c r="I71" i="2"/>
  <c r="R71" i="2"/>
  <c r="A72" i="2"/>
  <c r="O72" i="2" l="1"/>
  <c r="P72" i="2"/>
  <c r="N72" i="2"/>
  <c r="E72" i="2"/>
  <c r="G72" i="2"/>
  <c r="L72" i="2"/>
  <c r="F72" i="2"/>
  <c r="J72" i="2"/>
  <c r="C72" i="2"/>
  <c r="H72" i="2"/>
  <c r="K72" i="2"/>
  <c r="M72" i="2"/>
  <c r="D72" i="2"/>
  <c r="Q72" i="2"/>
  <c r="B72" i="2"/>
  <c r="R72" i="2"/>
  <c r="I72" i="2"/>
  <c r="A73" i="2"/>
  <c r="O73" i="2" l="1"/>
  <c r="P73" i="2"/>
  <c r="E73" i="2"/>
  <c r="L73" i="2"/>
  <c r="G73" i="2"/>
  <c r="J73" i="2"/>
  <c r="N73" i="2"/>
  <c r="C73" i="2"/>
  <c r="F73" i="2"/>
  <c r="H73" i="2"/>
  <c r="D73" i="2"/>
  <c r="K73" i="2"/>
  <c r="B73" i="2"/>
  <c r="M73" i="2"/>
  <c r="Q73" i="2"/>
  <c r="I73" i="2"/>
  <c r="R73" i="2"/>
  <c r="A74" i="2"/>
  <c r="O74" i="2" l="1"/>
  <c r="P74" i="2"/>
  <c r="E74" i="2"/>
  <c r="G74" i="2"/>
  <c r="L74" i="2"/>
  <c r="N74" i="2"/>
  <c r="C74" i="2"/>
  <c r="J74" i="2"/>
  <c r="F74" i="2"/>
  <c r="H74" i="2"/>
  <c r="Q74" i="2"/>
  <c r="K74" i="2"/>
  <c r="M74" i="2"/>
  <c r="B74" i="2"/>
  <c r="D74" i="2"/>
  <c r="R74" i="2"/>
  <c r="I74" i="2"/>
  <c r="A75" i="2"/>
  <c r="O75" i="2" l="1"/>
  <c r="P75" i="2"/>
  <c r="L75" i="2"/>
  <c r="J75" i="2"/>
  <c r="E75" i="2"/>
  <c r="G75" i="2"/>
  <c r="N75" i="2"/>
  <c r="C75" i="2"/>
  <c r="F75" i="2"/>
  <c r="H75" i="2"/>
  <c r="B75" i="2"/>
  <c r="Q75" i="2"/>
  <c r="K75" i="2"/>
  <c r="M75" i="2"/>
  <c r="D75" i="2"/>
  <c r="I75" i="2"/>
  <c r="R75" i="2"/>
  <c r="A76" i="2"/>
  <c r="O76" i="2" l="1"/>
  <c r="P76" i="2"/>
  <c r="E76" i="2"/>
  <c r="G76" i="2"/>
  <c r="N76" i="2"/>
  <c r="F76" i="2"/>
  <c r="J76" i="2"/>
  <c r="C76" i="2"/>
  <c r="L76" i="2"/>
  <c r="H76" i="2"/>
  <c r="Q76" i="2"/>
  <c r="K76" i="2"/>
  <c r="D76" i="2"/>
  <c r="M76" i="2"/>
  <c r="B76" i="2"/>
  <c r="R76" i="2"/>
  <c r="I76" i="2"/>
  <c r="A77" i="2"/>
  <c r="O77" i="2" l="1"/>
  <c r="P77" i="2"/>
  <c r="E77" i="2"/>
  <c r="J77" i="2"/>
  <c r="G77" i="2"/>
  <c r="L77" i="2"/>
  <c r="N77" i="2"/>
  <c r="C77" i="2"/>
  <c r="F77" i="2"/>
  <c r="H77" i="2"/>
  <c r="Q77" i="2"/>
  <c r="K77" i="2"/>
  <c r="D77" i="2"/>
  <c r="M77" i="2"/>
  <c r="B77" i="2"/>
  <c r="I77" i="2"/>
  <c r="R77" i="2"/>
  <c r="A78" i="2"/>
  <c r="P78" i="2" l="1"/>
  <c r="E78" i="2"/>
  <c r="N78" i="2"/>
  <c r="G78" i="2"/>
  <c r="O78" i="2"/>
  <c r="L78" i="2"/>
  <c r="C78" i="2"/>
  <c r="F78" i="2"/>
  <c r="J78" i="2"/>
  <c r="H78" i="2"/>
  <c r="B78" i="2"/>
  <c r="Q78" i="2"/>
  <c r="D78" i="2"/>
  <c r="K78" i="2"/>
  <c r="M78" i="2"/>
  <c r="I78" i="2"/>
  <c r="R78" i="2"/>
  <c r="A79" i="2"/>
  <c r="P79" i="2" l="1"/>
  <c r="E79" i="2"/>
  <c r="G79" i="2"/>
  <c r="L79" i="2"/>
  <c r="N79" i="2"/>
  <c r="O79" i="2"/>
  <c r="C79" i="2"/>
  <c r="F79" i="2"/>
  <c r="J79" i="2"/>
  <c r="H79" i="2"/>
  <c r="M79" i="2"/>
  <c r="D79" i="2"/>
  <c r="B79" i="2"/>
  <c r="K79" i="2"/>
  <c r="Q79" i="2"/>
  <c r="I79" i="2"/>
  <c r="R79" i="2"/>
  <c r="A80" i="2"/>
  <c r="E80" i="2" l="1"/>
  <c r="L80" i="2"/>
  <c r="G80" i="2"/>
  <c r="O80" i="2"/>
  <c r="P80" i="2"/>
  <c r="F80" i="2"/>
  <c r="N80" i="2"/>
  <c r="J80" i="2"/>
  <c r="C80" i="2"/>
  <c r="H80" i="2"/>
  <c r="K80" i="2"/>
  <c r="M80" i="2"/>
  <c r="Q80" i="2"/>
  <c r="B80" i="2"/>
  <c r="D80" i="2"/>
  <c r="I80" i="2"/>
  <c r="R80" i="2"/>
  <c r="A81" i="2"/>
  <c r="N81" i="2" l="1"/>
  <c r="E81" i="2"/>
  <c r="P81" i="2"/>
  <c r="G81" i="2"/>
  <c r="J81" i="2"/>
  <c r="L81" i="2"/>
  <c r="O81" i="2"/>
  <c r="C81" i="2"/>
  <c r="F81" i="2"/>
  <c r="H81" i="2"/>
  <c r="K81" i="2"/>
  <c r="Q81" i="2"/>
  <c r="D81" i="2"/>
  <c r="B81" i="2"/>
  <c r="M81" i="2"/>
  <c r="I81" i="2"/>
  <c r="R81" i="2"/>
  <c r="A82" i="2"/>
  <c r="E82" i="2" l="1"/>
  <c r="G82" i="2"/>
  <c r="L82" i="2"/>
  <c r="N82" i="2"/>
  <c r="O82" i="2"/>
  <c r="J82" i="2"/>
  <c r="C82" i="2"/>
  <c r="P82" i="2"/>
  <c r="F82" i="2"/>
  <c r="H82" i="2"/>
  <c r="Q82" i="2"/>
  <c r="B82" i="2"/>
  <c r="K82" i="2"/>
  <c r="M82" i="2"/>
  <c r="D82" i="2"/>
  <c r="R82" i="2"/>
  <c r="I82" i="2"/>
  <c r="A83" i="2"/>
  <c r="J83" i="2" l="1"/>
  <c r="E83" i="2"/>
  <c r="N83" i="2"/>
  <c r="G83" i="2"/>
  <c r="P83" i="2"/>
  <c r="L83" i="2"/>
  <c r="O83" i="2"/>
  <c r="C83" i="2"/>
  <c r="F83" i="2"/>
  <c r="D83" i="2"/>
  <c r="H83" i="2"/>
  <c r="Q83" i="2"/>
  <c r="K83" i="2"/>
  <c r="B83" i="2"/>
  <c r="M83" i="2"/>
  <c r="R83" i="2"/>
  <c r="I83" i="2"/>
  <c r="A84" i="2"/>
  <c r="O84" i="2" l="1"/>
  <c r="E84" i="2"/>
  <c r="G84" i="2"/>
  <c r="L84" i="2"/>
  <c r="N84" i="2"/>
  <c r="F84" i="2"/>
  <c r="J84" i="2"/>
  <c r="P84" i="2"/>
  <c r="C84" i="2"/>
  <c r="H84" i="2"/>
  <c r="D84" i="2"/>
  <c r="Q84" i="2"/>
  <c r="K84" i="2"/>
  <c r="M84" i="2"/>
  <c r="B84" i="2"/>
  <c r="R84" i="2"/>
  <c r="I84" i="2"/>
  <c r="A85" i="2"/>
  <c r="J85" i="2" l="1"/>
  <c r="G85" i="2"/>
  <c r="N85" i="2"/>
  <c r="O85" i="2"/>
  <c r="P85" i="2"/>
  <c r="L85" i="2"/>
  <c r="C85" i="2"/>
  <c r="F85" i="2"/>
  <c r="E85" i="2"/>
  <c r="H85" i="2"/>
  <c r="D85" i="2"/>
  <c r="Q85" i="2"/>
  <c r="B85" i="2"/>
  <c r="M85" i="2"/>
  <c r="K85" i="2"/>
  <c r="R85" i="2"/>
  <c r="I85" i="2"/>
  <c r="A86" i="2"/>
  <c r="L86" i="2" l="1"/>
  <c r="O86" i="2"/>
  <c r="G86" i="2"/>
  <c r="N86" i="2"/>
  <c r="J86" i="2"/>
  <c r="C86" i="2"/>
  <c r="E86" i="2"/>
  <c r="F86" i="2"/>
  <c r="P86" i="2"/>
  <c r="D86" i="2"/>
  <c r="H86" i="2"/>
  <c r="Q86" i="2"/>
  <c r="K86" i="2"/>
  <c r="M86" i="2"/>
  <c r="B86" i="2"/>
  <c r="R86" i="2"/>
  <c r="I86" i="2"/>
  <c r="A87" i="2"/>
  <c r="P87" i="2" l="1"/>
  <c r="L87" i="2"/>
  <c r="N87" i="2"/>
  <c r="O87" i="2"/>
  <c r="C87" i="2"/>
  <c r="J87" i="2"/>
  <c r="E87" i="2"/>
  <c r="F87" i="2"/>
  <c r="G87" i="2"/>
  <c r="H87" i="2"/>
  <c r="M87" i="2"/>
  <c r="D87" i="2"/>
  <c r="Q87" i="2"/>
  <c r="B87" i="2"/>
  <c r="K87" i="2"/>
  <c r="R87" i="2"/>
  <c r="I87" i="2"/>
  <c r="A88" i="2"/>
  <c r="L88" i="2" l="1"/>
  <c r="O88" i="2"/>
  <c r="P88" i="2"/>
  <c r="N88" i="2"/>
  <c r="C88" i="2"/>
  <c r="J88" i="2"/>
  <c r="E88" i="2"/>
  <c r="F88" i="2"/>
  <c r="G88" i="2"/>
  <c r="H88" i="2"/>
  <c r="D88" i="2"/>
  <c r="K88" i="2"/>
  <c r="M88" i="2"/>
  <c r="B88" i="2"/>
  <c r="Q88" i="2"/>
  <c r="R88" i="2"/>
  <c r="I88" i="2"/>
  <c r="A89" i="2"/>
  <c r="N89" i="2" l="1"/>
  <c r="P89" i="2"/>
  <c r="J89" i="2"/>
  <c r="O89" i="2"/>
  <c r="C89" i="2"/>
  <c r="E89" i="2"/>
  <c r="F89" i="2"/>
  <c r="L89" i="2"/>
  <c r="G89" i="2"/>
  <c r="H89" i="2"/>
  <c r="K89" i="2"/>
  <c r="B89" i="2"/>
  <c r="Q89" i="2"/>
  <c r="M89" i="2"/>
  <c r="D89" i="2"/>
  <c r="R89" i="2"/>
  <c r="I89" i="2"/>
  <c r="A90" i="2"/>
  <c r="L90" i="2" l="1"/>
  <c r="N90" i="2"/>
  <c r="O90" i="2"/>
  <c r="P90" i="2"/>
  <c r="C90" i="2"/>
  <c r="E90" i="2"/>
  <c r="J90" i="2"/>
  <c r="F90" i="2"/>
  <c r="G90" i="2"/>
  <c r="H90" i="2"/>
  <c r="Q90" i="2"/>
  <c r="B90" i="2"/>
  <c r="K90" i="2"/>
  <c r="D90" i="2"/>
  <c r="M90" i="2"/>
  <c r="I90" i="2"/>
  <c r="R90" i="2"/>
  <c r="A91" i="2"/>
  <c r="J91" i="2" l="1"/>
  <c r="N91" i="2"/>
  <c r="P91" i="2"/>
  <c r="O91" i="2"/>
  <c r="L91" i="2"/>
  <c r="C91" i="2"/>
  <c r="E91" i="2"/>
  <c r="F91" i="2"/>
  <c r="G91" i="2"/>
  <c r="H91" i="2"/>
  <c r="D91" i="2"/>
  <c r="Q91" i="2"/>
  <c r="K91" i="2"/>
  <c r="B91" i="2"/>
  <c r="M91" i="2"/>
  <c r="I91" i="2"/>
  <c r="R91" i="2"/>
  <c r="A92" i="2"/>
  <c r="O92" i="2" l="1"/>
  <c r="L92" i="2"/>
  <c r="N92" i="2"/>
  <c r="P92" i="2"/>
  <c r="C92" i="2"/>
  <c r="E92" i="2"/>
  <c r="F92" i="2"/>
  <c r="J92" i="2"/>
  <c r="G92" i="2"/>
  <c r="H92" i="2"/>
  <c r="Q92" i="2"/>
  <c r="K92" i="2"/>
  <c r="D92" i="2"/>
  <c r="B92" i="2"/>
  <c r="M92" i="2"/>
  <c r="I92" i="2"/>
  <c r="R92" i="2"/>
  <c r="A93" i="2"/>
  <c r="J93" i="2" l="1"/>
  <c r="N93" i="2"/>
  <c r="O93" i="2"/>
  <c r="P93" i="2"/>
  <c r="L93" i="2"/>
  <c r="C93" i="2"/>
  <c r="E93" i="2"/>
  <c r="F93" i="2"/>
  <c r="G93" i="2"/>
  <c r="H93" i="2"/>
  <c r="B93" i="2"/>
  <c r="Q93" i="2"/>
  <c r="M93" i="2"/>
  <c r="K93" i="2"/>
  <c r="D93" i="2"/>
  <c r="I93" i="2"/>
  <c r="R93" i="2"/>
  <c r="A94" i="2"/>
  <c r="L94" i="2" l="1"/>
  <c r="O94" i="2"/>
  <c r="P94" i="2"/>
  <c r="C94" i="2"/>
  <c r="N94" i="2"/>
  <c r="E94" i="2"/>
  <c r="F94" i="2"/>
  <c r="J94" i="2"/>
  <c r="G94" i="2"/>
  <c r="H94" i="2"/>
  <c r="B94" i="2"/>
  <c r="D94" i="2"/>
  <c r="Q94" i="2"/>
  <c r="K94" i="2"/>
  <c r="M94" i="2"/>
  <c r="R94" i="2"/>
  <c r="I94" i="2"/>
  <c r="A95" i="2"/>
  <c r="P95" i="2" l="1"/>
  <c r="L95" i="2"/>
  <c r="N95" i="2"/>
  <c r="J95" i="2"/>
  <c r="C95" i="2"/>
  <c r="O95" i="2"/>
  <c r="E95" i="2"/>
  <c r="F95" i="2"/>
  <c r="G95" i="2"/>
  <c r="H95" i="2"/>
  <c r="M95" i="2"/>
  <c r="D95" i="2"/>
  <c r="K95" i="2"/>
  <c r="B95" i="2"/>
  <c r="Q95" i="2"/>
  <c r="I95" i="2"/>
  <c r="R95" i="2"/>
  <c r="A96" i="2"/>
  <c r="L96" i="2" l="1"/>
  <c r="O96" i="2"/>
  <c r="P96" i="2"/>
  <c r="N96" i="2"/>
  <c r="J96" i="2"/>
  <c r="C96" i="2"/>
  <c r="E96" i="2"/>
  <c r="F96" i="2"/>
  <c r="G96" i="2"/>
  <c r="H96" i="2"/>
  <c r="D96" i="2"/>
  <c r="K96" i="2"/>
  <c r="M96" i="2"/>
  <c r="B96" i="2"/>
  <c r="Q96" i="2"/>
  <c r="R96" i="2"/>
  <c r="I96" i="2"/>
  <c r="A97" i="2"/>
  <c r="N97" i="2" l="1"/>
  <c r="P97" i="2"/>
  <c r="J97" i="2"/>
  <c r="L97" i="2"/>
  <c r="C97" i="2"/>
  <c r="E97" i="2"/>
  <c r="O97" i="2"/>
  <c r="F97" i="2"/>
  <c r="G97" i="2"/>
  <c r="H97" i="2"/>
  <c r="K97" i="2"/>
  <c r="B97" i="2"/>
  <c r="M97" i="2"/>
  <c r="D97" i="2"/>
  <c r="Q97" i="2"/>
  <c r="I97" i="2"/>
  <c r="R97" i="2"/>
  <c r="A98" i="2"/>
  <c r="L98" i="2" l="1"/>
  <c r="N98" i="2"/>
  <c r="O98" i="2"/>
  <c r="J98" i="2"/>
  <c r="C98" i="2"/>
  <c r="E98" i="2"/>
  <c r="F98" i="2"/>
  <c r="G98" i="2"/>
  <c r="P98" i="2"/>
  <c r="H98" i="2"/>
  <c r="Q98" i="2"/>
  <c r="D98" i="2"/>
  <c r="K98" i="2"/>
  <c r="M98" i="2"/>
  <c r="B98" i="2"/>
  <c r="I98" i="2"/>
  <c r="R98" i="2"/>
  <c r="A99" i="2"/>
  <c r="J99" i="2" l="1"/>
  <c r="N99" i="2"/>
  <c r="P99" i="2"/>
  <c r="L99" i="2"/>
  <c r="C99" i="2"/>
  <c r="E99" i="2"/>
  <c r="F99" i="2"/>
  <c r="G99" i="2"/>
  <c r="O99" i="2"/>
  <c r="H99" i="2"/>
  <c r="Q99" i="2"/>
  <c r="K99" i="2"/>
  <c r="B99" i="2"/>
  <c r="D99" i="2"/>
  <c r="M99" i="2"/>
  <c r="I99" i="2"/>
  <c r="R99" i="2"/>
  <c r="A100" i="2"/>
  <c r="O100" i="2" l="1"/>
  <c r="L100" i="2"/>
  <c r="N100" i="2"/>
  <c r="P100" i="2"/>
  <c r="C100" i="2"/>
  <c r="J100" i="2"/>
  <c r="E100" i="2"/>
  <c r="F100" i="2"/>
  <c r="G100" i="2"/>
  <c r="H100" i="2"/>
  <c r="Q100" i="2"/>
  <c r="K100" i="2"/>
  <c r="D100" i="2"/>
  <c r="B100" i="2"/>
  <c r="M100" i="2"/>
  <c r="I100" i="2"/>
  <c r="R100" i="2"/>
  <c r="A101" i="2"/>
  <c r="J101" i="2" l="1"/>
  <c r="N101" i="2"/>
  <c r="O101" i="2"/>
  <c r="P101" i="2"/>
  <c r="L101" i="2"/>
  <c r="C101" i="2"/>
  <c r="E101" i="2"/>
  <c r="F101" i="2"/>
  <c r="G101" i="2"/>
  <c r="H101" i="2"/>
  <c r="B101" i="2"/>
  <c r="Q101" i="2"/>
  <c r="D101" i="2"/>
  <c r="K101" i="2"/>
  <c r="M101" i="2"/>
  <c r="R101" i="2"/>
  <c r="I101" i="2"/>
  <c r="A102" i="2"/>
  <c r="L102" i="2" l="1"/>
  <c r="O102" i="2"/>
  <c r="N102" i="2"/>
  <c r="P102" i="2"/>
  <c r="C102" i="2"/>
  <c r="J102" i="2"/>
  <c r="E102" i="2"/>
  <c r="F102" i="2"/>
  <c r="G102" i="2"/>
  <c r="H102" i="2"/>
  <c r="B102" i="2"/>
  <c r="D102" i="2"/>
  <c r="Q102" i="2"/>
  <c r="K102" i="2"/>
  <c r="M102" i="2"/>
  <c r="R102" i="2"/>
  <c r="I102" i="2"/>
  <c r="A103" i="2"/>
  <c r="P103" i="2" l="1"/>
  <c r="L103" i="2"/>
  <c r="N103" i="2"/>
  <c r="O103" i="2"/>
  <c r="C103" i="2"/>
  <c r="E103" i="2"/>
  <c r="J103" i="2"/>
  <c r="F103" i="2"/>
  <c r="G103" i="2"/>
  <c r="H103" i="2"/>
  <c r="M103" i="2"/>
  <c r="D103" i="2"/>
  <c r="K103" i="2"/>
  <c r="Q103" i="2"/>
  <c r="B103" i="2"/>
  <c r="R103" i="2"/>
  <c r="I103" i="2"/>
  <c r="A104" i="2"/>
  <c r="L104" i="2" l="1"/>
  <c r="O104" i="2"/>
  <c r="P104" i="2"/>
  <c r="N104" i="2"/>
  <c r="C104" i="2"/>
  <c r="E104" i="2"/>
  <c r="F104" i="2"/>
  <c r="G104" i="2"/>
  <c r="J104" i="2"/>
  <c r="D104" i="2"/>
  <c r="H104" i="2"/>
  <c r="K104" i="2"/>
  <c r="M104" i="2"/>
  <c r="B104" i="2"/>
  <c r="Q104" i="2"/>
  <c r="R104" i="2"/>
  <c r="I104" i="2"/>
  <c r="A105" i="2"/>
  <c r="N105" i="2" l="1"/>
  <c r="P105" i="2"/>
  <c r="J105" i="2"/>
  <c r="L105" i="2"/>
  <c r="O105" i="2"/>
  <c r="C105" i="2"/>
  <c r="E105" i="2"/>
  <c r="F105" i="2"/>
  <c r="G105" i="2"/>
  <c r="H105" i="2"/>
  <c r="K105" i="2"/>
  <c r="B105" i="2"/>
  <c r="M105" i="2"/>
  <c r="D105" i="2"/>
  <c r="Q105" i="2"/>
  <c r="R105" i="2"/>
  <c r="I105" i="2"/>
  <c r="A106" i="2"/>
  <c r="L106" i="2" l="1"/>
  <c r="N106" i="2"/>
  <c r="O106" i="2"/>
  <c r="P106" i="2"/>
  <c r="C106" i="2"/>
  <c r="E106" i="2"/>
  <c r="F106" i="2"/>
  <c r="G106" i="2"/>
  <c r="J106" i="2"/>
  <c r="H106" i="2"/>
  <c r="Q106" i="2"/>
  <c r="D106" i="2"/>
  <c r="M106" i="2"/>
  <c r="B106" i="2"/>
  <c r="K106" i="2"/>
  <c r="I106" i="2"/>
  <c r="R106" i="2"/>
  <c r="A107" i="2"/>
  <c r="J107" i="2" l="1"/>
  <c r="N107" i="2"/>
  <c r="P107" i="2"/>
  <c r="O107" i="2"/>
  <c r="C107" i="2"/>
  <c r="L107" i="2"/>
  <c r="E107" i="2"/>
  <c r="F107" i="2"/>
  <c r="G107" i="2"/>
  <c r="H107" i="2"/>
  <c r="Q107" i="2"/>
  <c r="K107" i="2"/>
  <c r="B107" i="2"/>
  <c r="D107" i="2"/>
  <c r="M107" i="2"/>
  <c r="I107" i="2"/>
  <c r="R107" i="2"/>
  <c r="A108" i="2"/>
  <c r="O108" i="2" l="1"/>
  <c r="L108" i="2"/>
  <c r="P108" i="2"/>
  <c r="J108" i="2"/>
  <c r="C108" i="2"/>
  <c r="N108" i="2"/>
  <c r="F108" i="2"/>
  <c r="E108" i="2"/>
  <c r="G108" i="2"/>
  <c r="H108" i="2"/>
  <c r="Q108" i="2"/>
  <c r="D108" i="2"/>
  <c r="K108" i="2"/>
  <c r="M108" i="2"/>
  <c r="B108" i="2"/>
  <c r="R108" i="2"/>
  <c r="I108" i="2"/>
  <c r="A109" i="2"/>
  <c r="J109" i="2" l="1"/>
  <c r="N109" i="2"/>
  <c r="O109" i="2"/>
  <c r="P109" i="2"/>
  <c r="L109" i="2"/>
  <c r="C109" i="2"/>
  <c r="F109" i="2"/>
  <c r="E109" i="2"/>
  <c r="G109" i="2"/>
  <c r="H109" i="2"/>
  <c r="B109" i="2"/>
  <c r="D109" i="2"/>
  <c r="Q109" i="2"/>
  <c r="M109" i="2"/>
  <c r="K109" i="2"/>
  <c r="R109" i="2"/>
  <c r="I109" i="2"/>
  <c r="A110" i="2"/>
  <c r="L110" i="2" l="1"/>
  <c r="O110" i="2"/>
  <c r="P110" i="2"/>
  <c r="J110" i="2"/>
  <c r="C110" i="2"/>
  <c r="N110" i="2"/>
  <c r="G110" i="2"/>
  <c r="E110" i="2"/>
  <c r="F110" i="2"/>
  <c r="H110" i="2"/>
  <c r="B110" i="2"/>
  <c r="D110" i="2"/>
  <c r="Q110" i="2"/>
  <c r="K110" i="2"/>
  <c r="M110" i="2"/>
  <c r="I110" i="2"/>
  <c r="R110" i="2"/>
  <c r="A111" i="2"/>
  <c r="P111" i="2" l="1"/>
  <c r="L111" i="2"/>
  <c r="N111" i="2"/>
  <c r="J111" i="2"/>
  <c r="C111" i="2"/>
  <c r="F111" i="2"/>
  <c r="O111" i="2"/>
  <c r="G111" i="2"/>
  <c r="E111" i="2"/>
  <c r="H111" i="2"/>
  <c r="M111" i="2"/>
  <c r="D111" i="2"/>
  <c r="B111" i="2"/>
  <c r="Q111" i="2"/>
  <c r="K111" i="2"/>
  <c r="I111" i="2"/>
  <c r="R111" i="2"/>
  <c r="A112" i="2"/>
  <c r="L112" i="2" l="1"/>
  <c r="O112" i="2"/>
  <c r="P112" i="2"/>
  <c r="N112" i="2"/>
  <c r="C112" i="2"/>
  <c r="J112" i="2"/>
  <c r="E112" i="2"/>
  <c r="F112" i="2"/>
  <c r="G112" i="2"/>
  <c r="D112" i="2"/>
  <c r="H112" i="2"/>
  <c r="K112" i="2"/>
  <c r="M112" i="2"/>
  <c r="B112" i="2"/>
  <c r="Q112" i="2"/>
  <c r="R112" i="2"/>
  <c r="I112" i="2"/>
  <c r="A113" i="2"/>
  <c r="N113" i="2" l="1"/>
  <c r="P113" i="2"/>
  <c r="J113" i="2"/>
  <c r="L113" i="2"/>
  <c r="O113" i="2"/>
  <c r="C113" i="2"/>
  <c r="F113" i="2"/>
  <c r="G113" i="2"/>
  <c r="E113" i="2"/>
  <c r="H113" i="2"/>
  <c r="K113" i="2"/>
  <c r="D113" i="2"/>
  <c r="B113" i="2"/>
  <c r="Q113" i="2"/>
  <c r="M113" i="2"/>
  <c r="R113" i="2"/>
  <c r="I113" i="2"/>
  <c r="A114" i="2"/>
  <c r="L114" i="2" l="1"/>
  <c r="N114" i="2"/>
  <c r="O114" i="2"/>
  <c r="P114" i="2"/>
  <c r="C114" i="2"/>
  <c r="J114" i="2"/>
  <c r="E114" i="2"/>
  <c r="G114" i="2"/>
  <c r="F114" i="2"/>
  <c r="H114" i="2"/>
  <c r="Q114" i="2"/>
  <c r="M114" i="2"/>
  <c r="B114" i="2"/>
  <c r="D114" i="2"/>
  <c r="K114" i="2"/>
  <c r="R114" i="2"/>
  <c r="I114" i="2"/>
  <c r="A115" i="2"/>
  <c r="J115" i="2" l="1"/>
  <c r="P115" i="2"/>
  <c r="L115" i="2"/>
  <c r="O115" i="2"/>
  <c r="N115" i="2"/>
  <c r="C115" i="2"/>
  <c r="F115" i="2"/>
  <c r="G115" i="2"/>
  <c r="E115" i="2"/>
  <c r="H115" i="2"/>
  <c r="Q115" i="2"/>
  <c r="K115" i="2"/>
  <c r="B115" i="2"/>
  <c r="D115" i="2"/>
  <c r="M115" i="2"/>
  <c r="I115" i="2"/>
  <c r="R115" i="2"/>
  <c r="A116" i="2"/>
  <c r="P116" i="2" l="1"/>
  <c r="L116" i="2"/>
  <c r="N116" i="2"/>
  <c r="O116" i="2"/>
  <c r="C116" i="2"/>
  <c r="J116" i="2"/>
  <c r="G116" i="2"/>
  <c r="E116" i="2"/>
  <c r="F116" i="2"/>
  <c r="H116" i="2"/>
  <c r="Q116" i="2"/>
  <c r="D116" i="2"/>
  <c r="K116" i="2"/>
  <c r="M116" i="2"/>
  <c r="B116" i="2"/>
  <c r="I116" i="2"/>
  <c r="R116" i="2"/>
  <c r="A117" i="2"/>
  <c r="J117" i="2" l="1"/>
  <c r="P117" i="2"/>
  <c r="L117" i="2"/>
  <c r="O117" i="2"/>
  <c r="C117" i="2"/>
  <c r="N117" i="2"/>
  <c r="F117" i="2"/>
  <c r="G117" i="2"/>
  <c r="E117" i="2"/>
  <c r="H117" i="2"/>
  <c r="B117" i="2"/>
  <c r="D117" i="2"/>
  <c r="Q117" i="2"/>
  <c r="K117" i="2"/>
  <c r="M117" i="2"/>
  <c r="I117" i="2"/>
  <c r="R117" i="2"/>
  <c r="A118" i="2"/>
  <c r="P118" i="2" l="1"/>
  <c r="L118" i="2"/>
  <c r="N118" i="2"/>
  <c r="O118" i="2"/>
  <c r="C118" i="2"/>
  <c r="G118" i="2"/>
  <c r="E118" i="2"/>
  <c r="J118" i="2"/>
  <c r="F118" i="2"/>
  <c r="H118" i="2"/>
  <c r="D118" i="2"/>
  <c r="B118" i="2"/>
  <c r="K118" i="2"/>
  <c r="Q118" i="2"/>
  <c r="M118" i="2"/>
  <c r="I118" i="2"/>
  <c r="R118" i="2"/>
  <c r="A119" i="2"/>
  <c r="P119" i="2" l="1"/>
  <c r="L119" i="2"/>
  <c r="O119" i="2"/>
  <c r="N119" i="2"/>
  <c r="C119" i="2"/>
  <c r="F119" i="2"/>
  <c r="J119" i="2"/>
  <c r="G119" i="2"/>
  <c r="E119" i="2"/>
  <c r="H119" i="2"/>
  <c r="D119" i="2"/>
  <c r="M119" i="2"/>
  <c r="Q119" i="2"/>
  <c r="K119" i="2"/>
  <c r="B119" i="2"/>
  <c r="I119" i="2"/>
  <c r="R119" i="2"/>
  <c r="A120" i="2"/>
  <c r="P120" i="2" l="1"/>
  <c r="L120" i="2"/>
  <c r="N120" i="2"/>
  <c r="O120" i="2"/>
  <c r="J120" i="2"/>
  <c r="C120" i="2"/>
  <c r="G120" i="2"/>
  <c r="E120" i="2"/>
  <c r="F120" i="2"/>
  <c r="H120" i="2"/>
  <c r="D120" i="2"/>
  <c r="K120" i="2"/>
  <c r="M120" i="2"/>
  <c r="B120" i="2"/>
  <c r="Q120" i="2"/>
  <c r="R120" i="2"/>
  <c r="I120" i="2"/>
  <c r="A121" i="2"/>
  <c r="P121" i="2" l="1"/>
  <c r="J121" i="2"/>
  <c r="L121" i="2"/>
  <c r="O121" i="2"/>
  <c r="C121" i="2"/>
  <c r="N121" i="2"/>
  <c r="F121" i="2"/>
  <c r="G121" i="2"/>
  <c r="E121" i="2"/>
  <c r="H121" i="2"/>
  <c r="Q121" i="2"/>
  <c r="D121" i="2"/>
  <c r="K121" i="2"/>
  <c r="B121" i="2"/>
  <c r="M121" i="2"/>
  <c r="R121" i="2"/>
  <c r="I121" i="2"/>
  <c r="A122" i="2"/>
  <c r="P122" i="2" l="1"/>
  <c r="L122" i="2"/>
  <c r="N122" i="2"/>
  <c r="O122" i="2"/>
  <c r="J122" i="2"/>
  <c r="C122" i="2"/>
  <c r="E122" i="2"/>
  <c r="F122" i="2"/>
  <c r="G122" i="2"/>
  <c r="H122" i="2"/>
  <c r="Q122" i="2"/>
  <c r="D122" i="2"/>
  <c r="K122" i="2"/>
  <c r="B122" i="2"/>
  <c r="M122" i="2"/>
  <c r="R122" i="2"/>
  <c r="I122" i="2"/>
  <c r="A123" i="2"/>
  <c r="J123" i="2" l="1"/>
  <c r="P123" i="2"/>
  <c r="L123" i="2"/>
  <c r="O123" i="2"/>
  <c r="C123" i="2"/>
  <c r="F123" i="2"/>
  <c r="G123" i="2"/>
  <c r="N123" i="2"/>
  <c r="E123" i="2"/>
  <c r="H123" i="2"/>
  <c r="Q123" i="2"/>
  <c r="K123" i="2"/>
  <c r="B123" i="2"/>
  <c r="D123" i="2"/>
  <c r="M123" i="2"/>
  <c r="I123" i="2"/>
  <c r="R123" i="2"/>
  <c r="A124" i="2"/>
  <c r="P124" i="2" l="1"/>
  <c r="L124" i="2"/>
  <c r="N124" i="2"/>
  <c r="O124" i="2"/>
  <c r="J124" i="2"/>
  <c r="C124" i="2"/>
  <c r="E124" i="2"/>
  <c r="G124" i="2"/>
  <c r="F124" i="2"/>
  <c r="H124" i="2"/>
  <c r="D124" i="2"/>
  <c r="Q124" i="2"/>
  <c r="K124" i="2"/>
  <c r="M124" i="2"/>
  <c r="B124" i="2"/>
  <c r="I124" i="2"/>
  <c r="R124" i="2"/>
  <c r="A125" i="2"/>
  <c r="J125" i="2" l="1"/>
  <c r="P125" i="2"/>
  <c r="L125" i="2"/>
  <c r="O125" i="2"/>
  <c r="N125" i="2"/>
  <c r="C125" i="2"/>
  <c r="F125" i="2"/>
  <c r="G125" i="2"/>
  <c r="E125" i="2"/>
  <c r="H125" i="2"/>
  <c r="B125" i="2"/>
  <c r="D125" i="2"/>
  <c r="Q125" i="2"/>
  <c r="M125" i="2"/>
  <c r="K125" i="2"/>
  <c r="I125" i="2"/>
  <c r="R125" i="2"/>
  <c r="A126" i="2"/>
  <c r="P126" i="2" l="1"/>
  <c r="L126" i="2"/>
  <c r="N126" i="2"/>
  <c r="O126" i="2"/>
  <c r="C126" i="2"/>
  <c r="J126" i="2"/>
  <c r="G126" i="2"/>
  <c r="E126" i="2"/>
  <c r="F126" i="2"/>
  <c r="H126" i="2"/>
  <c r="D126" i="2"/>
  <c r="B126" i="2"/>
  <c r="K126" i="2"/>
  <c r="M126" i="2"/>
  <c r="Q126" i="2"/>
  <c r="I126" i="2"/>
  <c r="R126" i="2"/>
  <c r="A127" i="2"/>
  <c r="P127" i="2" l="1"/>
  <c r="L127" i="2"/>
  <c r="O127" i="2"/>
  <c r="C127" i="2"/>
  <c r="N127" i="2"/>
  <c r="J127" i="2"/>
  <c r="F127" i="2"/>
  <c r="G127" i="2"/>
  <c r="E127" i="2"/>
  <c r="H127" i="2"/>
  <c r="M127" i="2"/>
  <c r="Q127" i="2"/>
  <c r="B127" i="2"/>
  <c r="D127" i="2"/>
  <c r="K127" i="2"/>
  <c r="R127" i="2"/>
  <c r="I127" i="2"/>
  <c r="A128" i="2"/>
  <c r="P128" i="2" l="1"/>
  <c r="L128" i="2"/>
  <c r="N128" i="2"/>
  <c r="O128" i="2"/>
  <c r="C128" i="2"/>
  <c r="J128" i="2"/>
  <c r="G128" i="2"/>
  <c r="E128" i="2"/>
  <c r="F128" i="2"/>
  <c r="D128" i="2"/>
  <c r="H128" i="2"/>
  <c r="K128" i="2"/>
  <c r="M128" i="2"/>
  <c r="B128" i="2"/>
  <c r="Q128" i="2"/>
  <c r="R128" i="2"/>
  <c r="I128" i="2"/>
  <c r="A129" i="2"/>
  <c r="P129" i="2" l="1"/>
  <c r="J129" i="2"/>
  <c r="L129" i="2"/>
  <c r="O129" i="2"/>
  <c r="C129" i="2"/>
  <c r="F129" i="2"/>
  <c r="G129" i="2"/>
  <c r="N129" i="2"/>
  <c r="E129" i="2"/>
  <c r="H129" i="2"/>
  <c r="Q129" i="2"/>
  <c r="K129" i="2"/>
  <c r="M129" i="2"/>
  <c r="B129" i="2"/>
  <c r="D129" i="2"/>
  <c r="I129" i="2"/>
  <c r="R129" i="2"/>
  <c r="A130" i="2"/>
  <c r="P130" i="2" l="1"/>
  <c r="L130" i="2"/>
  <c r="N130" i="2"/>
  <c r="O130" i="2"/>
  <c r="C130" i="2"/>
  <c r="G130" i="2"/>
  <c r="E130" i="2"/>
  <c r="F130" i="2"/>
  <c r="J130" i="2"/>
  <c r="H130" i="2"/>
  <c r="Q130" i="2"/>
  <c r="B130" i="2"/>
  <c r="D130" i="2"/>
  <c r="M130" i="2"/>
  <c r="K130" i="2"/>
  <c r="R130" i="2"/>
  <c r="I130" i="2"/>
  <c r="A131" i="2"/>
  <c r="J131" i="2" l="1"/>
  <c r="P131" i="2"/>
  <c r="L131" i="2"/>
  <c r="O131" i="2"/>
  <c r="N131" i="2"/>
  <c r="C131" i="2"/>
  <c r="F131" i="2"/>
  <c r="G131" i="2"/>
  <c r="E131" i="2"/>
  <c r="H131" i="2"/>
  <c r="Q131" i="2"/>
  <c r="K131" i="2"/>
  <c r="B131" i="2"/>
  <c r="M131" i="2"/>
  <c r="D131" i="2"/>
  <c r="I131" i="2"/>
  <c r="R131" i="2"/>
  <c r="A132" i="2"/>
  <c r="P132" i="2" l="1"/>
  <c r="L132" i="2"/>
  <c r="N132" i="2"/>
  <c r="O132" i="2"/>
  <c r="C132" i="2"/>
  <c r="E132" i="2"/>
  <c r="F132" i="2"/>
  <c r="G132" i="2"/>
  <c r="J132" i="2"/>
  <c r="H132" i="2"/>
  <c r="Q132" i="2"/>
  <c r="K132" i="2"/>
  <c r="B132" i="2"/>
  <c r="M132" i="2"/>
  <c r="D132" i="2"/>
  <c r="I132" i="2"/>
  <c r="R132" i="2"/>
  <c r="A133" i="2"/>
  <c r="J133" i="2" l="1"/>
  <c r="P133" i="2"/>
  <c r="L133" i="2"/>
  <c r="O133" i="2"/>
  <c r="C133" i="2"/>
  <c r="N133" i="2"/>
  <c r="E133" i="2"/>
  <c r="F133" i="2"/>
  <c r="G133" i="2"/>
  <c r="H133" i="2"/>
  <c r="B133" i="2"/>
  <c r="D133" i="2"/>
  <c r="Q133" i="2"/>
  <c r="K133" i="2"/>
  <c r="M133" i="2"/>
  <c r="I133" i="2"/>
  <c r="R133" i="2"/>
  <c r="A134" i="2"/>
  <c r="P134" i="2" l="1"/>
  <c r="L134" i="2"/>
  <c r="N134" i="2"/>
  <c r="O134" i="2"/>
  <c r="J134" i="2"/>
  <c r="C134" i="2"/>
  <c r="G134" i="2"/>
  <c r="E134" i="2"/>
  <c r="F134" i="2"/>
  <c r="H134" i="2"/>
  <c r="D134" i="2"/>
  <c r="B134" i="2"/>
  <c r="K134" i="2"/>
  <c r="M134" i="2"/>
  <c r="Q134" i="2"/>
  <c r="I134" i="2"/>
  <c r="R134" i="2"/>
  <c r="A135" i="2"/>
  <c r="P135" i="2" l="1"/>
  <c r="L135" i="2"/>
  <c r="O135" i="2"/>
  <c r="N135" i="2"/>
  <c r="J135" i="2"/>
  <c r="C135" i="2"/>
  <c r="E135" i="2"/>
  <c r="G135" i="2"/>
  <c r="F135" i="2"/>
  <c r="H135" i="2"/>
  <c r="D135" i="2"/>
  <c r="M135" i="2"/>
  <c r="Q135" i="2"/>
  <c r="B135" i="2"/>
  <c r="K135" i="2"/>
  <c r="R135" i="2"/>
  <c r="I135" i="2"/>
  <c r="A136" i="2"/>
  <c r="P136" i="2" l="1"/>
  <c r="L136" i="2"/>
  <c r="N136" i="2"/>
  <c r="O136" i="2"/>
  <c r="J136" i="2"/>
  <c r="C136" i="2"/>
  <c r="E136" i="2"/>
  <c r="F136" i="2"/>
  <c r="G136" i="2"/>
  <c r="H136" i="2"/>
  <c r="D136" i="2"/>
  <c r="K136" i="2"/>
  <c r="M136" i="2"/>
  <c r="Q136" i="2"/>
  <c r="B136" i="2"/>
  <c r="I136" i="2"/>
  <c r="R136" i="2"/>
  <c r="A137" i="2"/>
  <c r="P137" i="2" l="1"/>
  <c r="J137" i="2"/>
  <c r="L137" i="2"/>
  <c r="O137" i="2"/>
  <c r="C137" i="2"/>
  <c r="N137" i="2"/>
  <c r="E137" i="2"/>
  <c r="F137" i="2"/>
  <c r="G137" i="2"/>
  <c r="H137" i="2"/>
  <c r="Q137" i="2"/>
  <c r="K137" i="2"/>
  <c r="D137" i="2"/>
  <c r="M137" i="2"/>
  <c r="B137" i="2"/>
  <c r="R137" i="2"/>
  <c r="I137" i="2"/>
  <c r="A138" i="2"/>
  <c r="P138" i="2" l="1"/>
  <c r="L138" i="2"/>
  <c r="N138" i="2"/>
  <c r="O138" i="2"/>
  <c r="C138" i="2"/>
  <c r="J138" i="2"/>
  <c r="E138" i="2"/>
  <c r="F138" i="2"/>
  <c r="G138" i="2"/>
  <c r="H138" i="2"/>
  <c r="Q138" i="2"/>
  <c r="K138" i="2"/>
  <c r="M138" i="2"/>
  <c r="D138" i="2"/>
  <c r="B138" i="2"/>
  <c r="I138" i="2"/>
  <c r="R138" i="2"/>
  <c r="A139" i="2"/>
  <c r="J139" i="2" l="1"/>
  <c r="P139" i="2"/>
  <c r="L139" i="2"/>
  <c r="O139" i="2"/>
  <c r="C139" i="2"/>
  <c r="F139" i="2"/>
  <c r="G139" i="2"/>
  <c r="N139" i="2"/>
  <c r="E139" i="2"/>
  <c r="H139" i="2"/>
  <c r="D139" i="2"/>
  <c r="Q139" i="2"/>
  <c r="K139" i="2"/>
  <c r="B139" i="2"/>
  <c r="M139" i="2"/>
  <c r="I139" i="2"/>
  <c r="R139" i="2"/>
  <c r="A140" i="2"/>
  <c r="P140" i="2" l="1"/>
  <c r="L140" i="2"/>
  <c r="N140" i="2"/>
  <c r="O140" i="2"/>
  <c r="C140" i="2"/>
  <c r="J140" i="2"/>
  <c r="E140" i="2"/>
  <c r="F140" i="2"/>
  <c r="G140" i="2"/>
  <c r="H140" i="2"/>
  <c r="Q140" i="2"/>
  <c r="K140" i="2"/>
  <c r="B140" i="2"/>
  <c r="D140" i="2"/>
  <c r="M140" i="2"/>
  <c r="I140" i="2"/>
  <c r="R140" i="2"/>
  <c r="A141" i="2"/>
  <c r="J141" i="2" l="1"/>
  <c r="P141" i="2"/>
  <c r="L141" i="2"/>
  <c r="O141" i="2"/>
  <c r="N141" i="2"/>
  <c r="C141" i="2"/>
  <c r="E141" i="2"/>
  <c r="F141" i="2"/>
  <c r="G141" i="2"/>
  <c r="H141" i="2"/>
  <c r="B141" i="2"/>
  <c r="Q141" i="2"/>
  <c r="D141" i="2"/>
  <c r="K141" i="2"/>
  <c r="M141" i="2"/>
  <c r="R141" i="2"/>
  <c r="I141" i="2"/>
  <c r="A142" i="2"/>
  <c r="P142" i="2" l="1"/>
  <c r="L142" i="2"/>
  <c r="N142" i="2"/>
  <c r="O142" i="2"/>
  <c r="J142" i="2"/>
  <c r="E142" i="2"/>
  <c r="F142" i="2"/>
  <c r="G142" i="2"/>
  <c r="C142" i="2"/>
  <c r="H142" i="2"/>
  <c r="B142" i="2"/>
  <c r="K142" i="2"/>
  <c r="D142" i="2"/>
  <c r="Q142" i="2"/>
  <c r="M142" i="2"/>
  <c r="I142" i="2"/>
  <c r="R142" i="2"/>
  <c r="A143" i="2"/>
  <c r="P143" i="2" l="1"/>
  <c r="L143" i="2"/>
  <c r="O143" i="2"/>
  <c r="N143" i="2"/>
  <c r="J143" i="2"/>
  <c r="G143" i="2"/>
  <c r="C143" i="2"/>
  <c r="E143" i="2"/>
  <c r="F143" i="2"/>
  <c r="H143" i="2"/>
  <c r="M143" i="2"/>
  <c r="Q143" i="2"/>
  <c r="B143" i="2"/>
  <c r="D143" i="2"/>
  <c r="K143" i="2"/>
  <c r="I143" i="2"/>
  <c r="R143" i="2"/>
  <c r="A144" i="2"/>
  <c r="P144" i="2" l="1"/>
  <c r="L144" i="2"/>
  <c r="N144" i="2"/>
  <c r="O144" i="2"/>
  <c r="J144" i="2"/>
  <c r="F144" i="2"/>
  <c r="C144" i="2"/>
  <c r="E144" i="2"/>
  <c r="G144" i="2"/>
  <c r="H144" i="2"/>
  <c r="K144" i="2"/>
  <c r="D144" i="2"/>
  <c r="M144" i="2"/>
  <c r="Q144" i="2"/>
  <c r="B144" i="2"/>
  <c r="R144" i="2"/>
  <c r="I144" i="2"/>
  <c r="A145" i="2"/>
  <c r="P145" i="2" l="1"/>
  <c r="J145" i="2"/>
  <c r="L145" i="2"/>
  <c r="O145" i="2"/>
  <c r="C145" i="2"/>
  <c r="E145" i="2"/>
  <c r="N145" i="2"/>
  <c r="F145" i="2"/>
  <c r="G145" i="2"/>
  <c r="H145" i="2"/>
  <c r="Q145" i="2"/>
  <c r="K145" i="2"/>
  <c r="D145" i="2"/>
  <c r="B145" i="2"/>
  <c r="M145" i="2"/>
  <c r="I145" i="2"/>
  <c r="R145" i="2"/>
  <c r="A146" i="2"/>
  <c r="P146" i="2" l="1"/>
  <c r="L146" i="2"/>
  <c r="N146" i="2"/>
  <c r="O146" i="2"/>
  <c r="J146" i="2"/>
  <c r="E146" i="2"/>
  <c r="F146" i="2"/>
  <c r="G146" i="2"/>
  <c r="C146" i="2"/>
  <c r="H146" i="2"/>
  <c r="D146" i="2"/>
  <c r="Q146" i="2"/>
  <c r="K146" i="2"/>
  <c r="M146" i="2"/>
  <c r="B146" i="2"/>
  <c r="R146" i="2"/>
  <c r="I146" i="2"/>
  <c r="A147" i="2"/>
  <c r="J147" i="2" l="1"/>
  <c r="P147" i="2"/>
  <c r="L147" i="2"/>
  <c r="O147" i="2"/>
  <c r="N147" i="2"/>
  <c r="F147" i="2"/>
  <c r="G147" i="2"/>
  <c r="C147" i="2"/>
  <c r="E147" i="2"/>
  <c r="H147" i="2"/>
  <c r="Q147" i="2"/>
  <c r="K147" i="2"/>
  <c r="B147" i="2"/>
  <c r="D147" i="2"/>
  <c r="M147" i="2"/>
  <c r="R147" i="2"/>
  <c r="I147" i="2"/>
  <c r="A148" i="2"/>
  <c r="P148" i="2" l="1"/>
  <c r="L148" i="2"/>
  <c r="N148" i="2"/>
  <c r="O148" i="2"/>
  <c r="J148" i="2"/>
  <c r="G148" i="2"/>
  <c r="C148" i="2"/>
  <c r="E148" i="2"/>
  <c r="F148" i="2"/>
  <c r="H148" i="2"/>
  <c r="Q148" i="2"/>
  <c r="K148" i="2"/>
  <c r="D148" i="2"/>
  <c r="M148" i="2"/>
  <c r="B148" i="2"/>
  <c r="I148" i="2"/>
  <c r="R148" i="2"/>
  <c r="A149" i="2"/>
  <c r="J149" i="2" l="1"/>
  <c r="P149" i="2"/>
  <c r="L149" i="2"/>
  <c r="O149" i="2"/>
  <c r="N149" i="2"/>
  <c r="E149" i="2"/>
  <c r="C149" i="2"/>
  <c r="F149" i="2"/>
  <c r="G149" i="2"/>
  <c r="H149" i="2"/>
  <c r="B149" i="2"/>
  <c r="D149" i="2"/>
  <c r="Q149" i="2"/>
  <c r="M149" i="2"/>
  <c r="K149" i="2"/>
  <c r="I149" i="2"/>
  <c r="R149" i="2"/>
  <c r="A150" i="2"/>
  <c r="P150" i="2" l="1"/>
  <c r="L150" i="2"/>
  <c r="N150" i="2"/>
  <c r="O150" i="2"/>
  <c r="J150" i="2"/>
  <c r="C150" i="2"/>
  <c r="F150" i="2"/>
  <c r="E150" i="2"/>
  <c r="G150" i="2"/>
  <c r="H150" i="2"/>
  <c r="B150" i="2"/>
  <c r="K150" i="2"/>
  <c r="Q150" i="2"/>
  <c r="M150" i="2"/>
  <c r="D150" i="2"/>
  <c r="R150" i="2"/>
  <c r="I150" i="2"/>
  <c r="A151" i="2"/>
  <c r="P151" i="2" l="1"/>
  <c r="L151" i="2"/>
  <c r="O151" i="2"/>
  <c r="N151" i="2"/>
  <c r="J151" i="2"/>
  <c r="C151" i="2"/>
  <c r="G151" i="2"/>
  <c r="E151" i="2"/>
  <c r="F151" i="2"/>
  <c r="H151" i="2"/>
  <c r="M151" i="2"/>
  <c r="Q151" i="2"/>
  <c r="D151" i="2"/>
  <c r="B151" i="2"/>
  <c r="K151" i="2"/>
  <c r="R151" i="2"/>
  <c r="I151" i="2"/>
  <c r="A152" i="2"/>
  <c r="P152" i="2" l="1"/>
  <c r="L152" i="2"/>
  <c r="N152" i="2"/>
  <c r="O152" i="2"/>
  <c r="J152" i="2"/>
  <c r="C152" i="2"/>
  <c r="E152" i="2"/>
  <c r="F152" i="2"/>
  <c r="G152" i="2"/>
  <c r="H152" i="2"/>
  <c r="K152" i="2"/>
  <c r="M152" i="2"/>
  <c r="D152" i="2"/>
  <c r="B152" i="2"/>
  <c r="Q152" i="2"/>
  <c r="R152" i="2"/>
  <c r="I152" i="2"/>
  <c r="A153" i="2"/>
  <c r="P153" i="2" l="1"/>
  <c r="J153" i="2"/>
  <c r="L153" i="2"/>
  <c r="O153" i="2"/>
  <c r="N153" i="2"/>
  <c r="E153" i="2"/>
  <c r="F153" i="2"/>
  <c r="G153" i="2"/>
  <c r="C153" i="2"/>
  <c r="H153" i="2"/>
  <c r="D153" i="2"/>
  <c r="Q153" i="2"/>
  <c r="K153" i="2"/>
  <c r="B153" i="2"/>
  <c r="M153" i="2"/>
  <c r="R153" i="2"/>
  <c r="I153" i="2"/>
  <c r="A154" i="2"/>
  <c r="P154" i="2" l="1"/>
  <c r="L154" i="2"/>
  <c r="N154" i="2"/>
  <c r="O154" i="2"/>
  <c r="J154" i="2"/>
  <c r="E154" i="2"/>
  <c r="F154" i="2"/>
  <c r="G154" i="2"/>
  <c r="C154" i="2"/>
  <c r="H154" i="2"/>
  <c r="Q154" i="2"/>
  <c r="D154" i="2"/>
  <c r="K154" i="2"/>
  <c r="B154" i="2"/>
  <c r="M154" i="2"/>
  <c r="R154" i="2"/>
  <c r="I154" i="2"/>
  <c r="A155" i="2"/>
  <c r="J155" i="2" l="1"/>
  <c r="P155" i="2"/>
  <c r="O155" i="2"/>
  <c r="L155" i="2"/>
  <c r="F155" i="2"/>
  <c r="N155" i="2"/>
  <c r="G155" i="2"/>
  <c r="C155" i="2"/>
  <c r="E155" i="2"/>
  <c r="H155" i="2"/>
  <c r="Q155" i="2"/>
  <c r="K155" i="2"/>
  <c r="B155" i="2"/>
  <c r="D155" i="2"/>
  <c r="M155" i="2"/>
  <c r="I155" i="2"/>
  <c r="R155" i="2"/>
  <c r="A156" i="2"/>
  <c r="P156" i="2" l="1"/>
  <c r="L156" i="2"/>
  <c r="N156" i="2"/>
  <c r="O156" i="2"/>
  <c r="G156" i="2"/>
  <c r="J156" i="2"/>
  <c r="C156" i="2"/>
  <c r="E156" i="2"/>
  <c r="F156" i="2"/>
  <c r="H156" i="2"/>
  <c r="Q156" i="2"/>
  <c r="D156" i="2"/>
  <c r="K156" i="2"/>
  <c r="B156" i="2"/>
  <c r="M156" i="2"/>
  <c r="R156" i="2"/>
  <c r="I156" i="2"/>
  <c r="A157" i="2"/>
  <c r="J157" i="2" l="1"/>
  <c r="P157" i="2"/>
  <c r="O157" i="2"/>
  <c r="L157" i="2"/>
  <c r="N157" i="2"/>
  <c r="E157" i="2"/>
  <c r="C157" i="2"/>
  <c r="F157" i="2"/>
  <c r="G157" i="2"/>
  <c r="H157" i="2"/>
  <c r="D157" i="2"/>
  <c r="B157" i="2"/>
  <c r="Q157" i="2"/>
  <c r="K157" i="2"/>
  <c r="M157" i="2"/>
  <c r="I157" i="2"/>
  <c r="R157" i="2"/>
  <c r="A158" i="2"/>
  <c r="P158" i="2" l="1"/>
  <c r="L158" i="2"/>
  <c r="N158" i="2"/>
  <c r="O158" i="2"/>
  <c r="C158" i="2"/>
  <c r="J158" i="2"/>
  <c r="E158" i="2"/>
  <c r="F158" i="2"/>
  <c r="G158" i="2"/>
  <c r="H158" i="2"/>
  <c r="B158" i="2"/>
  <c r="D158" i="2"/>
  <c r="K158" i="2"/>
  <c r="M158" i="2"/>
  <c r="Q158" i="2"/>
  <c r="R158" i="2"/>
  <c r="I158" i="2"/>
  <c r="A159" i="2"/>
  <c r="P159" i="2" l="1"/>
  <c r="O159" i="2"/>
  <c r="J159" i="2"/>
  <c r="C159" i="2"/>
  <c r="G159" i="2"/>
  <c r="L159" i="2"/>
  <c r="N159" i="2"/>
  <c r="E159" i="2"/>
  <c r="F159" i="2"/>
  <c r="H159" i="2"/>
  <c r="M159" i="2"/>
  <c r="Q159" i="2"/>
  <c r="K159" i="2"/>
  <c r="D159" i="2"/>
  <c r="B159" i="2"/>
  <c r="I159" i="2"/>
  <c r="R159" i="2"/>
  <c r="A160" i="2"/>
  <c r="P160" i="2" l="1"/>
  <c r="L160" i="2"/>
  <c r="N160" i="2"/>
  <c r="O160" i="2"/>
  <c r="J160" i="2"/>
  <c r="C160" i="2"/>
  <c r="E160" i="2"/>
  <c r="F160" i="2"/>
  <c r="G160" i="2"/>
  <c r="H160" i="2"/>
  <c r="K160" i="2"/>
  <c r="D160" i="2"/>
  <c r="M160" i="2"/>
  <c r="Q160" i="2"/>
  <c r="B160" i="2"/>
  <c r="I160" i="2"/>
  <c r="R160" i="2"/>
  <c r="A161" i="2"/>
  <c r="P161" i="2" l="1"/>
  <c r="J161" i="2"/>
  <c r="O161" i="2"/>
  <c r="L161" i="2"/>
  <c r="N161" i="2"/>
  <c r="E161" i="2"/>
  <c r="F161" i="2"/>
  <c r="G161" i="2"/>
  <c r="C161" i="2"/>
  <c r="H161" i="2"/>
  <c r="Q161" i="2"/>
  <c r="K161" i="2"/>
  <c r="M161" i="2"/>
  <c r="D161" i="2"/>
  <c r="B161" i="2"/>
  <c r="R161" i="2"/>
  <c r="I161" i="2"/>
  <c r="A162" i="2"/>
  <c r="P162" i="2" l="1"/>
  <c r="L162" i="2"/>
  <c r="N162" i="2"/>
  <c r="O162" i="2"/>
  <c r="J162" i="2"/>
  <c r="E162" i="2"/>
  <c r="F162" i="2"/>
  <c r="G162" i="2"/>
  <c r="C162" i="2"/>
  <c r="H162" i="2"/>
  <c r="Q162" i="2"/>
  <c r="B162" i="2"/>
  <c r="K162" i="2"/>
  <c r="M162" i="2"/>
  <c r="D162" i="2"/>
  <c r="R162" i="2"/>
  <c r="I162" i="2"/>
  <c r="A163" i="2"/>
  <c r="J163" i="2" l="1"/>
  <c r="P163" i="2"/>
  <c r="O163" i="2"/>
  <c r="F163" i="2"/>
  <c r="N163" i="2"/>
  <c r="G163" i="2"/>
  <c r="L163" i="2"/>
  <c r="C163" i="2"/>
  <c r="E163" i="2"/>
  <c r="H163" i="2"/>
  <c r="Q163" i="2"/>
  <c r="D163" i="2"/>
  <c r="K163" i="2"/>
  <c r="B163" i="2"/>
  <c r="M163" i="2"/>
  <c r="R163" i="2"/>
  <c r="I163" i="2"/>
  <c r="A164" i="2"/>
  <c r="P164" i="2" l="1"/>
  <c r="L164" i="2"/>
  <c r="N164" i="2"/>
  <c r="O164" i="2"/>
  <c r="J164" i="2"/>
  <c r="G164" i="2"/>
  <c r="C164" i="2"/>
  <c r="E164" i="2"/>
  <c r="F164" i="2"/>
  <c r="H164" i="2"/>
  <c r="D164" i="2"/>
  <c r="Q164" i="2"/>
  <c r="K164" i="2"/>
  <c r="B164" i="2"/>
  <c r="M164" i="2"/>
  <c r="I164" i="2"/>
  <c r="R164" i="2"/>
  <c r="A165" i="2"/>
  <c r="J165" i="2" l="1"/>
  <c r="P165" i="2"/>
  <c r="O165" i="2"/>
  <c r="L165" i="2"/>
  <c r="N165" i="2"/>
  <c r="G165" i="2"/>
  <c r="C165" i="2"/>
  <c r="E165" i="2"/>
  <c r="F165" i="2"/>
  <c r="H165" i="2"/>
  <c r="Q165" i="2"/>
  <c r="B165" i="2"/>
  <c r="K165" i="2"/>
  <c r="D165" i="2"/>
  <c r="M165" i="2"/>
  <c r="R165" i="2"/>
  <c r="I165" i="2"/>
  <c r="A166" i="2"/>
  <c r="P166" i="2" l="1"/>
  <c r="L166" i="2"/>
  <c r="N166" i="2"/>
  <c r="O166" i="2"/>
  <c r="J166" i="2"/>
  <c r="G166" i="2"/>
  <c r="C166" i="2"/>
  <c r="E166" i="2"/>
  <c r="F166" i="2"/>
  <c r="D166" i="2"/>
  <c r="H166" i="2"/>
  <c r="B166" i="2"/>
  <c r="K166" i="2"/>
  <c r="M166" i="2"/>
  <c r="Q166" i="2"/>
  <c r="R166" i="2"/>
  <c r="I166" i="2"/>
  <c r="A167" i="2"/>
  <c r="P167" i="2" l="1"/>
  <c r="O167" i="2"/>
  <c r="J167" i="2"/>
  <c r="G167" i="2"/>
  <c r="C167" i="2"/>
  <c r="L167" i="2"/>
  <c r="E167" i="2"/>
  <c r="N167" i="2"/>
  <c r="F167" i="2"/>
  <c r="H167" i="2"/>
  <c r="D167" i="2"/>
  <c r="M167" i="2"/>
  <c r="B167" i="2"/>
  <c r="Q167" i="2"/>
  <c r="K167" i="2"/>
  <c r="I167" i="2"/>
  <c r="R167" i="2"/>
  <c r="A168" i="2"/>
  <c r="P168" i="2" l="1"/>
  <c r="L168" i="2"/>
  <c r="N168" i="2"/>
  <c r="O168" i="2"/>
  <c r="G168" i="2"/>
  <c r="J168" i="2"/>
  <c r="C168" i="2"/>
  <c r="E168" i="2"/>
  <c r="F168" i="2"/>
  <c r="H168" i="2"/>
  <c r="K168" i="2"/>
  <c r="M168" i="2"/>
  <c r="B168" i="2"/>
  <c r="D168" i="2"/>
  <c r="Q168" i="2"/>
  <c r="I168" i="2"/>
  <c r="R168" i="2"/>
  <c r="A169" i="2"/>
  <c r="P169" i="2" l="1"/>
  <c r="J169" i="2"/>
  <c r="O169" i="2"/>
  <c r="L169" i="2"/>
  <c r="N169" i="2"/>
  <c r="G169" i="2"/>
  <c r="C169" i="2"/>
  <c r="E169" i="2"/>
  <c r="F169" i="2"/>
  <c r="H169" i="2"/>
  <c r="Q169" i="2"/>
  <c r="K169" i="2"/>
  <c r="D169" i="2"/>
  <c r="B169" i="2"/>
  <c r="M169" i="2"/>
  <c r="I169" i="2"/>
  <c r="R169" i="2"/>
  <c r="A170" i="2"/>
  <c r="P170" i="2" l="1"/>
  <c r="L170" i="2"/>
  <c r="N170" i="2"/>
  <c r="O170" i="2"/>
  <c r="G170" i="2"/>
  <c r="C170" i="2"/>
  <c r="J170" i="2"/>
  <c r="E170" i="2"/>
  <c r="F170" i="2"/>
  <c r="H170" i="2"/>
  <c r="Q170" i="2"/>
  <c r="D170" i="2"/>
  <c r="M170" i="2"/>
  <c r="B170" i="2"/>
  <c r="K170" i="2"/>
  <c r="R170" i="2"/>
  <c r="I170" i="2"/>
  <c r="A171" i="2"/>
  <c r="J171" i="2" l="1"/>
  <c r="P171" i="2"/>
  <c r="O171" i="2"/>
  <c r="L171" i="2"/>
  <c r="G171" i="2"/>
  <c r="N171" i="2"/>
  <c r="C171" i="2"/>
  <c r="E171" i="2"/>
  <c r="F171" i="2"/>
  <c r="H171" i="2"/>
  <c r="D171" i="2"/>
  <c r="Q171" i="2"/>
  <c r="K171" i="2"/>
  <c r="M171" i="2"/>
  <c r="B171" i="2"/>
  <c r="R171" i="2"/>
  <c r="I171" i="2"/>
  <c r="A172" i="2"/>
  <c r="P172" i="2" l="1"/>
  <c r="L172" i="2"/>
  <c r="N172" i="2"/>
  <c r="O172" i="2"/>
  <c r="J172" i="2"/>
  <c r="G172" i="2"/>
  <c r="C172" i="2"/>
  <c r="E172" i="2"/>
  <c r="F172" i="2"/>
  <c r="H172" i="2"/>
  <c r="Q172" i="2"/>
  <c r="K172" i="2"/>
  <c r="D172" i="2"/>
  <c r="M172" i="2"/>
  <c r="B172" i="2"/>
  <c r="I172" i="2"/>
  <c r="R172" i="2"/>
  <c r="A173" i="2"/>
  <c r="J173" i="2" l="1"/>
  <c r="P173" i="2"/>
  <c r="O173" i="2"/>
  <c r="L173" i="2"/>
  <c r="N173" i="2"/>
  <c r="G173" i="2"/>
  <c r="C173" i="2"/>
  <c r="E173" i="2"/>
  <c r="F173" i="2"/>
  <c r="H173" i="2"/>
  <c r="D173" i="2"/>
  <c r="Q173" i="2"/>
  <c r="M173" i="2"/>
  <c r="B173" i="2"/>
  <c r="K173" i="2"/>
  <c r="I173" i="2"/>
  <c r="R173" i="2"/>
  <c r="A174" i="2"/>
  <c r="P174" i="2" l="1"/>
  <c r="L174" i="2"/>
  <c r="N174" i="2"/>
  <c r="O174" i="2"/>
  <c r="J174" i="2"/>
  <c r="G174" i="2"/>
  <c r="C174" i="2"/>
  <c r="E174" i="2"/>
  <c r="F174" i="2"/>
  <c r="H174" i="2"/>
  <c r="B174" i="2"/>
  <c r="K174" i="2"/>
  <c r="D174" i="2"/>
  <c r="Q174" i="2"/>
  <c r="M174" i="2"/>
  <c r="I174" i="2"/>
  <c r="R174" i="2"/>
  <c r="A175" i="2"/>
  <c r="P175" i="2" l="1"/>
  <c r="O175" i="2"/>
  <c r="J175" i="2"/>
  <c r="G175" i="2"/>
  <c r="L175" i="2"/>
  <c r="N175" i="2"/>
  <c r="C175" i="2"/>
  <c r="E175" i="2"/>
  <c r="F175" i="2"/>
  <c r="H175" i="2"/>
  <c r="M175" i="2"/>
  <c r="B175" i="2"/>
  <c r="D175" i="2"/>
  <c r="Q175" i="2"/>
  <c r="K175" i="2"/>
  <c r="I175" i="2"/>
  <c r="R175" i="2"/>
  <c r="A176" i="2"/>
  <c r="P176" i="2" l="1"/>
  <c r="L176" i="2"/>
  <c r="N176" i="2"/>
  <c r="O176" i="2"/>
  <c r="J176" i="2"/>
  <c r="G176" i="2"/>
  <c r="C176" i="2"/>
  <c r="E176" i="2"/>
  <c r="F176" i="2"/>
  <c r="H176" i="2"/>
  <c r="K176" i="2"/>
  <c r="M176" i="2"/>
  <c r="Q176" i="2"/>
  <c r="D176" i="2"/>
  <c r="B176" i="2"/>
  <c r="R176" i="2"/>
  <c r="I176" i="2"/>
  <c r="A177" i="2"/>
  <c r="P177" i="2" l="1"/>
  <c r="J177" i="2"/>
  <c r="O177" i="2"/>
  <c r="L177" i="2"/>
  <c r="N177" i="2"/>
  <c r="G177" i="2"/>
  <c r="C177" i="2"/>
  <c r="E177" i="2"/>
  <c r="F177" i="2"/>
  <c r="H177" i="2"/>
  <c r="Q177" i="2"/>
  <c r="K177" i="2"/>
  <c r="B177" i="2"/>
  <c r="D177" i="2"/>
  <c r="M177" i="2"/>
  <c r="I177" i="2"/>
  <c r="R177" i="2"/>
  <c r="A178" i="2"/>
  <c r="P178" i="2" l="1"/>
  <c r="L178" i="2"/>
  <c r="N178" i="2"/>
  <c r="O178" i="2"/>
  <c r="J178" i="2"/>
  <c r="G178" i="2"/>
  <c r="C178" i="2"/>
  <c r="E178" i="2"/>
  <c r="F178" i="2"/>
  <c r="H178" i="2"/>
  <c r="Q178" i="2"/>
  <c r="M178" i="2"/>
  <c r="K178" i="2"/>
  <c r="B178" i="2"/>
  <c r="D178" i="2"/>
  <c r="I178" i="2"/>
  <c r="R178" i="2"/>
  <c r="A179" i="2"/>
  <c r="J179" i="2" l="1"/>
  <c r="P179" i="2"/>
  <c r="O179" i="2"/>
  <c r="G179" i="2"/>
  <c r="N179" i="2"/>
  <c r="L179" i="2"/>
  <c r="C179" i="2"/>
  <c r="E179" i="2"/>
  <c r="F179" i="2"/>
  <c r="H179" i="2"/>
  <c r="Q179" i="2"/>
  <c r="K179" i="2"/>
  <c r="B179" i="2"/>
  <c r="D179" i="2"/>
  <c r="M179" i="2"/>
  <c r="I179" i="2"/>
  <c r="R179" i="2"/>
  <c r="A180" i="2"/>
  <c r="P180" i="2" l="1"/>
  <c r="L180" i="2"/>
  <c r="N180" i="2"/>
  <c r="O180" i="2"/>
  <c r="J180" i="2"/>
  <c r="G180" i="2"/>
  <c r="C180" i="2"/>
  <c r="E180" i="2"/>
  <c r="F180" i="2"/>
  <c r="H180" i="2"/>
  <c r="D180" i="2"/>
  <c r="Q180" i="2"/>
  <c r="K180" i="2"/>
  <c r="M180" i="2"/>
  <c r="B180" i="2"/>
  <c r="R180" i="2"/>
  <c r="I180" i="2"/>
  <c r="A181" i="2"/>
  <c r="J181" i="2" l="1"/>
  <c r="P181" i="2"/>
  <c r="O181" i="2"/>
  <c r="L181" i="2"/>
  <c r="N181" i="2"/>
  <c r="G181" i="2"/>
  <c r="C181" i="2"/>
  <c r="E181" i="2"/>
  <c r="F181" i="2"/>
  <c r="H181" i="2"/>
  <c r="Q181" i="2"/>
  <c r="D181" i="2"/>
  <c r="K181" i="2"/>
  <c r="M181" i="2"/>
  <c r="B181" i="2"/>
  <c r="R181" i="2"/>
  <c r="I181" i="2"/>
  <c r="A182" i="2"/>
  <c r="P182" i="2" l="1"/>
  <c r="L182" i="2"/>
  <c r="N182" i="2"/>
  <c r="O182" i="2"/>
  <c r="G182" i="2"/>
  <c r="C182" i="2"/>
  <c r="J182" i="2"/>
  <c r="E182" i="2"/>
  <c r="F182" i="2"/>
  <c r="H182" i="2"/>
  <c r="B182" i="2"/>
  <c r="D182" i="2"/>
  <c r="K182" i="2"/>
  <c r="Q182" i="2"/>
  <c r="M182" i="2"/>
  <c r="I182" i="2"/>
  <c r="R182" i="2"/>
  <c r="A183" i="2"/>
  <c r="P183" i="2" l="1"/>
  <c r="O183" i="2"/>
  <c r="G183" i="2"/>
  <c r="C183" i="2"/>
  <c r="L183" i="2"/>
  <c r="E183" i="2"/>
  <c r="N183" i="2"/>
  <c r="J183" i="2"/>
  <c r="F183" i="2"/>
  <c r="H183" i="2"/>
  <c r="M183" i="2"/>
  <c r="B183" i="2"/>
  <c r="D183" i="2"/>
  <c r="Q183" i="2"/>
  <c r="K183" i="2"/>
  <c r="I183" i="2"/>
  <c r="R183" i="2"/>
  <c r="A184" i="2"/>
  <c r="P184" i="2" l="1"/>
  <c r="L184" i="2"/>
  <c r="N184" i="2"/>
  <c r="O184" i="2"/>
  <c r="J184" i="2"/>
  <c r="G184" i="2"/>
  <c r="C184" i="2"/>
  <c r="E184" i="2"/>
  <c r="F184" i="2"/>
  <c r="H184" i="2"/>
  <c r="K184" i="2"/>
  <c r="M184" i="2"/>
  <c r="D184" i="2"/>
  <c r="Q184" i="2"/>
  <c r="B184" i="2"/>
  <c r="I184" i="2"/>
  <c r="R184" i="2"/>
  <c r="A185" i="2"/>
  <c r="P185" i="2" l="1"/>
  <c r="J185" i="2"/>
  <c r="O185" i="2"/>
  <c r="L185" i="2"/>
  <c r="N185" i="2"/>
  <c r="G185" i="2"/>
  <c r="C185" i="2"/>
  <c r="E185" i="2"/>
  <c r="F185" i="2"/>
  <c r="H185" i="2"/>
  <c r="Q185" i="2"/>
  <c r="K185" i="2"/>
  <c r="D185" i="2"/>
  <c r="M185" i="2"/>
  <c r="B185" i="2"/>
  <c r="I185" i="2"/>
  <c r="R185" i="2"/>
  <c r="A186" i="2"/>
  <c r="P186" i="2" l="1"/>
  <c r="L186" i="2"/>
  <c r="N186" i="2"/>
  <c r="O186" i="2"/>
  <c r="J186" i="2"/>
  <c r="G186" i="2"/>
  <c r="C186" i="2"/>
  <c r="E186" i="2"/>
  <c r="F186" i="2"/>
  <c r="H186" i="2"/>
  <c r="D186" i="2"/>
  <c r="Q186" i="2"/>
  <c r="M186" i="2"/>
  <c r="K186" i="2"/>
  <c r="B186" i="2"/>
  <c r="I186" i="2"/>
  <c r="R186" i="2"/>
  <c r="A187" i="2"/>
  <c r="J187" i="2" l="1"/>
  <c r="P187" i="2"/>
  <c r="O187" i="2"/>
  <c r="L187" i="2"/>
  <c r="G187" i="2"/>
  <c r="N187" i="2"/>
  <c r="C187" i="2"/>
  <c r="E187" i="2"/>
  <c r="F187" i="2"/>
  <c r="H187" i="2"/>
  <c r="K187" i="2"/>
  <c r="D187" i="2"/>
  <c r="B187" i="2"/>
  <c r="Q187" i="2"/>
  <c r="M187" i="2"/>
  <c r="R187" i="2"/>
  <c r="I187" i="2"/>
  <c r="A188" i="2"/>
  <c r="P188" i="2" l="1"/>
  <c r="L188" i="2"/>
  <c r="N188" i="2"/>
  <c r="O188" i="2"/>
  <c r="J188" i="2"/>
  <c r="G188" i="2"/>
  <c r="C188" i="2"/>
  <c r="E188" i="2"/>
  <c r="F188" i="2"/>
  <c r="H188" i="2"/>
  <c r="D188" i="2"/>
  <c r="Q188" i="2"/>
  <c r="K188" i="2"/>
  <c r="B188" i="2"/>
  <c r="M188" i="2"/>
  <c r="R188" i="2"/>
  <c r="I188" i="2"/>
  <c r="A189" i="2"/>
  <c r="J189" i="2" l="1"/>
  <c r="P189" i="2"/>
  <c r="O189" i="2"/>
  <c r="L189" i="2"/>
  <c r="N189" i="2"/>
  <c r="G189" i="2"/>
  <c r="C189" i="2"/>
  <c r="E189" i="2"/>
  <c r="F189" i="2"/>
  <c r="H189" i="2"/>
  <c r="D189" i="2"/>
  <c r="Q189" i="2"/>
  <c r="M189" i="2"/>
  <c r="B189" i="2"/>
  <c r="K189" i="2"/>
  <c r="I189" i="2"/>
  <c r="R189" i="2"/>
  <c r="A190" i="2"/>
  <c r="P190" i="2" l="1"/>
  <c r="L190" i="2"/>
  <c r="N190" i="2"/>
  <c r="O190" i="2"/>
  <c r="J190" i="2"/>
  <c r="G190" i="2"/>
  <c r="C190" i="2"/>
  <c r="E190" i="2"/>
  <c r="F190" i="2"/>
  <c r="H190" i="2"/>
  <c r="B190" i="2"/>
  <c r="D190" i="2"/>
  <c r="K190" i="2"/>
  <c r="M190" i="2"/>
  <c r="Q190" i="2"/>
  <c r="I190" i="2"/>
  <c r="R190" i="2"/>
  <c r="A191" i="2"/>
  <c r="P191" i="2" l="1"/>
  <c r="O191" i="2"/>
  <c r="J191" i="2"/>
  <c r="G191" i="2"/>
  <c r="L191" i="2"/>
  <c r="N191" i="2"/>
  <c r="C191" i="2"/>
  <c r="E191" i="2"/>
  <c r="F191" i="2"/>
  <c r="H191" i="2"/>
  <c r="M191" i="2"/>
  <c r="B191" i="2"/>
  <c r="Q191" i="2"/>
  <c r="K191" i="2"/>
  <c r="D191" i="2"/>
  <c r="I191" i="2"/>
  <c r="R191" i="2"/>
  <c r="A192" i="2"/>
  <c r="P192" i="2" l="1"/>
  <c r="L192" i="2"/>
  <c r="N192" i="2"/>
  <c r="O192" i="2"/>
  <c r="J192" i="2"/>
  <c r="G192" i="2"/>
  <c r="C192" i="2"/>
  <c r="E192" i="2"/>
  <c r="F192" i="2"/>
  <c r="H192" i="2"/>
  <c r="K192" i="2"/>
  <c r="M192" i="2"/>
  <c r="D192" i="2"/>
  <c r="B192" i="2"/>
  <c r="Q192" i="2"/>
  <c r="I192" i="2"/>
  <c r="R192" i="2"/>
  <c r="A193" i="2"/>
  <c r="P193" i="2" l="1"/>
  <c r="J193" i="2"/>
  <c r="O193" i="2"/>
  <c r="L193" i="2"/>
  <c r="N193" i="2"/>
  <c r="G193" i="2"/>
  <c r="C193" i="2"/>
  <c r="E193" i="2"/>
  <c r="F193" i="2"/>
  <c r="H193" i="2"/>
  <c r="Q193" i="2"/>
  <c r="K193" i="2"/>
  <c r="D193" i="2"/>
  <c r="M193" i="2"/>
  <c r="B193" i="2"/>
  <c r="R193" i="2"/>
  <c r="I193" i="2"/>
  <c r="A194" i="2"/>
  <c r="P194" i="2" l="1"/>
  <c r="L194" i="2"/>
  <c r="N194" i="2"/>
  <c r="O194" i="2"/>
  <c r="J194" i="2"/>
  <c r="G194" i="2"/>
  <c r="C194" i="2"/>
  <c r="E194" i="2"/>
  <c r="F194" i="2"/>
  <c r="H194" i="2"/>
  <c r="Q194" i="2"/>
  <c r="M194" i="2"/>
  <c r="D194" i="2"/>
  <c r="K194" i="2"/>
  <c r="B194" i="2"/>
  <c r="R194" i="2"/>
  <c r="I194" i="2"/>
  <c r="A195" i="2"/>
  <c r="J195" i="2" l="1"/>
  <c r="P195" i="2"/>
  <c r="O195" i="2"/>
  <c r="G195" i="2"/>
  <c r="L195" i="2"/>
  <c r="C195" i="2"/>
  <c r="N195" i="2"/>
  <c r="E195" i="2"/>
  <c r="F195" i="2"/>
  <c r="H195" i="2"/>
  <c r="D195" i="2"/>
  <c r="Q195" i="2"/>
  <c r="K195" i="2"/>
  <c r="M195" i="2"/>
  <c r="B195" i="2"/>
  <c r="R195" i="2"/>
  <c r="I195" i="2"/>
  <c r="A196" i="2"/>
  <c r="P196" i="2" l="1"/>
  <c r="L196" i="2"/>
  <c r="N196" i="2"/>
  <c r="O196" i="2"/>
  <c r="G196" i="2"/>
  <c r="J196" i="2"/>
  <c r="C196" i="2"/>
  <c r="E196" i="2"/>
  <c r="F196" i="2"/>
  <c r="H196" i="2"/>
  <c r="Q196" i="2"/>
  <c r="K196" i="2"/>
  <c r="D196" i="2"/>
  <c r="M196" i="2"/>
  <c r="B196" i="2"/>
  <c r="I196" i="2"/>
  <c r="R196" i="2"/>
  <c r="A197" i="2"/>
  <c r="J197" i="2" l="1"/>
  <c r="P197" i="2"/>
  <c r="O197" i="2"/>
  <c r="L197" i="2"/>
  <c r="N197" i="2"/>
  <c r="G197" i="2"/>
  <c r="C197" i="2"/>
  <c r="E197" i="2"/>
  <c r="F197" i="2"/>
  <c r="H197" i="2"/>
  <c r="D197" i="2"/>
  <c r="Q197" i="2"/>
  <c r="B197" i="2"/>
  <c r="M197" i="2"/>
  <c r="K197" i="2"/>
  <c r="R197" i="2"/>
  <c r="I197" i="2"/>
  <c r="A198" i="2"/>
  <c r="P198" i="2" l="1"/>
  <c r="L198" i="2"/>
  <c r="N198" i="2"/>
  <c r="O198" i="2"/>
  <c r="J198" i="2"/>
  <c r="G198" i="2"/>
  <c r="C198" i="2"/>
  <c r="E198" i="2"/>
  <c r="F198" i="2"/>
  <c r="H198" i="2"/>
  <c r="B198" i="2"/>
  <c r="D198" i="2"/>
  <c r="K198" i="2"/>
  <c r="Q198" i="2"/>
  <c r="M198" i="2"/>
  <c r="I198" i="2"/>
  <c r="R198" i="2"/>
  <c r="A199" i="2"/>
  <c r="P199" i="2" l="1"/>
  <c r="O199" i="2"/>
  <c r="J199" i="2"/>
  <c r="G199" i="2"/>
  <c r="C199" i="2"/>
  <c r="L199" i="2"/>
  <c r="E199" i="2"/>
  <c r="N199" i="2"/>
  <c r="F199" i="2"/>
  <c r="H199" i="2"/>
  <c r="D199" i="2"/>
  <c r="M199" i="2"/>
  <c r="B199" i="2"/>
  <c r="Q199" i="2"/>
  <c r="K199" i="2"/>
  <c r="I199" i="2"/>
  <c r="R199" i="2"/>
  <c r="A200" i="2"/>
  <c r="P200" i="2" l="1"/>
  <c r="L200" i="2"/>
  <c r="N200" i="2"/>
  <c r="O200" i="2"/>
  <c r="J200" i="2"/>
  <c r="G200" i="2"/>
  <c r="C200" i="2"/>
  <c r="E200" i="2"/>
  <c r="F200" i="2"/>
  <c r="H200" i="2"/>
  <c r="K200" i="2"/>
  <c r="M200" i="2"/>
  <c r="D200" i="2"/>
  <c r="B200" i="2"/>
  <c r="Q200" i="2"/>
  <c r="I200" i="2"/>
  <c r="R200" i="2"/>
  <c r="A201" i="2"/>
  <c r="P201" i="2" l="1"/>
  <c r="J201" i="2"/>
  <c r="O201" i="2"/>
  <c r="L201" i="2"/>
  <c r="N201" i="2"/>
  <c r="G201" i="2"/>
  <c r="C201" i="2"/>
  <c r="E201" i="2"/>
  <c r="F201" i="2"/>
  <c r="H201" i="2"/>
  <c r="Q201" i="2"/>
  <c r="K201" i="2"/>
  <c r="M201" i="2"/>
  <c r="B201" i="2"/>
  <c r="D201" i="2"/>
  <c r="R201" i="2"/>
  <c r="I201" i="2"/>
  <c r="A202" i="2"/>
  <c r="P202" i="2" l="1"/>
  <c r="L202" i="2"/>
  <c r="N202" i="2"/>
  <c r="O202" i="2"/>
  <c r="J202" i="2"/>
  <c r="G202" i="2"/>
  <c r="C202" i="2"/>
  <c r="E202" i="2"/>
  <c r="F202" i="2"/>
  <c r="H202" i="2"/>
  <c r="Q202" i="2"/>
  <c r="D202" i="2"/>
  <c r="K202" i="2"/>
  <c r="M202" i="2"/>
  <c r="B202" i="2"/>
  <c r="R202" i="2"/>
  <c r="I202" i="2"/>
  <c r="A203" i="2"/>
  <c r="J203" i="2" l="1"/>
  <c r="P203" i="2"/>
  <c r="O203" i="2"/>
  <c r="L203" i="2"/>
  <c r="G203" i="2"/>
  <c r="N203" i="2"/>
  <c r="C203" i="2"/>
  <c r="E203" i="2"/>
  <c r="F203" i="2"/>
  <c r="H203" i="2"/>
  <c r="D203" i="2"/>
  <c r="Q203" i="2"/>
  <c r="K203" i="2"/>
  <c r="M203" i="2"/>
  <c r="B203" i="2"/>
  <c r="R203" i="2"/>
  <c r="I203" i="2"/>
  <c r="A204" i="2"/>
  <c r="P204" i="2" l="1"/>
  <c r="L204" i="2"/>
  <c r="N204" i="2"/>
  <c r="O204" i="2"/>
  <c r="J204" i="2"/>
  <c r="G204" i="2"/>
  <c r="C204" i="2"/>
  <c r="E204" i="2"/>
  <c r="F204" i="2"/>
  <c r="H204" i="2"/>
  <c r="D204" i="2"/>
  <c r="Q204" i="2"/>
  <c r="K204" i="2"/>
  <c r="M204" i="2"/>
  <c r="B204" i="2"/>
  <c r="R204" i="2"/>
  <c r="I204" i="2"/>
  <c r="A205" i="2"/>
  <c r="J205" i="2" l="1"/>
  <c r="P205" i="2"/>
  <c r="O205" i="2"/>
  <c r="L205" i="2"/>
  <c r="N205" i="2"/>
  <c r="G205" i="2"/>
  <c r="C205" i="2"/>
  <c r="E205" i="2"/>
  <c r="F205" i="2"/>
  <c r="H205" i="2"/>
  <c r="D205" i="2"/>
  <c r="Q205" i="2"/>
  <c r="K205" i="2"/>
  <c r="B205" i="2"/>
  <c r="M205" i="2"/>
  <c r="I205" i="2"/>
  <c r="R205" i="2"/>
  <c r="A206" i="2"/>
  <c r="P206" i="2" l="1"/>
  <c r="L206" i="2"/>
  <c r="N206" i="2"/>
  <c r="O206" i="2"/>
  <c r="J206" i="2"/>
  <c r="G206" i="2"/>
  <c r="C206" i="2"/>
  <c r="E206" i="2"/>
  <c r="F206" i="2"/>
  <c r="H206" i="2"/>
  <c r="D206" i="2"/>
  <c r="B206" i="2"/>
  <c r="K206" i="2"/>
  <c r="Q206" i="2"/>
  <c r="M206" i="2"/>
  <c r="R206" i="2"/>
  <c r="I206" i="2"/>
  <c r="A207" i="2"/>
  <c r="P207" i="2" l="1"/>
  <c r="O207" i="2"/>
  <c r="G207" i="2"/>
  <c r="L207" i="2"/>
  <c r="J207" i="2"/>
  <c r="N207" i="2"/>
  <c r="C207" i="2"/>
  <c r="E207" i="2"/>
  <c r="F207" i="2"/>
  <c r="H207" i="2"/>
  <c r="D207" i="2"/>
  <c r="M207" i="2"/>
  <c r="B207" i="2"/>
  <c r="Q207" i="2"/>
  <c r="K207" i="2"/>
  <c r="I207" i="2"/>
  <c r="R207" i="2"/>
  <c r="A208" i="2"/>
  <c r="P208" i="2" l="1"/>
  <c r="L208" i="2"/>
  <c r="N208" i="2"/>
  <c r="O208" i="2"/>
  <c r="G208" i="2"/>
  <c r="J208" i="2"/>
  <c r="C208" i="2"/>
  <c r="E208" i="2"/>
  <c r="F208" i="2"/>
  <c r="H208" i="2"/>
  <c r="K208" i="2"/>
  <c r="M208" i="2"/>
  <c r="D208" i="2"/>
  <c r="Q208" i="2"/>
  <c r="B208" i="2"/>
  <c r="R208" i="2"/>
  <c r="I208" i="2"/>
  <c r="A209" i="2"/>
  <c r="P209" i="2" l="1"/>
  <c r="J209" i="2"/>
  <c r="O209" i="2"/>
  <c r="L209" i="2"/>
  <c r="N209" i="2"/>
  <c r="G209" i="2"/>
  <c r="F209" i="2"/>
  <c r="C209" i="2"/>
  <c r="E209" i="2"/>
  <c r="H209" i="2"/>
  <c r="Q209" i="2"/>
  <c r="D209" i="2"/>
  <c r="K209" i="2"/>
  <c r="B209" i="2"/>
  <c r="M209" i="2"/>
  <c r="I209" i="2"/>
  <c r="R209" i="2"/>
  <c r="A210" i="2"/>
  <c r="P210" i="2" l="1"/>
  <c r="L210" i="2"/>
  <c r="N210" i="2"/>
  <c r="O210" i="2"/>
  <c r="J210" i="2"/>
  <c r="G210" i="2"/>
  <c r="F210" i="2"/>
  <c r="C210" i="2"/>
  <c r="E210" i="2"/>
  <c r="H210" i="2"/>
  <c r="Q210" i="2"/>
  <c r="D210" i="2"/>
  <c r="B210" i="2"/>
  <c r="K210" i="2"/>
  <c r="M210" i="2"/>
  <c r="I210" i="2"/>
  <c r="R210" i="2"/>
  <c r="A211" i="2"/>
  <c r="J211" i="2" l="1"/>
  <c r="P211" i="2"/>
  <c r="O211" i="2"/>
  <c r="G211" i="2"/>
  <c r="N211" i="2"/>
  <c r="L211" i="2"/>
  <c r="C211" i="2"/>
  <c r="E211" i="2"/>
  <c r="F211" i="2"/>
  <c r="H211" i="2"/>
  <c r="Q211" i="2"/>
  <c r="K211" i="2"/>
  <c r="D211" i="2"/>
  <c r="B211" i="2"/>
  <c r="M211" i="2"/>
  <c r="I211" i="2"/>
  <c r="R211" i="2"/>
  <c r="A212" i="2"/>
  <c r="L212" i="2" l="1"/>
  <c r="N212" i="2"/>
  <c r="O212" i="2"/>
  <c r="P212" i="2"/>
  <c r="J212" i="2"/>
  <c r="G212" i="2"/>
  <c r="F212" i="2"/>
  <c r="C212" i="2"/>
  <c r="E212" i="2"/>
  <c r="H212" i="2"/>
  <c r="Q212" i="2"/>
  <c r="K212" i="2"/>
  <c r="M212" i="2"/>
  <c r="D212" i="2"/>
  <c r="B212" i="2"/>
  <c r="R212" i="2"/>
  <c r="I212" i="2"/>
  <c r="A213" i="2"/>
  <c r="J213" i="2" l="1"/>
  <c r="P213" i="2"/>
  <c r="N213" i="2"/>
  <c r="L213" i="2"/>
  <c r="O213" i="2"/>
  <c r="G213" i="2"/>
  <c r="C213" i="2"/>
  <c r="E213" i="2"/>
  <c r="F213" i="2"/>
  <c r="H213" i="2"/>
  <c r="Q213" i="2"/>
  <c r="M213" i="2"/>
  <c r="K213" i="2"/>
  <c r="B213" i="2"/>
  <c r="D213" i="2"/>
  <c r="R213" i="2"/>
  <c r="I213" i="2"/>
  <c r="A214" i="2"/>
  <c r="L214" i="2" l="1"/>
  <c r="J214" i="2"/>
  <c r="N214" i="2"/>
  <c r="G214" i="2"/>
  <c r="C214" i="2"/>
  <c r="O214" i="2"/>
  <c r="E214" i="2"/>
  <c r="P214" i="2"/>
  <c r="F214" i="2"/>
  <c r="H214" i="2"/>
  <c r="B214" i="2"/>
  <c r="D214" i="2"/>
  <c r="K214" i="2"/>
  <c r="Q214" i="2"/>
  <c r="M214" i="2"/>
  <c r="I214" i="2"/>
  <c r="R214" i="2"/>
  <c r="A215" i="2"/>
  <c r="N215" i="2" l="1"/>
  <c r="O215" i="2"/>
  <c r="P215" i="2"/>
  <c r="L215" i="2"/>
  <c r="J215" i="2"/>
  <c r="G215" i="2"/>
  <c r="C215" i="2"/>
  <c r="E215" i="2"/>
  <c r="F215" i="2"/>
  <c r="H215" i="2"/>
  <c r="M215" i="2"/>
  <c r="B215" i="2"/>
  <c r="Q215" i="2"/>
  <c r="D215" i="2"/>
  <c r="K215" i="2"/>
  <c r="I215" i="2"/>
  <c r="R215" i="2"/>
  <c r="A216" i="2"/>
  <c r="O216" i="2" l="1"/>
  <c r="L216" i="2"/>
  <c r="N216" i="2"/>
  <c r="P216" i="2"/>
  <c r="J216" i="2"/>
  <c r="G216" i="2"/>
  <c r="C216" i="2"/>
  <c r="E216" i="2"/>
  <c r="F216" i="2"/>
  <c r="H216" i="2"/>
  <c r="K216" i="2"/>
  <c r="M216" i="2"/>
  <c r="D216" i="2"/>
  <c r="Q216" i="2"/>
  <c r="B216" i="2"/>
  <c r="I216" i="2"/>
  <c r="R216" i="2"/>
  <c r="A217" i="2"/>
  <c r="J217" i="2" l="1"/>
  <c r="L217" i="2"/>
  <c r="N217" i="2"/>
  <c r="O217" i="2"/>
  <c r="P217" i="2"/>
  <c r="G217" i="2"/>
  <c r="C217" i="2"/>
  <c r="E217" i="2"/>
  <c r="F217" i="2"/>
  <c r="H217" i="2"/>
  <c r="Q217" i="2"/>
  <c r="K217" i="2"/>
  <c r="D217" i="2"/>
  <c r="M217" i="2"/>
  <c r="B217" i="2"/>
  <c r="R217" i="2"/>
  <c r="I217" i="2"/>
  <c r="A218" i="2"/>
  <c r="O218" i="2" l="1"/>
  <c r="P218" i="2"/>
  <c r="L218" i="2"/>
  <c r="N218" i="2"/>
  <c r="J218" i="2"/>
  <c r="G218" i="2"/>
  <c r="C218" i="2"/>
  <c r="E218" i="2"/>
  <c r="F218" i="2"/>
  <c r="H218" i="2"/>
  <c r="Q218" i="2"/>
  <c r="M218" i="2"/>
  <c r="D218" i="2"/>
  <c r="K218" i="2"/>
  <c r="B218" i="2"/>
  <c r="R218" i="2"/>
  <c r="I218" i="2"/>
  <c r="A219" i="2"/>
  <c r="J219" i="2" l="1"/>
  <c r="P219" i="2"/>
  <c r="L219" i="2"/>
  <c r="N219" i="2"/>
  <c r="O219" i="2"/>
  <c r="G219" i="2"/>
  <c r="C219" i="2"/>
  <c r="E219" i="2"/>
  <c r="F219" i="2"/>
  <c r="H219" i="2"/>
  <c r="Q219" i="2"/>
  <c r="K219" i="2"/>
  <c r="B219" i="2"/>
  <c r="D219" i="2"/>
  <c r="M219" i="2"/>
  <c r="I219" i="2"/>
  <c r="R219" i="2"/>
  <c r="A220" i="2"/>
  <c r="L220" i="2" l="1"/>
  <c r="N220" i="2"/>
  <c r="O220" i="2"/>
  <c r="P220" i="2"/>
  <c r="G220" i="2"/>
  <c r="J220" i="2"/>
  <c r="C220" i="2"/>
  <c r="E220" i="2"/>
  <c r="F220" i="2"/>
  <c r="D220" i="2"/>
  <c r="H220" i="2"/>
  <c r="Q220" i="2"/>
  <c r="K220" i="2"/>
  <c r="B220" i="2"/>
  <c r="M220" i="2"/>
  <c r="R220" i="2"/>
  <c r="I220" i="2"/>
  <c r="A221" i="2"/>
  <c r="J221" i="2" l="1"/>
  <c r="P221" i="2"/>
  <c r="N221" i="2"/>
  <c r="O221" i="2"/>
  <c r="G221" i="2"/>
  <c r="F221" i="2"/>
  <c r="L221" i="2"/>
  <c r="C221" i="2"/>
  <c r="E221" i="2"/>
  <c r="H221" i="2"/>
  <c r="Q221" i="2"/>
  <c r="D221" i="2"/>
  <c r="B221" i="2"/>
  <c r="K221" i="2"/>
  <c r="M221" i="2"/>
  <c r="R221" i="2"/>
  <c r="I221" i="2"/>
  <c r="A222" i="2"/>
  <c r="L222" i="2" l="1"/>
  <c r="N222" i="2"/>
  <c r="O222" i="2"/>
  <c r="P222" i="2"/>
  <c r="G222" i="2"/>
  <c r="F222" i="2"/>
  <c r="J222" i="2"/>
  <c r="C222" i="2"/>
  <c r="E222" i="2"/>
  <c r="H222" i="2"/>
  <c r="B222" i="2"/>
  <c r="D222" i="2"/>
  <c r="K222" i="2"/>
  <c r="M222" i="2"/>
  <c r="Q222" i="2"/>
  <c r="I222" i="2"/>
  <c r="R222" i="2"/>
  <c r="A223" i="2"/>
  <c r="N223" i="2" l="1"/>
  <c r="O223" i="2"/>
  <c r="P223" i="2"/>
  <c r="J223" i="2"/>
  <c r="L223" i="2"/>
  <c r="G223" i="2"/>
  <c r="C223" i="2"/>
  <c r="E223" i="2"/>
  <c r="F223" i="2"/>
  <c r="H223" i="2"/>
  <c r="M223" i="2"/>
  <c r="B223" i="2"/>
  <c r="Q223" i="2"/>
  <c r="K223" i="2"/>
  <c r="D223" i="2"/>
  <c r="I223" i="2"/>
  <c r="R223" i="2"/>
  <c r="A224" i="2"/>
  <c r="O224" i="2" l="1"/>
  <c r="P224" i="2"/>
  <c r="J224" i="2"/>
  <c r="G224" i="2"/>
  <c r="N224" i="2"/>
  <c r="F224" i="2"/>
  <c r="L224" i="2"/>
  <c r="C224" i="2"/>
  <c r="E224" i="2"/>
  <c r="H224" i="2"/>
  <c r="K224" i="2"/>
  <c r="M224" i="2"/>
  <c r="D224" i="2"/>
  <c r="B224" i="2"/>
  <c r="Q224" i="2"/>
  <c r="I224" i="2"/>
  <c r="R224" i="2"/>
  <c r="A225" i="2"/>
  <c r="J225" i="2" l="1"/>
  <c r="L225" i="2"/>
  <c r="N225" i="2"/>
  <c r="O225" i="2"/>
  <c r="P225" i="2"/>
  <c r="G225" i="2"/>
  <c r="C225" i="2"/>
  <c r="E225" i="2"/>
  <c r="F225" i="2"/>
  <c r="H225" i="2"/>
  <c r="Q225" i="2"/>
  <c r="K225" i="2"/>
  <c r="M225" i="2"/>
  <c r="D225" i="2"/>
  <c r="B225" i="2"/>
  <c r="R225" i="2"/>
  <c r="I225" i="2"/>
  <c r="A226" i="2"/>
  <c r="O226" i="2" l="1"/>
  <c r="O24" i="2" s="1"/>
  <c r="L226" i="2"/>
  <c r="L24" i="2" s="1"/>
  <c r="J226" i="2"/>
  <c r="N226" i="2"/>
  <c r="N24" i="2" s="1"/>
  <c r="P226" i="2"/>
  <c r="P24" i="2" s="1"/>
  <c r="D13" i="4" s="1"/>
  <c r="G226" i="2"/>
  <c r="G24" i="2" s="1"/>
  <c r="C13" i="4" s="1"/>
  <c r="F226" i="2"/>
  <c r="F24" i="2" s="1"/>
  <c r="C226" i="2"/>
  <c r="C24" i="2" s="1"/>
  <c r="E226" i="2"/>
  <c r="E24" i="2" s="1"/>
  <c r="H226" i="2"/>
  <c r="H24" i="2" s="1"/>
  <c r="Q226" i="2"/>
  <c r="Q24" i="2" s="1"/>
  <c r="D226" i="2"/>
  <c r="D24" i="2" s="1"/>
  <c r="K226" i="2"/>
  <c r="K24" i="2" s="1"/>
  <c r="M226" i="2"/>
  <c r="M24" i="2" s="1"/>
  <c r="B226" i="2"/>
  <c r="B24" i="2" s="1"/>
  <c r="R226" i="2"/>
  <c r="R24" i="2" s="1"/>
  <c r="I226" i="2"/>
  <c r="I24" i="2" s="1"/>
  <c r="D15" i="4" l="1"/>
  <c r="D19" i="4" s="1"/>
  <c r="D18" i="4"/>
  <c r="C15" i="4"/>
  <c r="C19" i="4" s="1"/>
  <c r="H24" i="4" s="1"/>
  <c r="C18" i="4"/>
  <c r="H23" i="4" s="1"/>
  <c r="H25" i="4" l="1"/>
  <c r="N32" i="4" s="1"/>
  <c r="D23" i="4"/>
  <c r="I23" i="4"/>
  <c r="D24" i="4"/>
  <c r="I24" i="4"/>
  <c r="E18" i="4"/>
  <c r="E32" i="4" s="1"/>
  <c r="C24" i="4"/>
  <c r="E19" i="4"/>
  <c r="C20" i="4"/>
  <c r="C23" i="4"/>
  <c r="D20" i="4"/>
  <c r="D25" i="4" l="1"/>
  <c r="L32" i="4" s="1"/>
  <c r="I25" i="4"/>
  <c r="C25" i="4"/>
  <c r="K32" i="4" s="1"/>
  <c r="E20" i="4"/>
  <c r="H32" i="4" s="1"/>
  <c r="O32" i="4" l="1"/>
  <c r="J25" i="4"/>
  <c r="E25" i="4"/>
  <c r="M32" i="4" s="1"/>
  <c r="M25" i="4" l="1"/>
  <c r="Q32" i="4" s="1"/>
  <c r="P32" i="4"/>
</calcChain>
</file>

<file path=xl/sharedStrings.xml><?xml version="1.0" encoding="utf-8"?>
<sst xmlns="http://schemas.openxmlformats.org/spreadsheetml/2006/main" count="889" uniqueCount="116">
  <si>
    <t>comshp.exp.rate.int</t>
  </si>
  <si>
    <t>comshp.exp.rate.ref</t>
  </si>
  <si>
    <t>comshp.weibull.scale.int</t>
  </si>
  <si>
    <t>comshp.weibull.scale.ref</t>
  </si>
  <si>
    <t>comshp.weibull.shape.int</t>
  </si>
  <si>
    <t>comshp.weibull.shape.ref</t>
  </si>
  <si>
    <t>comshp.gompertz.rate.int</t>
  </si>
  <si>
    <t>comshp.gompertz.rate.ref</t>
  </si>
  <si>
    <t>comshp.gompertz.shape.int</t>
  </si>
  <si>
    <t>comshp.gompertz.shape.ref</t>
  </si>
  <si>
    <t>comshp.llogis.scale.int</t>
  </si>
  <si>
    <t>comshp.llogis.scale.ref</t>
  </si>
  <si>
    <t>comshp.llogis.shape.int</t>
  </si>
  <si>
    <t>comshp.llogis.shape.ref</t>
  </si>
  <si>
    <t>comshp.gamma.rate.int</t>
  </si>
  <si>
    <t>comshp.gamma.rate.ref</t>
  </si>
  <si>
    <t>comshp.gamma.shape.int</t>
  </si>
  <si>
    <t>comshp.gamma.shape.ref</t>
  </si>
  <si>
    <t>comshp.lnorm.meanlog.int</t>
  </si>
  <si>
    <t>comshp.lnorm.meanlog.ref</t>
  </si>
  <si>
    <t>comshp.lnorm.sdlog.int</t>
  </si>
  <si>
    <t>comshp.lnorm.sdlog.ref</t>
  </si>
  <si>
    <t>comshp.gengamma.mu.int</t>
  </si>
  <si>
    <t>comshp.gengamma.mu.ref</t>
  </si>
  <si>
    <t>comshp.gengamma.sigma.int</t>
  </si>
  <si>
    <t>comshp.gengamma.sigma.ref</t>
  </si>
  <si>
    <t>comshp.gengamma.Q.int</t>
  </si>
  <si>
    <t>comshp.gengamma.Q.ref</t>
  </si>
  <si>
    <t>comshp.genf.mu.int</t>
  </si>
  <si>
    <t>comshp.genf.mu.ref</t>
  </si>
  <si>
    <t>comshp.genf.sigma.int</t>
  </si>
  <si>
    <t>comshp.genf.sigma.ref</t>
  </si>
  <si>
    <t>comshp.genf.Q.int</t>
  </si>
  <si>
    <t>comshp.genf.Q.ref</t>
  </si>
  <si>
    <t>comshp.genf.P.int</t>
  </si>
  <si>
    <t>comshp.genf.P.ref</t>
  </si>
  <si>
    <t>Estimates</t>
  </si>
  <si>
    <t>Exponential</t>
  </si>
  <si>
    <t>Reference</t>
  </si>
  <si>
    <t>Parameter1</t>
  </si>
  <si>
    <t>Parameter2</t>
  </si>
  <si>
    <t>Parameter3</t>
  </si>
  <si>
    <t>Parameter4</t>
  </si>
  <si>
    <t>Intervention</t>
  </si>
  <si>
    <t>Time</t>
  </si>
  <si>
    <t>Weibull</t>
  </si>
  <si>
    <t>Gamma</t>
  </si>
  <si>
    <t>Gompertz</t>
  </si>
  <si>
    <t>Generalized Gamma</t>
  </si>
  <si>
    <t>Generalized F</t>
  </si>
  <si>
    <t>Log Normal</t>
  </si>
  <si>
    <t>Log Logistic</t>
  </si>
  <si>
    <t>h_m1</t>
  </si>
  <si>
    <t>h_m2</t>
  </si>
  <si>
    <t>h_d</t>
  </si>
  <si>
    <t>Samples</t>
  </si>
  <si>
    <t>Number Samples</t>
  </si>
  <si>
    <t>Helper1</t>
  </si>
  <si>
    <t>Helper2</t>
  </si>
  <si>
    <t>Helper3</t>
  </si>
  <si>
    <t>Selected Sample</t>
  </si>
  <si>
    <t>Indicates a user control</t>
  </si>
  <si>
    <t>Indicates a value exported from R</t>
  </si>
  <si>
    <t>Cycle length</t>
  </si>
  <si>
    <t>Values in use</t>
  </si>
  <si>
    <t>Approx mean</t>
  </si>
  <si>
    <t>comshp.exp.rate.TE</t>
  </si>
  <si>
    <t>comshp.weibull.scale.TE</t>
  </si>
  <si>
    <t>comshp.gompertz.rate.TE</t>
  </si>
  <si>
    <t>comshp.llogis.scale.TE</t>
  </si>
  <si>
    <t>comshp.gamma.rate.TE</t>
  </si>
  <si>
    <t>comshp.lnorm.meanlog.TE</t>
  </si>
  <si>
    <t>comshp.gengamma.mu.TE</t>
  </si>
  <si>
    <t>comshp.genf.mu.TE</t>
  </si>
  <si>
    <t>PFS distribution</t>
  </si>
  <si>
    <t>OS distribution</t>
  </si>
  <si>
    <t>PSA Active</t>
  </si>
  <si>
    <t xml:space="preserve">Extrapolated values - Intervention </t>
  </si>
  <si>
    <t xml:space="preserve">Extrapolated values - Reference </t>
  </si>
  <si>
    <t xml:space="preserve"> Reference parameter names and values</t>
  </si>
  <si>
    <t xml:space="preserve"> Intervention parameter names and values</t>
  </si>
  <si>
    <t>PFS Utillity</t>
  </si>
  <si>
    <t xml:space="preserve">PPS Utility </t>
  </si>
  <si>
    <t>Value in use</t>
  </si>
  <si>
    <t>Mean</t>
  </si>
  <si>
    <t>Sampled</t>
  </si>
  <si>
    <t>Simulation #</t>
  </si>
  <si>
    <t>PFS Mean Days</t>
  </si>
  <si>
    <t>PPS Mean Days</t>
  </si>
  <si>
    <t>OS Mean Days</t>
  </si>
  <si>
    <t>PPS Life years</t>
  </si>
  <si>
    <t>PFS Life years</t>
  </si>
  <si>
    <t>Total Life years</t>
  </si>
  <si>
    <t>Incremental</t>
  </si>
  <si>
    <t>PFS</t>
  </si>
  <si>
    <t>Dist</t>
  </si>
  <si>
    <t>Sample</t>
  </si>
  <si>
    <t>Incremental years</t>
  </si>
  <si>
    <t>OS</t>
  </si>
  <si>
    <t>Utility values</t>
  </si>
  <si>
    <t>PPS</t>
  </si>
  <si>
    <t>QALY</t>
  </si>
  <si>
    <t>PFS QALY</t>
  </si>
  <si>
    <t>PPS  QALY</t>
  </si>
  <si>
    <t>Total QALY</t>
  </si>
  <si>
    <t>Live values</t>
  </si>
  <si>
    <t>Correlate PFS with OS in PSA</t>
  </si>
  <si>
    <t>Cost/year in PFS</t>
  </si>
  <si>
    <t>Cost/year in PPS</t>
  </si>
  <si>
    <t>PFS Cost</t>
  </si>
  <si>
    <t>PPS  Cost</t>
  </si>
  <si>
    <t>Total Cost</t>
  </si>
  <si>
    <t>ICER</t>
  </si>
  <si>
    <t>Cost</t>
  </si>
  <si>
    <t>Mean values</t>
  </si>
  <si>
    <t>Correlation between PSA incremental Cost &amp; QALY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</si>
</sst>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3F3F76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1"/>
      <color rgb="FF3F3F3F"/>
      <name val="Calibri"/>
      <family val="2"/>
      <charset val="1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3" borderId="2" applyNumberFormat="0" applyAlignment="0" applyProtection="0"/>
    <xf numFmtId="0" fontId="2" fillId="4" borderId="1"/>
    <xf numFmtId="0" fontId="4" fillId="0" borderId="1"/>
    <xf numFmtId="0" fontId="4" fillId="5" borderId="1">
      <alignment horizontal="center"/>
    </xf>
    <xf numFmtId="0" fontId="3" fillId="3" borderId="5">
      <alignment horizontal="center"/>
    </xf>
    <xf numFmtId="0" fontId="5" fillId="7" borderId="6" applyNumberFormat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3" borderId="2" xfId="1"/>
    <xf numFmtId="0" fontId="0" fillId="0" borderId="1" xfId="0" applyBorder="1"/>
    <xf numFmtId="0" fontId="0" fillId="2" borderId="0" xfId="0" applyFill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/>
    <xf numFmtId="0" fontId="2" fillId="4" borderId="1" xfId="0" applyFont="1" applyFill="1" applyBorder="1"/>
    <xf numFmtId="0" fontId="2" fillId="4" borderId="0" xfId="0" applyFont="1" applyFill="1"/>
    <xf numFmtId="0" fontId="0" fillId="0" borderId="0" xfId="0" applyFont="1"/>
    <xf numFmtId="0" fontId="0" fillId="5" borderId="1" xfId="0" applyFill="1" applyBorder="1"/>
    <xf numFmtId="0" fontId="1" fillId="0" borderId="1" xfId="0" applyFont="1" applyBorder="1"/>
    <xf numFmtId="0" fontId="2" fillId="6" borderId="1" xfId="0" applyFont="1" applyFill="1" applyBorder="1"/>
    <xf numFmtId="0" fontId="0" fillId="6" borderId="1" xfId="0" applyFill="1" applyBorder="1"/>
    <xf numFmtId="0" fontId="0" fillId="6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3" xfId="0" applyFont="1" applyBorder="1"/>
    <xf numFmtId="0" fontId="0" fillId="5" borderId="4" xfId="0" applyFill="1" applyBorder="1"/>
    <xf numFmtId="0" fontId="2" fillId="0" borderId="0" xfId="0" applyFont="1" applyFill="1" applyBorder="1"/>
    <xf numFmtId="165" fontId="0" fillId="0" borderId="0" xfId="0" applyNumberFormat="1"/>
    <xf numFmtId="0" fontId="2" fillId="4" borderId="1" xfId="2"/>
    <xf numFmtId="164" fontId="4" fillId="0" borderId="1" xfId="3" applyNumberFormat="1"/>
    <xf numFmtId="2" fontId="4" fillId="0" borderId="1" xfId="3" applyNumberFormat="1"/>
    <xf numFmtId="165" fontId="4" fillId="0" borderId="1" xfId="3" applyNumberFormat="1"/>
    <xf numFmtId="0" fontId="2" fillId="4" borderId="1" xfId="2" applyFont="1"/>
    <xf numFmtId="0" fontId="2" fillId="4" borderId="1" xfId="2" applyFont="1"/>
    <xf numFmtId="0" fontId="4" fillId="0" borderId="1" xfId="3"/>
    <xf numFmtId="1" fontId="4" fillId="0" borderId="1" xfId="3" applyNumberFormat="1"/>
    <xf numFmtId="0" fontId="1" fillId="0" borderId="1" xfId="3" applyFont="1"/>
    <xf numFmtId="0" fontId="5" fillId="7" borderId="6" xfId="6"/>
    <xf numFmtId="164" fontId="0" fillId="2" borderId="0" xfId="0" applyNumberFormat="1" applyFill="1"/>
    <xf numFmtId="166" fontId="4" fillId="0" borderId="1" xfId="3" applyNumberFormat="1"/>
    <xf numFmtId="0" fontId="2" fillId="4" borderId="7" xfId="2" applyBorder="1" applyAlignment="1">
      <alignment horizontal="center"/>
    </xf>
    <xf numFmtId="0" fontId="2" fillId="4" borderId="8" xfId="2" applyBorder="1" applyAlignment="1">
      <alignment horizontal="center"/>
    </xf>
    <xf numFmtId="0" fontId="2" fillId="4" borderId="9" xfId="2" applyBorder="1" applyAlignment="1">
      <alignment horizontal="center"/>
    </xf>
    <xf numFmtId="0" fontId="2" fillId="4" borderId="1" xfId="2"/>
    <xf numFmtId="0" fontId="2" fillId="4" borderId="1" xfId="0" applyFont="1" applyFill="1" applyBorder="1" applyAlignment="1">
      <alignment horizontal="center"/>
    </xf>
    <xf numFmtId="0" fontId="3" fillId="3" borderId="5" xfId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7">
    <cellStyle name="Control" xfId="5"/>
    <cellStyle name="Export" xfId="4"/>
    <cellStyle name="Input" xfId="1" builtinId="20"/>
    <cellStyle name="Labels" xfId="2"/>
    <cellStyle name="Normal" xfId="0" builtinId="0"/>
    <cellStyle name="Output" xfId="6" builtinId="21" customBuiltin="1"/>
    <cellStyle name="Valu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cost vs QALY from PSA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'PSA Calculations'!$P$35</c:f>
              <c:strCache>
                <c:ptCount val="1"/>
                <c:pt idx="0">
                  <c:v>Incremental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'PSA Calculations'!$M$36:$M$235</c:f>
              <c:numCache>
                <c:formatCode>General</c:formatCode>
                <c:ptCount val="200"/>
                <c:pt idx="0">
                  <c:v>0.23600302600263956</c:v>
                </c:pt>
                <c:pt idx="1">
                  <c:v>0.50995269359000694</c:v>
                </c:pt>
                <c:pt idx="2">
                  <c:v>0.46855890703546632</c:v>
                </c:pt>
                <c:pt idx="3">
                  <c:v>0.32395055913795989</c:v>
                </c:pt>
                <c:pt idx="4">
                  <c:v>0.40810648406946082</c:v>
                </c:pt>
                <c:pt idx="5">
                  <c:v>0.53743661165702594</c:v>
                </c:pt>
                <c:pt idx="6">
                  <c:v>0.34682128077148699</c:v>
                </c:pt>
                <c:pt idx="7">
                  <c:v>0.48151200794574356</c:v>
                </c:pt>
                <c:pt idx="8">
                  <c:v>0.54079519649553598</c:v>
                </c:pt>
                <c:pt idx="9">
                  <c:v>0.38810371338959437</c:v>
                </c:pt>
                <c:pt idx="10">
                  <c:v>0.46981910948514138</c:v>
                </c:pt>
                <c:pt idx="11">
                  <c:v>0.33516600258249851</c:v>
                </c:pt>
                <c:pt idx="12">
                  <c:v>0.42563897776174109</c:v>
                </c:pt>
                <c:pt idx="13">
                  <c:v>0.37118929340042128</c:v>
                </c:pt>
                <c:pt idx="14">
                  <c:v>0.51254973488909572</c:v>
                </c:pt>
                <c:pt idx="15">
                  <c:v>0.51497488882232112</c:v>
                </c:pt>
                <c:pt idx="16">
                  <c:v>0.34808325124403439</c:v>
                </c:pt>
                <c:pt idx="17">
                  <c:v>0.17424984867130133</c:v>
                </c:pt>
                <c:pt idx="18">
                  <c:v>0.440421459579726</c:v>
                </c:pt>
                <c:pt idx="19">
                  <c:v>0.40515291931972164</c:v>
                </c:pt>
                <c:pt idx="20">
                  <c:v>0.48297171181880549</c:v>
                </c:pt>
                <c:pt idx="21">
                  <c:v>0.48909499370304599</c:v>
                </c:pt>
                <c:pt idx="22">
                  <c:v>0.33923714679919126</c:v>
                </c:pt>
                <c:pt idx="23">
                  <c:v>0.35078233385867419</c:v>
                </c:pt>
                <c:pt idx="24">
                  <c:v>0.36608574229412705</c:v>
                </c:pt>
                <c:pt idx="25">
                  <c:v>0.66220038986273</c:v>
                </c:pt>
                <c:pt idx="26">
                  <c:v>0.60564578492915411</c:v>
                </c:pt>
                <c:pt idx="27">
                  <c:v>0.59845351338900254</c:v>
                </c:pt>
                <c:pt idx="28">
                  <c:v>0.23920067382932686</c:v>
                </c:pt>
                <c:pt idx="29">
                  <c:v>0.3603220390923414</c:v>
                </c:pt>
                <c:pt idx="30">
                  <c:v>0.46552090073475449</c:v>
                </c:pt>
                <c:pt idx="31">
                  <c:v>0.2372783338438591</c:v>
                </c:pt>
                <c:pt idx="32">
                  <c:v>0.3842098251544841</c:v>
                </c:pt>
                <c:pt idx="33">
                  <c:v>0.33856879609984114</c:v>
                </c:pt>
                <c:pt idx="34">
                  <c:v>0.54181820422456139</c:v>
                </c:pt>
                <c:pt idx="35">
                  <c:v>0.57182887180210118</c:v>
                </c:pt>
                <c:pt idx="36">
                  <c:v>0.33917909674112767</c:v>
                </c:pt>
                <c:pt idx="37">
                  <c:v>0.36125697185037442</c:v>
                </c:pt>
                <c:pt idx="38">
                  <c:v>0.45579598833907253</c:v>
                </c:pt>
                <c:pt idx="39">
                  <c:v>0.42364084828102633</c:v>
                </c:pt>
                <c:pt idx="40">
                  <c:v>0.53938068494000824</c:v>
                </c:pt>
                <c:pt idx="41">
                  <c:v>0.58896038820377927</c:v>
                </c:pt>
                <c:pt idx="42">
                  <c:v>0.36547467206431206</c:v>
                </c:pt>
                <c:pt idx="43">
                  <c:v>0.53250388282486649</c:v>
                </c:pt>
                <c:pt idx="44">
                  <c:v>0.39688741540863148</c:v>
                </c:pt>
                <c:pt idx="45">
                  <c:v>0.51700287057196537</c:v>
                </c:pt>
                <c:pt idx="46">
                  <c:v>0.43733761953266415</c:v>
                </c:pt>
                <c:pt idx="47">
                  <c:v>0.24346735930838803</c:v>
                </c:pt>
                <c:pt idx="48">
                  <c:v>0.31752643106974499</c:v>
                </c:pt>
                <c:pt idx="49">
                  <c:v>0.48815934472736311</c:v>
                </c:pt>
                <c:pt idx="50">
                  <c:v>0.46268522204159002</c:v>
                </c:pt>
                <c:pt idx="51">
                  <c:v>0.48993720246405825</c:v>
                </c:pt>
                <c:pt idx="52">
                  <c:v>0.44756493635175643</c:v>
                </c:pt>
                <c:pt idx="53">
                  <c:v>0.40867290322011485</c:v>
                </c:pt>
                <c:pt idx="54">
                  <c:v>0.62886342024776809</c:v>
                </c:pt>
                <c:pt idx="55">
                  <c:v>0.33482467250418635</c:v>
                </c:pt>
                <c:pt idx="56">
                  <c:v>0.43212831185049683</c:v>
                </c:pt>
                <c:pt idx="57">
                  <c:v>0.51372746673645397</c:v>
                </c:pt>
                <c:pt idx="58">
                  <c:v>0.64587973947309196</c:v>
                </c:pt>
                <c:pt idx="59">
                  <c:v>0.39588227829238143</c:v>
                </c:pt>
                <c:pt idx="60">
                  <c:v>0.14303101249456374</c:v>
                </c:pt>
                <c:pt idx="61">
                  <c:v>0.35867748297934066</c:v>
                </c:pt>
                <c:pt idx="62">
                  <c:v>0.35190218390275851</c:v>
                </c:pt>
                <c:pt idx="63">
                  <c:v>0.39740675134674386</c:v>
                </c:pt>
                <c:pt idx="64">
                  <c:v>0.47478654385652641</c:v>
                </c:pt>
                <c:pt idx="65">
                  <c:v>0.56381543976898874</c:v>
                </c:pt>
                <c:pt idx="66">
                  <c:v>0.20132585113557999</c:v>
                </c:pt>
                <c:pt idx="67">
                  <c:v>0.37900142759132271</c:v>
                </c:pt>
                <c:pt idx="68">
                  <c:v>0.34329207878712742</c:v>
                </c:pt>
                <c:pt idx="69">
                  <c:v>0.74831762668215207</c:v>
                </c:pt>
                <c:pt idx="70">
                  <c:v>0.56221611191942245</c:v>
                </c:pt>
                <c:pt idx="71">
                  <c:v>0.68178171519457154</c:v>
                </c:pt>
                <c:pt idx="72">
                  <c:v>0.31441595881111484</c:v>
                </c:pt>
                <c:pt idx="73">
                  <c:v>0.45858450662606809</c:v>
                </c:pt>
                <c:pt idx="74">
                  <c:v>0.38166010190867583</c:v>
                </c:pt>
                <c:pt idx="75">
                  <c:v>0.35752772958478518</c:v>
                </c:pt>
                <c:pt idx="76">
                  <c:v>0.43103350594515</c:v>
                </c:pt>
                <c:pt idx="77">
                  <c:v>0.5533850772017419</c:v>
                </c:pt>
                <c:pt idx="78">
                  <c:v>0.5172400669156707</c:v>
                </c:pt>
                <c:pt idx="79">
                  <c:v>0.3505222043030205</c:v>
                </c:pt>
                <c:pt idx="80">
                  <c:v>0.28305831060522602</c:v>
                </c:pt>
                <c:pt idx="81">
                  <c:v>0.28410000004618108</c:v>
                </c:pt>
                <c:pt idx="82">
                  <c:v>0.41665173970415537</c:v>
                </c:pt>
                <c:pt idx="83">
                  <c:v>0.46536705581662807</c:v>
                </c:pt>
                <c:pt idx="84">
                  <c:v>0.38197149054111268</c:v>
                </c:pt>
                <c:pt idx="85">
                  <c:v>0.32396548601367936</c:v>
                </c:pt>
                <c:pt idx="86">
                  <c:v>0.38423753996611754</c:v>
                </c:pt>
                <c:pt idx="87">
                  <c:v>0.42723605191518832</c:v>
                </c:pt>
                <c:pt idx="88">
                  <c:v>0.5279981587361573</c:v>
                </c:pt>
                <c:pt idx="89">
                  <c:v>0.34360779637910333</c:v>
                </c:pt>
                <c:pt idx="90">
                  <c:v>0.32970196662102835</c:v>
                </c:pt>
                <c:pt idx="91">
                  <c:v>0.38462010488137643</c:v>
                </c:pt>
                <c:pt idx="92">
                  <c:v>0.37551551289573792</c:v>
                </c:pt>
                <c:pt idx="93">
                  <c:v>0.32338254440249736</c:v>
                </c:pt>
                <c:pt idx="94">
                  <c:v>0.36073000510128073</c:v>
                </c:pt>
                <c:pt idx="95">
                  <c:v>0.42818141930376985</c:v>
                </c:pt>
                <c:pt idx="96">
                  <c:v>0.30464725287037719</c:v>
                </c:pt>
                <c:pt idx="97">
                  <c:v>0.37815498769665368</c:v>
                </c:pt>
                <c:pt idx="98">
                  <c:v>0.33129107382844514</c:v>
                </c:pt>
                <c:pt idx="99">
                  <c:v>0.33181818251510498</c:v>
                </c:pt>
                <c:pt idx="100">
                  <c:v>0.32444263409407315</c:v>
                </c:pt>
                <c:pt idx="101">
                  <c:v>0.40741442516820836</c:v>
                </c:pt>
                <c:pt idx="102">
                  <c:v>0.29930040749689146</c:v>
                </c:pt>
                <c:pt idx="103">
                  <c:v>0.32967335475782167</c:v>
                </c:pt>
                <c:pt idx="104">
                  <c:v>0.42024660484514653</c:v>
                </c:pt>
                <c:pt idx="105">
                  <c:v>0.30921636958941612</c:v>
                </c:pt>
                <c:pt idx="106">
                  <c:v>0.42985288346618633</c:v>
                </c:pt>
                <c:pt idx="107">
                  <c:v>0.59542765684235843</c:v>
                </c:pt>
                <c:pt idx="108">
                  <c:v>0.5743731577265585</c:v>
                </c:pt>
                <c:pt idx="109">
                  <c:v>0.52582543782151014</c:v>
                </c:pt>
                <c:pt idx="110">
                  <c:v>0.53112055905370648</c:v>
                </c:pt>
                <c:pt idx="111">
                  <c:v>0.4651932700636503</c:v>
                </c:pt>
                <c:pt idx="112">
                  <c:v>0.60648257600165212</c:v>
                </c:pt>
                <c:pt idx="113">
                  <c:v>0.40748596644846624</c:v>
                </c:pt>
                <c:pt idx="114">
                  <c:v>0.41333978177265651</c:v>
                </c:pt>
                <c:pt idx="115">
                  <c:v>0.36938230542657458</c:v>
                </c:pt>
                <c:pt idx="116">
                  <c:v>0.23783107964354011</c:v>
                </c:pt>
                <c:pt idx="117">
                  <c:v>0.31016225375652873</c:v>
                </c:pt>
                <c:pt idx="118">
                  <c:v>0.57906354783009095</c:v>
                </c:pt>
                <c:pt idx="119">
                  <c:v>0.36269367556607235</c:v>
                </c:pt>
                <c:pt idx="120">
                  <c:v>0.34389998452259918</c:v>
                </c:pt>
                <c:pt idx="121">
                  <c:v>0.6451754963436882</c:v>
                </c:pt>
                <c:pt idx="122">
                  <c:v>0.31651283981231093</c:v>
                </c:pt>
                <c:pt idx="123">
                  <c:v>0.37283538247885373</c:v>
                </c:pt>
                <c:pt idx="124">
                  <c:v>0.46735153860094991</c:v>
                </c:pt>
                <c:pt idx="125">
                  <c:v>0.48473025956528337</c:v>
                </c:pt>
                <c:pt idx="126">
                  <c:v>0.58847936204097007</c:v>
                </c:pt>
                <c:pt idx="127">
                  <c:v>0.53808057846223267</c:v>
                </c:pt>
                <c:pt idx="128">
                  <c:v>0.55910158026870982</c:v>
                </c:pt>
                <c:pt idx="129">
                  <c:v>0.32344746379857781</c:v>
                </c:pt>
                <c:pt idx="130">
                  <c:v>0.55551770825640334</c:v>
                </c:pt>
                <c:pt idx="131">
                  <c:v>0.41835584669670212</c:v>
                </c:pt>
                <c:pt idx="132">
                  <c:v>0.4122105190877583</c:v>
                </c:pt>
                <c:pt idx="133">
                  <c:v>0.41892154745217547</c:v>
                </c:pt>
                <c:pt idx="134">
                  <c:v>0.4568852097584768</c:v>
                </c:pt>
                <c:pt idx="135">
                  <c:v>0.23526333059542459</c:v>
                </c:pt>
                <c:pt idx="136">
                  <c:v>0.63776124438412207</c:v>
                </c:pt>
                <c:pt idx="137">
                  <c:v>0.63963588461552057</c:v>
                </c:pt>
                <c:pt idx="138">
                  <c:v>0.39097663971273811</c:v>
                </c:pt>
                <c:pt idx="139">
                  <c:v>0.34140412467263115</c:v>
                </c:pt>
                <c:pt idx="140">
                  <c:v>0.49293941221760984</c:v>
                </c:pt>
                <c:pt idx="141">
                  <c:v>0.53520657866255039</c:v>
                </c:pt>
                <c:pt idx="142">
                  <c:v>0.37943741970272749</c:v>
                </c:pt>
                <c:pt idx="143">
                  <c:v>0.44749820057428469</c:v>
                </c:pt>
                <c:pt idx="144">
                  <c:v>0.45678546775064088</c:v>
                </c:pt>
                <c:pt idx="145">
                  <c:v>0.53398548582057614</c:v>
                </c:pt>
                <c:pt idx="146">
                  <c:v>0.60981884302493627</c:v>
                </c:pt>
                <c:pt idx="147">
                  <c:v>0.21305028323537112</c:v>
                </c:pt>
                <c:pt idx="148">
                  <c:v>0.56835733129960797</c:v>
                </c:pt>
                <c:pt idx="149">
                  <c:v>0.41797797192741171</c:v>
                </c:pt>
                <c:pt idx="150">
                  <c:v>0.53343956995150377</c:v>
                </c:pt>
                <c:pt idx="151">
                  <c:v>0.65500163161151193</c:v>
                </c:pt>
                <c:pt idx="152">
                  <c:v>0.40644186277129268</c:v>
                </c:pt>
                <c:pt idx="153">
                  <c:v>0.20943897803046174</c:v>
                </c:pt>
                <c:pt idx="154">
                  <c:v>0.36456108323307523</c:v>
                </c:pt>
                <c:pt idx="155">
                  <c:v>0.31260010888321532</c:v>
                </c:pt>
                <c:pt idx="156">
                  <c:v>0.3264029275407565</c:v>
                </c:pt>
                <c:pt idx="157">
                  <c:v>0.35441130528736453</c:v>
                </c:pt>
                <c:pt idx="158">
                  <c:v>0.32855733787591812</c:v>
                </c:pt>
                <c:pt idx="159">
                  <c:v>0.41781823460173428</c:v>
                </c:pt>
                <c:pt idx="160">
                  <c:v>0.41318148585488346</c:v>
                </c:pt>
                <c:pt idx="161">
                  <c:v>0.53273022358130873</c:v>
                </c:pt>
                <c:pt idx="162">
                  <c:v>0.33224082340233685</c:v>
                </c:pt>
                <c:pt idx="163">
                  <c:v>0.31609162499960086</c:v>
                </c:pt>
                <c:pt idx="164">
                  <c:v>0.57414778629268159</c:v>
                </c:pt>
                <c:pt idx="165">
                  <c:v>0.42735077758886764</c:v>
                </c:pt>
                <c:pt idx="166">
                  <c:v>0.51829104802439585</c:v>
                </c:pt>
                <c:pt idx="167">
                  <c:v>0.35277785669587369</c:v>
                </c:pt>
                <c:pt idx="168">
                  <c:v>0.39296335179801534</c:v>
                </c:pt>
                <c:pt idx="169">
                  <c:v>0.33139892511115732</c:v>
                </c:pt>
                <c:pt idx="170">
                  <c:v>0.49134810160969611</c:v>
                </c:pt>
                <c:pt idx="171">
                  <c:v>0.29150315416834038</c:v>
                </c:pt>
                <c:pt idx="172">
                  <c:v>0.62047450707253926</c:v>
                </c:pt>
                <c:pt idx="173">
                  <c:v>0.60050982555243082</c:v>
                </c:pt>
                <c:pt idx="174">
                  <c:v>0.57323990435057159</c:v>
                </c:pt>
                <c:pt idx="175">
                  <c:v>0.13796371273732277</c:v>
                </c:pt>
                <c:pt idx="176">
                  <c:v>0.36328153758442161</c:v>
                </c:pt>
                <c:pt idx="177">
                  <c:v>0.19513692838543317</c:v>
                </c:pt>
                <c:pt idx="178">
                  <c:v>0.29906021304424391</c:v>
                </c:pt>
                <c:pt idx="179">
                  <c:v>0.38791522962201497</c:v>
                </c:pt>
                <c:pt idx="180">
                  <c:v>0.48767245313458485</c:v>
                </c:pt>
                <c:pt idx="181">
                  <c:v>0.18733017050507472</c:v>
                </c:pt>
                <c:pt idx="182">
                  <c:v>0.41228007039069614</c:v>
                </c:pt>
                <c:pt idx="183">
                  <c:v>0.54186754763808498</c:v>
                </c:pt>
                <c:pt idx="184">
                  <c:v>0.4965015273772253</c:v>
                </c:pt>
                <c:pt idx="185">
                  <c:v>0.53687495853957845</c:v>
                </c:pt>
                <c:pt idx="186">
                  <c:v>0.38014143105368192</c:v>
                </c:pt>
                <c:pt idx="187">
                  <c:v>0.60201732020810872</c:v>
                </c:pt>
                <c:pt idx="188">
                  <c:v>8.238395443285329E-2</c:v>
                </c:pt>
                <c:pt idx="189">
                  <c:v>0.6926680780262664</c:v>
                </c:pt>
                <c:pt idx="190">
                  <c:v>0.29009687244420346</c:v>
                </c:pt>
                <c:pt idx="191">
                  <c:v>0.4399144055015578</c:v>
                </c:pt>
                <c:pt idx="192">
                  <c:v>0.37090763804619375</c:v>
                </c:pt>
                <c:pt idx="193">
                  <c:v>0.34189955460332611</c:v>
                </c:pt>
                <c:pt idx="194">
                  <c:v>0.36256713197975321</c:v>
                </c:pt>
                <c:pt idx="195">
                  <c:v>0.3045052633209171</c:v>
                </c:pt>
                <c:pt idx="196">
                  <c:v>0.34044995031459879</c:v>
                </c:pt>
                <c:pt idx="197">
                  <c:v>0.29746919013066919</c:v>
                </c:pt>
                <c:pt idx="198">
                  <c:v>0.60518815871774723</c:v>
                </c:pt>
                <c:pt idx="199">
                  <c:v>0.58550582100431336</c:v>
                </c:pt>
              </c:numCache>
            </c:numRef>
          </c:xVal>
          <c:yVal>
            <c:numRef>
              <c:f>'PSA Calculations'!$P$36:$P$235</c:f>
              <c:numCache>
                <c:formatCode>General</c:formatCode>
                <c:ptCount val="200"/>
                <c:pt idx="0">
                  <c:v>2340.8564604057137</c:v>
                </c:pt>
                <c:pt idx="1">
                  <c:v>3005.6540337283004</c:v>
                </c:pt>
                <c:pt idx="2">
                  <c:v>2510.2121362888265</c:v>
                </c:pt>
                <c:pt idx="3">
                  <c:v>2394.4608984320621</c:v>
                </c:pt>
                <c:pt idx="4">
                  <c:v>2073.9590339006963</c:v>
                </c:pt>
                <c:pt idx="5">
                  <c:v>4471.7661240759699</c:v>
                </c:pt>
                <c:pt idx="6">
                  <c:v>2842.2274873605274</c:v>
                </c:pt>
                <c:pt idx="7">
                  <c:v>2737.1078867609103</c:v>
                </c:pt>
                <c:pt idx="8">
                  <c:v>3330.9379371065606</c:v>
                </c:pt>
                <c:pt idx="9">
                  <c:v>2109.5598716268069</c:v>
                </c:pt>
                <c:pt idx="10">
                  <c:v>2789.2601609337426</c:v>
                </c:pt>
                <c:pt idx="11">
                  <c:v>3165.5178753395876</c:v>
                </c:pt>
                <c:pt idx="12">
                  <c:v>3685.4130595878578</c:v>
                </c:pt>
                <c:pt idx="13">
                  <c:v>1482.0686202336519</c:v>
                </c:pt>
                <c:pt idx="14">
                  <c:v>2804.5429535993462</c:v>
                </c:pt>
                <c:pt idx="15">
                  <c:v>2396.8227607528652</c:v>
                </c:pt>
                <c:pt idx="16">
                  <c:v>2129.1850507642093</c:v>
                </c:pt>
                <c:pt idx="17">
                  <c:v>1376.7602808210258</c:v>
                </c:pt>
                <c:pt idx="18">
                  <c:v>3412.8486544849093</c:v>
                </c:pt>
                <c:pt idx="19">
                  <c:v>1874.0803992535921</c:v>
                </c:pt>
                <c:pt idx="20">
                  <c:v>2768.3881787302216</c:v>
                </c:pt>
                <c:pt idx="21">
                  <c:v>3620.1234307974555</c:v>
                </c:pt>
                <c:pt idx="22">
                  <c:v>2893.0042385261586</c:v>
                </c:pt>
                <c:pt idx="23">
                  <c:v>2696.5707914426075</c:v>
                </c:pt>
                <c:pt idx="24">
                  <c:v>2972.4727942974223</c:v>
                </c:pt>
                <c:pt idx="25">
                  <c:v>3715.276168186937</c:v>
                </c:pt>
                <c:pt idx="26">
                  <c:v>2927.1645082691284</c:v>
                </c:pt>
                <c:pt idx="27">
                  <c:v>3646.247148029347</c:v>
                </c:pt>
                <c:pt idx="28">
                  <c:v>2546.4939071818008</c:v>
                </c:pt>
                <c:pt idx="29">
                  <c:v>2421.3874582663893</c:v>
                </c:pt>
                <c:pt idx="30">
                  <c:v>2523.5243016150907</c:v>
                </c:pt>
                <c:pt idx="31">
                  <c:v>1841.7818843782679</c:v>
                </c:pt>
                <c:pt idx="32">
                  <c:v>2469.747126839422</c:v>
                </c:pt>
                <c:pt idx="33">
                  <c:v>1094.1831705417626</c:v>
                </c:pt>
                <c:pt idx="34">
                  <c:v>3905.9516506294021</c:v>
                </c:pt>
                <c:pt idx="35">
                  <c:v>2432.9721414191245</c:v>
                </c:pt>
                <c:pt idx="36">
                  <c:v>2563.5537775730772</c:v>
                </c:pt>
                <c:pt idx="37">
                  <c:v>2765.7466884166479</c:v>
                </c:pt>
                <c:pt idx="38">
                  <c:v>1759.8800114105225</c:v>
                </c:pt>
                <c:pt idx="39">
                  <c:v>2766.0030136936302</c:v>
                </c:pt>
                <c:pt idx="40">
                  <c:v>3782.5671473254515</c:v>
                </c:pt>
                <c:pt idx="41">
                  <c:v>2669.0932098148005</c:v>
                </c:pt>
                <c:pt idx="42">
                  <c:v>2322.5360832383221</c:v>
                </c:pt>
                <c:pt idx="43">
                  <c:v>2010.0842023278674</c:v>
                </c:pt>
                <c:pt idx="44">
                  <c:v>2744.7164216028177</c:v>
                </c:pt>
                <c:pt idx="45">
                  <c:v>3529.5379039687641</c:v>
                </c:pt>
                <c:pt idx="46">
                  <c:v>2900.5270737714382</c:v>
                </c:pt>
                <c:pt idx="47">
                  <c:v>2203.3254291283447</c:v>
                </c:pt>
                <c:pt idx="48">
                  <c:v>2035.8651728083823</c:v>
                </c:pt>
                <c:pt idx="49">
                  <c:v>3388.5240308220182</c:v>
                </c:pt>
                <c:pt idx="50">
                  <c:v>1960.1500314502164</c:v>
                </c:pt>
                <c:pt idx="51">
                  <c:v>2356.3538093730185</c:v>
                </c:pt>
                <c:pt idx="52">
                  <c:v>3038.7150293813411</c:v>
                </c:pt>
                <c:pt idx="53">
                  <c:v>1809.4211180295169</c:v>
                </c:pt>
                <c:pt idx="54">
                  <c:v>2722.366041347047</c:v>
                </c:pt>
                <c:pt idx="55">
                  <c:v>3222.3565682771277</c:v>
                </c:pt>
                <c:pt idx="56">
                  <c:v>3091.3104209621615</c:v>
                </c:pt>
                <c:pt idx="57">
                  <c:v>2736.4798560574227</c:v>
                </c:pt>
                <c:pt idx="58">
                  <c:v>2832.4765740081803</c:v>
                </c:pt>
                <c:pt idx="59">
                  <c:v>2598.6387433134087</c:v>
                </c:pt>
                <c:pt idx="60">
                  <c:v>1235.3277267090252</c:v>
                </c:pt>
                <c:pt idx="61">
                  <c:v>1777.3183582890269</c:v>
                </c:pt>
                <c:pt idx="62">
                  <c:v>2682.8480135196005</c:v>
                </c:pt>
                <c:pt idx="63">
                  <c:v>1132.7954889416105</c:v>
                </c:pt>
                <c:pt idx="64">
                  <c:v>3146.6758699225857</c:v>
                </c:pt>
                <c:pt idx="65">
                  <c:v>4650.5010123474967</c:v>
                </c:pt>
                <c:pt idx="66">
                  <c:v>1868.0463333688158</c:v>
                </c:pt>
                <c:pt idx="67">
                  <c:v>3584.7249098328248</c:v>
                </c:pt>
                <c:pt idx="68">
                  <c:v>2091.314708313791</c:v>
                </c:pt>
                <c:pt idx="69">
                  <c:v>3281.2888036575096</c:v>
                </c:pt>
                <c:pt idx="70">
                  <c:v>3483.8108426726267</c:v>
                </c:pt>
                <c:pt idx="71">
                  <c:v>4507.1943923938388</c:v>
                </c:pt>
                <c:pt idx="72">
                  <c:v>2003.4545242138047</c:v>
                </c:pt>
                <c:pt idx="73">
                  <c:v>2627.2981646714106</c:v>
                </c:pt>
                <c:pt idx="74">
                  <c:v>2630.5117324860257</c:v>
                </c:pt>
                <c:pt idx="75">
                  <c:v>1276.5145238825971</c:v>
                </c:pt>
                <c:pt idx="76">
                  <c:v>2787.740036866594</c:v>
                </c:pt>
                <c:pt idx="77">
                  <c:v>1848.2925553103214</c:v>
                </c:pt>
                <c:pt idx="78">
                  <c:v>3067.5583329323463</c:v>
                </c:pt>
                <c:pt idx="79">
                  <c:v>2428.3162779108425</c:v>
                </c:pt>
                <c:pt idx="80">
                  <c:v>2053.0983041894533</c:v>
                </c:pt>
                <c:pt idx="81">
                  <c:v>1848.8296336645362</c:v>
                </c:pt>
                <c:pt idx="82">
                  <c:v>3458.168077256174</c:v>
                </c:pt>
                <c:pt idx="83">
                  <c:v>3133.436906423316</c:v>
                </c:pt>
                <c:pt idx="84">
                  <c:v>2813.084976134217</c:v>
                </c:pt>
                <c:pt idx="85">
                  <c:v>2344.9870400377831</c:v>
                </c:pt>
                <c:pt idx="86">
                  <c:v>3162.8873197161884</c:v>
                </c:pt>
                <c:pt idx="87">
                  <c:v>3323.5042074295279</c:v>
                </c:pt>
                <c:pt idx="88">
                  <c:v>3257.6349075463422</c:v>
                </c:pt>
                <c:pt idx="89">
                  <c:v>2265.170761335532</c:v>
                </c:pt>
                <c:pt idx="90">
                  <c:v>2615.3395270745295</c:v>
                </c:pt>
                <c:pt idx="91">
                  <c:v>2098.7243872862882</c:v>
                </c:pt>
                <c:pt idx="92">
                  <c:v>1950.8370607469333</c:v>
                </c:pt>
                <c:pt idx="93">
                  <c:v>1475.0507080691841</c:v>
                </c:pt>
                <c:pt idx="94">
                  <c:v>1829.3458829113424</c:v>
                </c:pt>
                <c:pt idx="95">
                  <c:v>2024.1535308118873</c:v>
                </c:pt>
                <c:pt idx="96">
                  <c:v>1878.8168011001917</c:v>
                </c:pt>
                <c:pt idx="97">
                  <c:v>3176.5681830026369</c:v>
                </c:pt>
                <c:pt idx="98">
                  <c:v>2968.0469510746398</c:v>
                </c:pt>
                <c:pt idx="99">
                  <c:v>1945.6432549739038</c:v>
                </c:pt>
                <c:pt idx="100">
                  <c:v>2207.1322769526296</c:v>
                </c:pt>
                <c:pt idx="101">
                  <c:v>3502.293969015419</c:v>
                </c:pt>
                <c:pt idx="102">
                  <c:v>2608.3997323857857</c:v>
                </c:pt>
                <c:pt idx="103">
                  <c:v>2333.2313158888355</c:v>
                </c:pt>
                <c:pt idx="104">
                  <c:v>2489.8402652504246</c:v>
                </c:pt>
                <c:pt idx="105">
                  <c:v>2407.2648096492376</c:v>
                </c:pt>
                <c:pt idx="106">
                  <c:v>2558.4036747859236</c:v>
                </c:pt>
                <c:pt idx="107">
                  <c:v>3504.1242132970929</c:v>
                </c:pt>
                <c:pt idx="108">
                  <c:v>3577.3958033231156</c:v>
                </c:pt>
                <c:pt idx="109">
                  <c:v>2623.029461917049</c:v>
                </c:pt>
                <c:pt idx="110">
                  <c:v>2691.1836683014917</c:v>
                </c:pt>
                <c:pt idx="111">
                  <c:v>4128.5649362663953</c:v>
                </c:pt>
                <c:pt idx="112">
                  <c:v>2295.1050525910086</c:v>
                </c:pt>
                <c:pt idx="113">
                  <c:v>3133.9426566241327</c:v>
                </c:pt>
                <c:pt idx="114">
                  <c:v>1881.7287658865043</c:v>
                </c:pt>
                <c:pt idx="115">
                  <c:v>2214.6152996742057</c:v>
                </c:pt>
                <c:pt idx="116">
                  <c:v>1933.5775904651446</c:v>
                </c:pt>
                <c:pt idx="117">
                  <c:v>2337.6373964853283</c:v>
                </c:pt>
                <c:pt idx="118">
                  <c:v>3924.9762189223347</c:v>
                </c:pt>
                <c:pt idx="119">
                  <c:v>2260.5169468497261</c:v>
                </c:pt>
                <c:pt idx="120">
                  <c:v>2416.6449427496445</c:v>
                </c:pt>
                <c:pt idx="121">
                  <c:v>3355.379025991293</c:v>
                </c:pt>
                <c:pt idx="122">
                  <c:v>2227.4108299921372</c:v>
                </c:pt>
                <c:pt idx="123">
                  <c:v>2126.3434996267979</c:v>
                </c:pt>
                <c:pt idx="124">
                  <c:v>2684.8870252279712</c:v>
                </c:pt>
                <c:pt idx="125">
                  <c:v>3961.371549272857</c:v>
                </c:pt>
                <c:pt idx="126">
                  <c:v>2544.5707126094585</c:v>
                </c:pt>
                <c:pt idx="127">
                  <c:v>3566.7746616605191</c:v>
                </c:pt>
                <c:pt idx="128">
                  <c:v>3258.8892390161491</c:v>
                </c:pt>
                <c:pt idx="129">
                  <c:v>3261.2861310493054</c:v>
                </c:pt>
                <c:pt idx="130">
                  <c:v>3427.2814761932677</c:v>
                </c:pt>
                <c:pt idx="131">
                  <c:v>3263.2840857224619</c:v>
                </c:pt>
                <c:pt idx="132">
                  <c:v>2478.1893298797513</c:v>
                </c:pt>
                <c:pt idx="133">
                  <c:v>2897.7441004962466</c:v>
                </c:pt>
                <c:pt idx="134">
                  <c:v>2870.8551927738317</c:v>
                </c:pt>
                <c:pt idx="135">
                  <c:v>2555.1963595359884</c:v>
                </c:pt>
                <c:pt idx="136">
                  <c:v>3365.1459954330685</c:v>
                </c:pt>
                <c:pt idx="137">
                  <c:v>3390.3571874040172</c:v>
                </c:pt>
                <c:pt idx="138">
                  <c:v>2862.9992766601363</c:v>
                </c:pt>
                <c:pt idx="139">
                  <c:v>2662.1602127300421</c:v>
                </c:pt>
                <c:pt idx="140">
                  <c:v>2629.5624709815911</c:v>
                </c:pt>
                <c:pt idx="141">
                  <c:v>2939.6180799806871</c:v>
                </c:pt>
                <c:pt idx="142">
                  <c:v>3267.3298855730454</c:v>
                </c:pt>
                <c:pt idx="143">
                  <c:v>2939.8438366479477</c:v>
                </c:pt>
                <c:pt idx="144">
                  <c:v>3037.3940714772416</c:v>
                </c:pt>
                <c:pt idx="145">
                  <c:v>3329.8216836032962</c:v>
                </c:pt>
                <c:pt idx="146">
                  <c:v>3041.7965779398128</c:v>
                </c:pt>
                <c:pt idx="147">
                  <c:v>1936.5033557759998</c:v>
                </c:pt>
                <c:pt idx="148">
                  <c:v>2750.3886901872711</c:v>
                </c:pt>
                <c:pt idx="149">
                  <c:v>2412.2859949987815</c:v>
                </c:pt>
                <c:pt idx="150">
                  <c:v>3421.4900176793053</c:v>
                </c:pt>
                <c:pt idx="151">
                  <c:v>3337.1191300996252</c:v>
                </c:pt>
                <c:pt idx="152">
                  <c:v>2861.1859688180248</c:v>
                </c:pt>
                <c:pt idx="153">
                  <c:v>1407.0884004825384</c:v>
                </c:pt>
                <c:pt idx="154">
                  <c:v>2292.4334761509217</c:v>
                </c:pt>
                <c:pt idx="155">
                  <c:v>1304.1766029968257</c:v>
                </c:pt>
                <c:pt idx="156">
                  <c:v>2661.9084261121698</c:v>
                </c:pt>
                <c:pt idx="157">
                  <c:v>1848.6564963745514</c:v>
                </c:pt>
                <c:pt idx="158">
                  <c:v>2597.308780938416</c:v>
                </c:pt>
                <c:pt idx="159">
                  <c:v>2366.7517970722383</c:v>
                </c:pt>
                <c:pt idx="160">
                  <c:v>2653.795119515662</c:v>
                </c:pt>
                <c:pt idx="161">
                  <c:v>2749.6068431313925</c:v>
                </c:pt>
                <c:pt idx="162">
                  <c:v>1746.9990209374237</c:v>
                </c:pt>
                <c:pt idx="163">
                  <c:v>2063.3737456973668</c:v>
                </c:pt>
                <c:pt idx="164">
                  <c:v>3112.4682449869124</c:v>
                </c:pt>
                <c:pt idx="165">
                  <c:v>3458.8797641806104</c:v>
                </c:pt>
                <c:pt idx="166">
                  <c:v>3541.8534512365077</c:v>
                </c:pt>
                <c:pt idx="167">
                  <c:v>2092.4971090264835</c:v>
                </c:pt>
                <c:pt idx="168">
                  <c:v>3121.8964456446192</c:v>
                </c:pt>
                <c:pt idx="169">
                  <c:v>3010.3532426238835</c:v>
                </c:pt>
                <c:pt idx="170">
                  <c:v>2773.9668338481843</c:v>
                </c:pt>
                <c:pt idx="171">
                  <c:v>2298.8405600446386</c:v>
                </c:pt>
                <c:pt idx="172">
                  <c:v>2548.4457716600564</c:v>
                </c:pt>
                <c:pt idx="173">
                  <c:v>3219.6727271757118</c:v>
                </c:pt>
                <c:pt idx="174">
                  <c:v>2494.8652691544739</c:v>
                </c:pt>
                <c:pt idx="175">
                  <c:v>1738.808810430306</c:v>
                </c:pt>
                <c:pt idx="176">
                  <c:v>2390.8399057497809</c:v>
                </c:pt>
                <c:pt idx="177">
                  <c:v>1905.3829833218188</c:v>
                </c:pt>
                <c:pt idx="178">
                  <c:v>2447.9639738809274</c:v>
                </c:pt>
                <c:pt idx="179">
                  <c:v>2088.1329620068973</c:v>
                </c:pt>
                <c:pt idx="180">
                  <c:v>2783.7045954291225</c:v>
                </c:pt>
                <c:pt idx="181">
                  <c:v>2076.7985230276481</c:v>
                </c:pt>
                <c:pt idx="182">
                  <c:v>3481.7464134537113</c:v>
                </c:pt>
                <c:pt idx="183">
                  <c:v>3729.0656556827425</c:v>
                </c:pt>
                <c:pt idx="184">
                  <c:v>3680.9493843000746</c:v>
                </c:pt>
                <c:pt idx="185">
                  <c:v>3650.6948146633977</c:v>
                </c:pt>
                <c:pt idx="186">
                  <c:v>1931.305824234184</c:v>
                </c:pt>
                <c:pt idx="187">
                  <c:v>2931.1775505230717</c:v>
                </c:pt>
                <c:pt idx="188">
                  <c:v>1537.5508717841349</c:v>
                </c:pt>
                <c:pt idx="189">
                  <c:v>4080.1861253072193</c:v>
                </c:pt>
                <c:pt idx="190">
                  <c:v>1780.1098253774217</c:v>
                </c:pt>
                <c:pt idx="191">
                  <c:v>2737.3025694926291</c:v>
                </c:pt>
                <c:pt idx="192">
                  <c:v>2786.8247905826529</c:v>
                </c:pt>
                <c:pt idx="193">
                  <c:v>2265.7435489437212</c:v>
                </c:pt>
                <c:pt idx="194">
                  <c:v>2274.0813768042253</c:v>
                </c:pt>
                <c:pt idx="195">
                  <c:v>2878.4896889571282</c:v>
                </c:pt>
                <c:pt idx="196">
                  <c:v>3001.8850082645586</c:v>
                </c:pt>
                <c:pt idx="197">
                  <c:v>1895.3028682212771</c:v>
                </c:pt>
                <c:pt idx="198">
                  <c:v>2636.2450906901859</c:v>
                </c:pt>
                <c:pt idx="199">
                  <c:v>2984.9646601777731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2-4EC1-B0E7-3EF40CC8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07608"/>
        <c:axId val="527307280"/>
      </c:scatterChart>
      <c:valAx>
        <c:axId val="52730760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Incrmental QALY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307280"/>
        <c:crosses val="autoZero"/>
        <c:crossBetween val="midCat"/>
      </c:valAx>
      <c:valAx>
        <c:axId val="5273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Incremental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730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26</xdr:row>
          <xdr:rowOff>66675</xdr:rowOff>
        </xdr:from>
        <xdr:to>
          <xdr:col>1</xdr:col>
          <xdr:colOff>1685925</xdr:colOff>
          <xdr:row>27</xdr:row>
          <xdr:rowOff>114300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Update PSA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403412</xdr:colOff>
      <xdr:row>2</xdr:row>
      <xdr:rowOff>156882</xdr:rowOff>
    </xdr:from>
    <xdr:to>
      <xdr:col>16</xdr:col>
      <xdr:colOff>425822</xdr:colOff>
      <xdr:row>22</xdr:row>
      <xdr:rowOff>168087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Q235"/>
  <sheetViews>
    <sheetView tabSelected="1" zoomScale="85" zoomScaleNormal="85" workbookViewId="0"/>
  </sheetViews>
  <sheetFormatPr defaultRowHeight="15" x14ac:dyDescent="0.25"/>
  <cols>
    <col min="2" max="2" width="26.7109375" bestFit="1" customWidth="1"/>
    <col min="3" max="4" width="12.5703125" bestFit="1" customWidth="1"/>
    <col min="5" max="5" width="17" bestFit="1" customWidth="1"/>
    <col min="6" max="6" width="10.140625" bestFit="1" customWidth="1"/>
    <col min="7" max="7" width="15.42578125" bestFit="1" customWidth="1"/>
    <col min="8" max="8" width="17" bestFit="1" customWidth="1"/>
    <col min="9" max="9" width="10.5703125" bestFit="1" customWidth="1"/>
    <col min="10" max="10" width="19.42578125" bestFit="1" customWidth="1"/>
    <col min="11" max="11" width="18" bestFit="1" customWidth="1"/>
    <col min="12" max="12" width="16.5703125" bestFit="1" customWidth="1"/>
    <col min="13" max="13" width="12.7109375" bestFit="1" customWidth="1"/>
    <col min="14" max="14" width="12.140625" bestFit="1" customWidth="1"/>
    <col min="15" max="15" width="10.7109375" bestFit="1" customWidth="1"/>
    <col min="16" max="16" width="11.7109375" bestFit="1" customWidth="1"/>
  </cols>
  <sheetData>
    <row r="1" spans="2:14" x14ac:dyDescent="0.25">
      <c r="D1" s="2"/>
    </row>
    <row r="2" spans="2:14" x14ac:dyDescent="0.25">
      <c r="B2" s="22" t="s">
        <v>106</v>
      </c>
      <c r="C2" s="3" t="b">
        <v>1</v>
      </c>
      <c r="D2" s="1" t="b">
        <v>1</v>
      </c>
      <c r="E2" s="1" t="b">
        <v>0</v>
      </c>
      <c r="K2" s="34" t="s">
        <v>115</v>
      </c>
      <c r="L2" s="35"/>
      <c r="M2" s="36"/>
      <c r="N2" s="33">
        <f>CORREL(M36:M235,P36:P235)</f>
        <v>0.61250948356228108</v>
      </c>
    </row>
    <row r="3" spans="2:14" x14ac:dyDescent="0.25">
      <c r="B3" s="2"/>
      <c r="D3" s="1"/>
      <c r="E3" s="1"/>
    </row>
    <row r="4" spans="2:14" x14ac:dyDescent="0.25">
      <c r="B4" s="22" t="s">
        <v>74</v>
      </c>
      <c r="C4" s="3" t="s">
        <v>46</v>
      </c>
      <c r="D4" s="1" t="s">
        <v>37</v>
      </c>
      <c r="E4" s="1" t="s">
        <v>45</v>
      </c>
      <c r="F4" s="1" t="s">
        <v>47</v>
      </c>
      <c r="G4" s="1" t="s">
        <v>51</v>
      </c>
      <c r="H4" s="1" t="s">
        <v>50</v>
      </c>
      <c r="I4" s="1" t="s">
        <v>46</v>
      </c>
      <c r="J4" s="1" t="s">
        <v>48</v>
      </c>
      <c r="K4" s="1" t="s">
        <v>49</v>
      </c>
    </row>
    <row r="5" spans="2:14" x14ac:dyDescent="0.25">
      <c r="B5" s="2"/>
      <c r="D5" s="1"/>
      <c r="E5" s="1"/>
      <c r="F5" s="1"/>
      <c r="G5" s="1"/>
      <c r="H5" s="1"/>
      <c r="I5" s="1"/>
      <c r="J5" s="1"/>
      <c r="K5" s="1"/>
    </row>
    <row r="6" spans="2:14" x14ac:dyDescent="0.25">
      <c r="B6" s="22" t="s">
        <v>75</v>
      </c>
      <c r="C6" s="3" t="s">
        <v>51</v>
      </c>
      <c r="D6" s="1" t="s">
        <v>37</v>
      </c>
      <c r="E6" s="1" t="s">
        <v>45</v>
      </c>
      <c r="F6" s="1" t="s">
        <v>47</v>
      </c>
      <c r="G6" s="1" t="s">
        <v>51</v>
      </c>
      <c r="H6" s="1" t="s">
        <v>50</v>
      </c>
      <c r="I6" s="1" t="s">
        <v>46</v>
      </c>
      <c r="J6" s="1" t="s">
        <v>48</v>
      </c>
      <c r="K6" s="1" t="s">
        <v>49</v>
      </c>
    </row>
    <row r="8" spans="2:14" x14ac:dyDescent="0.25">
      <c r="B8" s="22"/>
      <c r="C8" s="22" t="s">
        <v>83</v>
      </c>
      <c r="D8" s="22" t="s">
        <v>84</v>
      </c>
      <c r="E8" s="22" t="s">
        <v>85</v>
      </c>
      <c r="G8" s="22"/>
      <c r="H8" s="22" t="s">
        <v>83</v>
      </c>
      <c r="I8" s="22" t="s">
        <v>84</v>
      </c>
      <c r="J8" s="22" t="s">
        <v>85</v>
      </c>
    </row>
    <row r="9" spans="2:14" x14ac:dyDescent="0.25">
      <c r="B9" s="22" t="s">
        <v>81</v>
      </c>
      <c r="C9" s="23">
        <f>IF(PSA,E9,D9)</f>
        <v>0.8</v>
      </c>
      <c r="D9" s="3">
        <v>0.8</v>
      </c>
      <c r="E9" s="23">
        <f ca="1">MIN(NORMINV(RAND(), D9, 0.05),1)</f>
        <v>0.75383436794352998</v>
      </c>
      <c r="G9" s="22" t="s">
        <v>107</v>
      </c>
      <c r="H9" s="29">
        <f>IF(PSA,J9,I9)</f>
        <v>5000</v>
      </c>
      <c r="I9" s="3">
        <v>5000</v>
      </c>
      <c r="J9" s="29">
        <f ca="1">NORMINV(RAND(), I9, 500)</f>
        <v>4482.743855559529</v>
      </c>
    </row>
    <row r="10" spans="2:14" x14ac:dyDescent="0.25">
      <c r="B10" s="22" t="s">
        <v>82</v>
      </c>
      <c r="C10" s="23">
        <f>IF(PSA,E10,D10)</f>
        <v>0.6</v>
      </c>
      <c r="D10" s="3">
        <v>0.6</v>
      </c>
      <c r="E10" s="23">
        <f ca="1">MIN(NORMINV(RAND(), D10, 0.05),1)</f>
        <v>0.64968428534878497</v>
      </c>
      <c r="G10" s="22" t="s">
        <v>108</v>
      </c>
      <c r="H10" s="29">
        <f>IF(PSA,J10,I10)</f>
        <v>1500</v>
      </c>
      <c r="I10" s="3">
        <v>1500</v>
      </c>
      <c r="J10" s="29">
        <f ca="1">NORMINV(RAND(), I10, 100)</f>
        <v>1350.9688316084432</v>
      </c>
    </row>
    <row r="12" spans="2:14" x14ac:dyDescent="0.25">
      <c r="B12" s="26"/>
      <c r="C12" s="22" t="s">
        <v>43</v>
      </c>
      <c r="D12" s="22" t="s">
        <v>38</v>
      </c>
      <c r="E12" s="2"/>
    </row>
    <row r="13" spans="2:14" x14ac:dyDescent="0.25">
      <c r="B13" s="26" t="s">
        <v>87</v>
      </c>
      <c r="C13" s="25">
        <f>IF(PFS_dist="Exponential", pfs_mn_exp_int, IF(PFS_dist="Weibull", pfs_mn_weib_int, IF(PFS_dist="Gompertz", pfs_mn_gomp_int, IF(PFS_dist="Log Logistic", pfs_mn_llog_int, IF(PFS_dist="Log Normal", pfs_mn_lnorm_int, IF(PFS_dist="Gamma", pfs_mn_gam_int,  IF(PFS_dist="Generalized Gamma", pfs_mn_ggam_int,  pfs_mn_genf_int)))))))</f>
        <v>397.08310626611529</v>
      </c>
      <c r="D13" s="25">
        <f>IF(PFS_dist="Exponential", pfs_mn_exp_ref, IF(PFS_dist="Weibull", pfs_mn_weib_ref, IF(PFS_dist="Gompertz", pfs_mn_gomp_ref, IF(PFS_dist="Log Logistic", pfs_mn_llog_ref, IF(PFS_dist="Log Normal", pfs_mn_lnorm_ref, IF(PFS_dist="Gamma", pfs_mn_gam_ref,  IF(PFS_dist="Generalized Gamma", pfs_mn_ggam_ref,  pfs_mn_genf_ref)))))))</f>
        <v>198.31720546525207</v>
      </c>
      <c r="E13" s="21"/>
    </row>
    <row r="14" spans="2:14" x14ac:dyDescent="0.25">
      <c r="B14" s="26" t="s">
        <v>89</v>
      </c>
      <c r="C14" s="25">
        <f>IF(OS_dist="Exponential", os_mn_exp_int, IF(OS_dist="Weibull", os_mn_weib_int, IF(OS_dist="Gompertz", os_mn_gomp_int, IF(OS_dist="Log Logistic", os_mn_llog_int, IF(OS_dist="Log Normal",os_mn_lnorm_int, IF(OS_dist="Gamma", os_mn_gam_int,  IF(OS_dist="Generalized Gamma", os_mn_ggam_int,  os_mn_genf_int)))))))</f>
        <v>1186.9537533880762</v>
      </c>
      <c r="D14" s="25">
        <f>IF(OS_dist="Exponential", os_mn_exp_ref, IF(OS_dist="Weibull",os_mn_weib_ref, IF(OS_dist="Gompertz", os_mn_gomp_ref, IF(OS_dist="Log Logistic", os_mn_llog_ref, IF(OS_dist="Log Normal", os_mn_lnorm_ref, IF(OS_dist="Gamma", os_mn_gam_ref,  IF(OS_dist="Generalized Gamma", os_mn_ggam_ref,  os_mn_genf_ref)))))))</f>
        <v>989.40324016139084</v>
      </c>
      <c r="E14" s="21"/>
    </row>
    <row r="15" spans="2:14" x14ac:dyDescent="0.25">
      <c r="B15" s="26" t="s">
        <v>88</v>
      </c>
      <c r="C15" s="25">
        <f>C14-C13</f>
        <v>789.87064712196093</v>
      </c>
      <c r="D15" s="25">
        <f>D14-D13</f>
        <v>791.08603469613877</v>
      </c>
      <c r="E15" s="21"/>
    </row>
    <row r="16" spans="2:14" x14ac:dyDescent="0.25">
      <c r="E16" s="21"/>
    </row>
    <row r="17" spans="2:17" x14ac:dyDescent="0.25">
      <c r="B17" s="26"/>
      <c r="C17" s="26" t="s">
        <v>43</v>
      </c>
      <c r="D17" s="26" t="s">
        <v>38</v>
      </c>
      <c r="E17" s="26" t="s">
        <v>93</v>
      </c>
    </row>
    <row r="18" spans="2:17" x14ac:dyDescent="0.25">
      <c r="B18" s="26" t="s">
        <v>91</v>
      </c>
      <c r="C18" s="24">
        <f>C13/365.25</f>
        <v>1.0871542950475437</v>
      </c>
      <c r="D18" s="24">
        <f>D13/365.25</f>
        <v>0.54296291708487909</v>
      </c>
      <c r="E18" s="24">
        <f t="shared" ref="E18:E19" si="0">C18-D18</f>
        <v>0.54419137796266459</v>
      </c>
    </row>
    <row r="19" spans="2:17" x14ac:dyDescent="0.25">
      <c r="B19" s="26" t="s">
        <v>90</v>
      </c>
      <c r="C19" s="24">
        <f>C15/365.25</f>
        <v>2.1625479729554029</v>
      </c>
      <c r="D19" s="24">
        <f>D15/365.25</f>
        <v>2.1658755227820365</v>
      </c>
      <c r="E19" s="24">
        <f t="shared" si="0"/>
        <v>-3.3275498266336356E-3</v>
      </c>
    </row>
    <row r="20" spans="2:17" x14ac:dyDescent="0.25">
      <c r="B20" s="26" t="s">
        <v>92</v>
      </c>
      <c r="C20" s="24">
        <f>SUM(C18:C19)</f>
        <v>3.2497022680029466</v>
      </c>
      <c r="D20" s="24">
        <f>SUM(D18:D19)</f>
        <v>2.7088384398669154</v>
      </c>
      <c r="E20" s="24">
        <f>C20-D20</f>
        <v>0.54086382813603118</v>
      </c>
    </row>
    <row r="22" spans="2:17" x14ac:dyDescent="0.25">
      <c r="B22" s="26"/>
      <c r="C22" s="26" t="s">
        <v>43</v>
      </c>
      <c r="D22" s="26" t="s">
        <v>38</v>
      </c>
      <c r="E22" s="26" t="s">
        <v>93</v>
      </c>
      <c r="G22" s="27"/>
      <c r="H22" s="27" t="s">
        <v>43</v>
      </c>
      <c r="I22" s="27" t="s">
        <v>38</v>
      </c>
      <c r="J22" s="27" t="s">
        <v>93</v>
      </c>
    </row>
    <row r="23" spans="2:17" x14ac:dyDescent="0.25">
      <c r="B23" s="26" t="s">
        <v>102</v>
      </c>
      <c r="C23" s="24">
        <f>C18*C9</f>
        <v>0.86972343603803504</v>
      </c>
      <c r="D23" s="24">
        <f>D18*C9</f>
        <v>0.43437033366790329</v>
      </c>
      <c r="E23" s="5"/>
      <c r="G23" s="27" t="s">
        <v>109</v>
      </c>
      <c r="H23" s="29">
        <f>C18*H9</f>
        <v>5435.7714752377187</v>
      </c>
      <c r="I23" s="29">
        <f>D18*I9</f>
        <v>2714.8145854243953</v>
      </c>
      <c r="J23" s="5"/>
    </row>
    <row r="24" spans="2:17" x14ac:dyDescent="0.25">
      <c r="B24" s="26" t="s">
        <v>103</v>
      </c>
      <c r="C24" s="24">
        <f>C19*C10</f>
        <v>1.2975287837732417</v>
      </c>
      <c r="D24" s="24">
        <f>D19*C10</f>
        <v>1.299525313669222</v>
      </c>
      <c r="E24" s="5"/>
      <c r="G24" s="27" t="s">
        <v>110</v>
      </c>
      <c r="H24" s="29">
        <f>C19*H10</f>
        <v>3243.8219594331044</v>
      </c>
      <c r="I24" s="29">
        <f>D19*H10</f>
        <v>3248.8132841730549</v>
      </c>
      <c r="J24" s="5"/>
    </row>
    <row r="25" spans="2:17" x14ac:dyDescent="0.25">
      <c r="B25" s="26" t="s">
        <v>104</v>
      </c>
      <c r="C25" s="24">
        <f>SUM(C23:C24)</f>
        <v>2.1672522198112767</v>
      </c>
      <c r="D25" s="24">
        <f>SUM(D23:D24)</f>
        <v>1.7338956473371252</v>
      </c>
      <c r="E25" s="24">
        <f>C25-D25</f>
        <v>0.43335657247415149</v>
      </c>
      <c r="G25" s="27" t="s">
        <v>111</v>
      </c>
      <c r="H25" s="29">
        <f>SUM(H23:H24)</f>
        <v>8679.5934346708236</v>
      </c>
      <c r="I25" s="29">
        <f>SUM(I23:I24)</f>
        <v>5963.6278695974506</v>
      </c>
      <c r="J25" s="29">
        <f>H25-I25</f>
        <v>2715.965565073373</v>
      </c>
      <c r="L25" s="27" t="s">
        <v>112</v>
      </c>
      <c r="M25" s="29">
        <f>J25/E25</f>
        <v>6267.2767360309799</v>
      </c>
    </row>
    <row r="26" spans="2:17" x14ac:dyDescent="0.25">
      <c r="B26" s="20"/>
    </row>
    <row r="27" spans="2:17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2:17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22" t="s">
        <v>76</v>
      </c>
      <c r="O28" s="28" t="b">
        <v>0</v>
      </c>
      <c r="P28" s="1" t="b">
        <v>1</v>
      </c>
      <c r="Q28" s="1" t="b">
        <v>0</v>
      </c>
    </row>
    <row r="29" spans="2:17" x14ac:dyDescent="0.25">
      <c r="B29" s="2"/>
    </row>
    <row r="30" spans="2:17" x14ac:dyDescent="0.25">
      <c r="B30" s="22"/>
      <c r="C30" s="37" t="s">
        <v>94</v>
      </c>
      <c r="D30" s="37"/>
      <c r="E30" s="37"/>
      <c r="F30" s="37" t="s">
        <v>98</v>
      </c>
      <c r="G30" s="37"/>
      <c r="H30" s="37"/>
      <c r="I30" s="37" t="s">
        <v>99</v>
      </c>
      <c r="J30" s="37"/>
      <c r="K30" s="37" t="s">
        <v>101</v>
      </c>
      <c r="L30" s="37"/>
      <c r="M30" s="37"/>
      <c r="N30" s="37" t="s">
        <v>113</v>
      </c>
      <c r="O30" s="37"/>
      <c r="P30" s="37"/>
      <c r="Q30" s="22"/>
    </row>
    <row r="31" spans="2:17" x14ac:dyDescent="0.25">
      <c r="B31" s="22" t="s">
        <v>86</v>
      </c>
      <c r="C31" s="22" t="s">
        <v>95</v>
      </c>
      <c r="D31" s="22" t="s">
        <v>96</v>
      </c>
      <c r="E31" s="22" t="s">
        <v>97</v>
      </c>
      <c r="F31" s="22" t="s">
        <v>95</v>
      </c>
      <c r="G31" s="22" t="s">
        <v>96</v>
      </c>
      <c r="H31" s="22" t="s">
        <v>97</v>
      </c>
      <c r="I31" s="22" t="s">
        <v>94</v>
      </c>
      <c r="J31" s="22" t="s">
        <v>100</v>
      </c>
      <c r="K31" s="22" t="s">
        <v>43</v>
      </c>
      <c r="L31" s="22" t="s">
        <v>38</v>
      </c>
      <c r="M31" s="22" t="s">
        <v>93</v>
      </c>
      <c r="N31" s="22" t="s">
        <v>43</v>
      </c>
      <c r="O31" s="22" t="s">
        <v>38</v>
      </c>
      <c r="P31" s="22" t="s">
        <v>93</v>
      </c>
      <c r="Q31" s="22" t="s">
        <v>112</v>
      </c>
    </row>
    <row r="32" spans="2:17" x14ac:dyDescent="0.25">
      <c r="B32" s="30" t="s">
        <v>105</v>
      </c>
      <c r="C32" s="28" t="str">
        <f>PFS_dist</f>
        <v>Gamma</v>
      </c>
      <c r="D32" s="28">
        <f ca="1">PFS_PSA_SEL</f>
        <v>19</v>
      </c>
      <c r="E32" s="23">
        <f>E18</f>
        <v>0.54419137796266459</v>
      </c>
      <c r="F32" s="28" t="str">
        <f>OS_dist</f>
        <v>Log Logistic</v>
      </c>
      <c r="G32" s="28">
        <f ca="1">OS_PSA_SEL</f>
        <v>19</v>
      </c>
      <c r="H32" s="23">
        <f>E20</f>
        <v>0.54086382813603118</v>
      </c>
      <c r="I32" s="23">
        <f>C9</f>
        <v>0.8</v>
      </c>
      <c r="J32" s="23">
        <f>C10</f>
        <v>0.6</v>
      </c>
      <c r="K32" s="23">
        <f>C25</f>
        <v>2.1672522198112767</v>
      </c>
      <c r="L32" s="23">
        <f t="shared" ref="L32:M32" si="1">D25</f>
        <v>1.7338956473371252</v>
      </c>
      <c r="M32" s="23">
        <f t="shared" si="1"/>
        <v>0.43335657247415149</v>
      </c>
      <c r="N32" s="29">
        <f>H25</f>
        <v>8679.5934346708236</v>
      </c>
      <c r="O32" s="29">
        <f t="shared" ref="O32:P32" si="2">I25</f>
        <v>5963.6278695974506</v>
      </c>
      <c r="P32" s="29">
        <f t="shared" si="2"/>
        <v>2715.965565073373</v>
      </c>
      <c r="Q32" s="29">
        <f>M25</f>
        <v>6267.2767360309799</v>
      </c>
    </row>
    <row r="33" spans="2:17" x14ac:dyDescent="0.25">
      <c r="B33" s="30" t="s">
        <v>114</v>
      </c>
      <c r="C33" s="5"/>
      <c r="D33" s="5"/>
      <c r="E33" s="23">
        <f>AVERAGE(E36:E235)</f>
        <v>0.55642895881177556</v>
      </c>
      <c r="F33" s="32"/>
      <c r="G33" s="32"/>
      <c r="H33" s="23">
        <f t="shared" ref="H33:Q33" si="3">AVERAGE(H36:H235)</f>
        <v>0.51870437185149787</v>
      </c>
      <c r="I33" s="23">
        <f t="shared" si="3"/>
        <v>0.80242329357662168</v>
      </c>
      <c r="J33" s="23">
        <f t="shared" si="3"/>
        <v>0.59917256549249764</v>
      </c>
      <c r="K33" s="23">
        <f t="shared" si="3"/>
        <v>2.1612565588519939</v>
      </c>
      <c r="L33" s="23">
        <f t="shared" si="3"/>
        <v>1.7376902686096316</v>
      </c>
      <c r="M33" s="23">
        <f t="shared" si="3"/>
        <v>0.42356629024236353</v>
      </c>
      <c r="N33" s="29">
        <f t="shared" si="3"/>
        <v>8645.5985612378554</v>
      </c>
      <c r="O33" s="29">
        <f t="shared" si="3"/>
        <v>5967.0546083660847</v>
      </c>
      <c r="P33" s="29">
        <f t="shared" si="3"/>
        <v>2678.5439528717707</v>
      </c>
      <c r="Q33" s="29">
        <f t="shared" si="3"/>
        <v>6623.290076803527</v>
      </c>
    </row>
    <row r="34" spans="2:17" x14ac:dyDescent="0.25">
      <c r="B34" s="22"/>
      <c r="C34" s="37" t="s">
        <v>94</v>
      </c>
      <c r="D34" s="37"/>
      <c r="E34" s="37"/>
      <c r="F34" s="37" t="s">
        <v>98</v>
      </c>
      <c r="G34" s="37"/>
      <c r="H34" s="37"/>
      <c r="I34" s="37" t="s">
        <v>99</v>
      </c>
      <c r="J34" s="37"/>
      <c r="K34" s="37" t="s">
        <v>101</v>
      </c>
      <c r="L34" s="37"/>
      <c r="M34" s="37"/>
      <c r="N34" s="37" t="s">
        <v>113</v>
      </c>
      <c r="O34" s="37"/>
      <c r="P34" s="37"/>
      <c r="Q34" s="22"/>
    </row>
    <row r="35" spans="2:17" x14ac:dyDescent="0.25">
      <c r="B35" s="22" t="s">
        <v>86</v>
      </c>
      <c r="C35" s="22" t="s">
        <v>95</v>
      </c>
      <c r="D35" s="22" t="s">
        <v>96</v>
      </c>
      <c r="E35" s="22" t="s">
        <v>97</v>
      </c>
      <c r="F35" s="22" t="s">
        <v>95</v>
      </c>
      <c r="G35" s="22" t="s">
        <v>96</v>
      </c>
      <c r="H35" s="22" t="s">
        <v>97</v>
      </c>
      <c r="I35" s="22" t="s">
        <v>94</v>
      </c>
      <c r="J35" s="22" t="s">
        <v>100</v>
      </c>
      <c r="K35" s="22" t="s">
        <v>43</v>
      </c>
      <c r="L35" s="22" t="s">
        <v>38</v>
      </c>
      <c r="M35" s="22" t="s">
        <v>93</v>
      </c>
      <c r="N35" s="22" t="s">
        <v>43</v>
      </c>
      <c r="O35" s="22" t="s">
        <v>38</v>
      </c>
      <c r="P35" s="22" t="s">
        <v>93</v>
      </c>
      <c r="Q35" s="22" t="s">
        <v>112</v>
      </c>
    </row>
    <row r="36" spans="2:17" x14ac:dyDescent="0.25">
      <c r="B36" s="31">
        <v>1</v>
      </c>
      <c r="C36" s="31" t="s">
        <v>46</v>
      </c>
      <c r="D36" s="31">
        <v>14</v>
      </c>
      <c r="E36" s="31">
        <v>0.54960980454851927</v>
      </c>
      <c r="F36" s="31" t="s">
        <v>51</v>
      </c>
      <c r="G36" s="31">
        <v>14</v>
      </c>
      <c r="H36" s="31">
        <v>0.19722595818812749</v>
      </c>
      <c r="I36" s="31">
        <v>0.81272094986504206</v>
      </c>
      <c r="J36" s="31">
        <v>0.59786048248565038</v>
      </c>
      <c r="K36" s="31">
        <v>2.0960537429844606</v>
      </c>
      <c r="L36" s="31">
        <v>1.860050716981821</v>
      </c>
      <c r="M36" s="31">
        <v>0.23600302600263956</v>
      </c>
      <c r="N36" s="31">
        <v>8985.7533727704649</v>
      </c>
      <c r="O36" s="31">
        <v>6644.8969123647512</v>
      </c>
      <c r="P36" s="31">
        <v>2340.8564604057137</v>
      </c>
      <c r="Q36" s="31">
        <v>9918.7561280656319</v>
      </c>
    </row>
    <row r="37" spans="2:17" x14ac:dyDescent="0.25">
      <c r="B37" s="31">
        <v>2</v>
      </c>
      <c r="C37" s="31" t="s">
        <v>46</v>
      </c>
      <c r="D37" s="31">
        <v>13</v>
      </c>
      <c r="E37" s="31">
        <v>0.49983279383466861</v>
      </c>
      <c r="F37" s="31" t="s">
        <v>51</v>
      </c>
      <c r="G37" s="31">
        <v>13</v>
      </c>
      <c r="H37" s="31">
        <v>0.67223003990104857</v>
      </c>
      <c r="I37" s="31">
        <v>0.80937932192980011</v>
      </c>
      <c r="J37" s="31">
        <v>0.61136919668219381</v>
      </c>
      <c r="K37" s="31">
        <v>2.3358187863511493</v>
      </c>
      <c r="L37" s="31">
        <v>1.8258660927611423</v>
      </c>
      <c r="M37" s="31">
        <v>0.50995269359000694</v>
      </c>
      <c r="N37" s="31">
        <v>8875.1993656797895</v>
      </c>
      <c r="O37" s="31">
        <v>5869.5453319514891</v>
      </c>
      <c r="P37" s="31">
        <v>3005.6540337283004</v>
      </c>
      <c r="Q37" s="31">
        <v>5893.9859942083058</v>
      </c>
    </row>
    <row r="38" spans="2:17" x14ac:dyDescent="0.25">
      <c r="B38" s="31">
        <v>3</v>
      </c>
      <c r="C38" s="31" t="s">
        <v>46</v>
      </c>
      <c r="D38" s="31">
        <v>99</v>
      </c>
      <c r="E38" s="31">
        <v>0.53796063635517299</v>
      </c>
      <c r="F38" s="31" t="s">
        <v>51</v>
      </c>
      <c r="G38" s="31">
        <v>99</v>
      </c>
      <c r="H38" s="31">
        <v>0.58667381545417285</v>
      </c>
      <c r="I38" s="31">
        <v>0.8163161369843499</v>
      </c>
      <c r="J38" s="31">
        <v>0.60379878834417533</v>
      </c>
      <c r="K38" s="31">
        <v>2.1349490153559429</v>
      </c>
      <c r="L38" s="31">
        <v>1.6663901083204766</v>
      </c>
      <c r="M38" s="31">
        <v>0.46855890703546632</v>
      </c>
      <c r="N38" s="31">
        <v>8255.1857536762964</v>
      </c>
      <c r="O38" s="31">
        <v>5744.9736173874699</v>
      </c>
      <c r="P38" s="31">
        <v>2510.2121362888265</v>
      </c>
      <c r="Q38" s="31">
        <v>5357.303209047358</v>
      </c>
    </row>
    <row r="39" spans="2:17" x14ac:dyDescent="0.25">
      <c r="B39" s="31">
        <v>4</v>
      </c>
      <c r="C39" s="31" t="s">
        <v>46</v>
      </c>
      <c r="D39" s="31">
        <v>55</v>
      </c>
      <c r="E39" s="31">
        <v>0.51709562484167837</v>
      </c>
      <c r="F39" s="31" t="s">
        <v>51</v>
      </c>
      <c r="G39" s="31">
        <v>55</v>
      </c>
      <c r="H39" s="31">
        <v>0.34579463087351581</v>
      </c>
      <c r="I39" s="31">
        <v>0.85531702639913965</v>
      </c>
      <c r="J39" s="31">
        <v>0.69077318423278966</v>
      </c>
      <c r="K39" s="31">
        <v>2.4800751314573608</v>
      </c>
      <c r="L39" s="31">
        <v>2.1561245723194009</v>
      </c>
      <c r="M39" s="31">
        <v>0.32395055913795989</v>
      </c>
      <c r="N39" s="31">
        <v>9128.9818030815459</v>
      </c>
      <c r="O39" s="31">
        <v>6734.5209046494838</v>
      </c>
      <c r="P39" s="31">
        <v>2394.4608984320621</v>
      </c>
      <c r="Q39" s="31">
        <v>7391.4393134673983</v>
      </c>
    </row>
    <row r="40" spans="2:17" x14ac:dyDescent="0.25">
      <c r="B40" s="31">
        <v>5</v>
      </c>
      <c r="C40" s="31" t="s">
        <v>46</v>
      </c>
      <c r="D40" s="31">
        <v>90</v>
      </c>
      <c r="E40" s="31">
        <v>0.57785768650743374</v>
      </c>
      <c r="F40" s="31" t="s">
        <v>51</v>
      </c>
      <c r="G40" s="31">
        <v>90</v>
      </c>
      <c r="H40" s="31">
        <v>0.4780057122436383</v>
      </c>
      <c r="I40" s="31">
        <v>0.81337512441157356</v>
      </c>
      <c r="J40" s="31">
        <v>0.62000360075158034</v>
      </c>
      <c r="K40" s="31">
        <v>2.257290338274164</v>
      </c>
      <c r="L40" s="31">
        <v>1.8491838542047032</v>
      </c>
      <c r="M40" s="31">
        <v>0.40810648406946082</v>
      </c>
      <c r="N40" s="31">
        <v>8395.603939111641</v>
      </c>
      <c r="O40" s="31">
        <v>6321.6449052109447</v>
      </c>
      <c r="P40" s="31">
        <v>2073.9590339006963</v>
      </c>
      <c r="Q40" s="31">
        <v>5081.9065975626672</v>
      </c>
    </row>
    <row r="41" spans="2:17" x14ac:dyDescent="0.25">
      <c r="B41" s="31">
        <v>6</v>
      </c>
      <c r="C41" s="31" t="s">
        <v>46</v>
      </c>
      <c r="D41" s="31">
        <v>50</v>
      </c>
      <c r="E41" s="31">
        <v>0.5904924656544811</v>
      </c>
      <c r="F41" s="31" t="s">
        <v>51</v>
      </c>
      <c r="G41" s="31">
        <v>50</v>
      </c>
      <c r="H41" s="31">
        <v>0.72752448095737909</v>
      </c>
      <c r="I41" s="31">
        <v>0.74853350964365972</v>
      </c>
      <c r="J41" s="31">
        <v>0.69643005476925701</v>
      </c>
      <c r="K41" s="31">
        <v>2.3785939473387114</v>
      </c>
      <c r="L41" s="31">
        <v>1.8411573356816855</v>
      </c>
      <c r="M41" s="31">
        <v>0.53743661165702594</v>
      </c>
      <c r="N41" s="31">
        <v>10560.522849814302</v>
      </c>
      <c r="O41" s="31">
        <v>6088.7567257383325</v>
      </c>
      <c r="P41" s="31">
        <v>4471.7661240759699</v>
      </c>
      <c r="Q41" s="31">
        <v>8320.5461389922966</v>
      </c>
    </row>
    <row r="42" spans="2:17" x14ac:dyDescent="0.25">
      <c r="B42" s="31">
        <v>7</v>
      </c>
      <c r="C42" s="31" t="s">
        <v>46</v>
      </c>
      <c r="D42" s="31">
        <v>33</v>
      </c>
      <c r="E42" s="31">
        <v>0.47136470535283359</v>
      </c>
      <c r="F42" s="31" t="s">
        <v>51</v>
      </c>
      <c r="G42" s="31">
        <v>33</v>
      </c>
      <c r="H42" s="31">
        <v>0.37523337686498781</v>
      </c>
      <c r="I42" s="31">
        <v>0.85931420289486526</v>
      </c>
      <c r="J42" s="31">
        <v>0.60572454575948886</v>
      </c>
      <c r="K42" s="31">
        <v>2.1215446172541199</v>
      </c>
      <c r="L42" s="31">
        <v>1.7747233364826329</v>
      </c>
      <c r="M42" s="31">
        <v>0.34682128077148699</v>
      </c>
      <c r="N42" s="31">
        <v>8977.6865256439814</v>
      </c>
      <c r="O42" s="31">
        <v>6135.459038283454</v>
      </c>
      <c r="P42" s="31">
        <v>2842.2274873605274</v>
      </c>
      <c r="Q42" s="31">
        <v>8195.078113540585</v>
      </c>
    </row>
    <row r="43" spans="2:17" x14ac:dyDescent="0.25">
      <c r="B43" s="31">
        <v>8</v>
      </c>
      <c r="C43" s="31" t="s">
        <v>46</v>
      </c>
      <c r="D43" s="31">
        <v>16</v>
      </c>
      <c r="E43" s="31">
        <v>0.57153569041799068</v>
      </c>
      <c r="F43" s="31" t="s">
        <v>51</v>
      </c>
      <c r="G43" s="31">
        <v>16</v>
      </c>
      <c r="H43" s="31">
        <v>0.61700413057775583</v>
      </c>
      <c r="I43" s="31">
        <v>0.79481534715123436</v>
      </c>
      <c r="J43" s="31">
        <v>0.59924355577428923</v>
      </c>
      <c r="K43" s="31">
        <v>2.1380380721751155</v>
      </c>
      <c r="L43" s="31">
        <v>1.656526064229372</v>
      </c>
      <c r="M43" s="31">
        <v>0.48151200794574356</v>
      </c>
      <c r="N43" s="31">
        <v>8346.4737461018412</v>
      </c>
      <c r="O43" s="31">
        <v>5609.3658593409309</v>
      </c>
      <c r="P43" s="31">
        <v>2737.1078867609103</v>
      </c>
      <c r="Q43" s="31">
        <v>5684.4021365907984</v>
      </c>
    </row>
    <row r="44" spans="2:17" x14ac:dyDescent="0.25">
      <c r="B44" s="31">
        <v>9</v>
      </c>
      <c r="C44" s="31" t="s">
        <v>46</v>
      </c>
      <c r="D44" s="31">
        <v>9</v>
      </c>
      <c r="E44" s="31">
        <v>0.63356956179690949</v>
      </c>
      <c r="F44" s="31" t="s">
        <v>51</v>
      </c>
      <c r="G44" s="31">
        <v>9</v>
      </c>
      <c r="H44" s="31">
        <v>0.69693190212785039</v>
      </c>
      <c r="I44" s="31">
        <v>0.78718475091641182</v>
      </c>
      <c r="J44" s="31">
        <v>0.66378385937991669</v>
      </c>
      <c r="K44" s="31">
        <v>2.4442294963595903</v>
      </c>
      <c r="L44" s="31">
        <v>1.9034342998640543</v>
      </c>
      <c r="M44" s="31">
        <v>0.54079519649553598</v>
      </c>
      <c r="N44" s="31">
        <v>9146.2916197936393</v>
      </c>
      <c r="O44" s="31">
        <v>5815.3536826870786</v>
      </c>
      <c r="P44" s="31">
        <v>3330.9379371065606</v>
      </c>
      <c r="Q44" s="31">
        <v>6159.3334384101836</v>
      </c>
    </row>
    <row r="45" spans="2:17" x14ac:dyDescent="0.25">
      <c r="B45" s="31">
        <v>10</v>
      </c>
      <c r="C45" s="31" t="s">
        <v>46</v>
      </c>
      <c r="D45" s="31">
        <v>23</v>
      </c>
      <c r="E45" s="31">
        <v>0.55664190058238461</v>
      </c>
      <c r="F45" s="31" t="s">
        <v>51</v>
      </c>
      <c r="G45" s="31">
        <v>23</v>
      </c>
      <c r="H45" s="31">
        <v>0.42881609927141007</v>
      </c>
      <c r="I45" s="31">
        <v>0.83016104347680719</v>
      </c>
      <c r="J45" s="31">
        <v>0.57890274797313723</v>
      </c>
      <c r="K45" s="31">
        <v>2.0613433249900472</v>
      </c>
      <c r="L45" s="31">
        <v>1.6732396116004529</v>
      </c>
      <c r="M45" s="31">
        <v>0.38810371338959437</v>
      </c>
      <c r="N45" s="31">
        <v>7831.867429431165</v>
      </c>
      <c r="O45" s="31">
        <v>5722.3075578043581</v>
      </c>
      <c r="P45" s="31">
        <v>2109.5598716268069</v>
      </c>
      <c r="Q45" s="31">
        <v>5435.5570401593768</v>
      </c>
    </row>
    <row r="46" spans="2:17" x14ac:dyDescent="0.25">
      <c r="B46" s="31">
        <v>11</v>
      </c>
      <c r="C46" s="31" t="s">
        <v>46</v>
      </c>
      <c r="D46" s="31">
        <v>51</v>
      </c>
      <c r="E46" s="31">
        <v>0.57269092783471254</v>
      </c>
      <c r="F46" s="31" t="s">
        <v>51</v>
      </c>
      <c r="G46" s="31">
        <v>51</v>
      </c>
      <c r="H46" s="31">
        <v>0.55390472445939265</v>
      </c>
      <c r="I46" s="31">
        <v>0.83689608883892597</v>
      </c>
      <c r="J46" s="31">
        <v>0.50375735555476242</v>
      </c>
      <c r="K46" s="31">
        <v>2.0893122484612285</v>
      </c>
      <c r="L46" s="31">
        <v>1.6194931389760872</v>
      </c>
      <c r="M46" s="31">
        <v>0.46981910948514138</v>
      </c>
      <c r="N46" s="31">
        <v>8772.9257981330738</v>
      </c>
      <c r="O46" s="31">
        <v>5983.6656371993313</v>
      </c>
      <c r="P46" s="31">
        <v>2789.2601609337426</v>
      </c>
      <c r="Q46" s="31">
        <v>5936.8810348953175</v>
      </c>
    </row>
    <row r="47" spans="2:17" x14ac:dyDescent="0.25">
      <c r="B47" s="31">
        <v>12</v>
      </c>
      <c r="C47" s="31" t="s">
        <v>46</v>
      </c>
      <c r="D47" s="31">
        <v>32</v>
      </c>
      <c r="E47" s="31">
        <v>0.57286827924151174</v>
      </c>
      <c r="F47" s="31" t="s">
        <v>51</v>
      </c>
      <c r="G47" s="31">
        <v>32</v>
      </c>
      <c r="H47" s="31">
        <v>0.4551230248335405</v>
      </c>
      <c r="I47" s="31">
        <v>0.71088395761424827</v>
      </c>
      <c r="J47" s="31">
        <v>0.61214243681223235</v>
      </c>
      <c r="K47" s="31">
        <v>1.930949665211346</v>
      </c>
      <c r="L47" s="31">
        <v>1.5957836626288475</v>
      </c>
      <c r="M47" s="31">
        <v>0.33516600258249851</v>
      </c>
      <c r="N47" s="31">
        <v>9106.9672274388995</v>
      </c>
      <c r="O47" s="31">
        <v>5941.4493520993119</v>
      </c>
      <c r="P47" s="31">
        <v>3165.5178753395876</v>
      </c>
      <c r="Q47" s="31">
        <v>9444.6269936355493</v>
      </c>
    </row>
    <row r="48" spans="2:17" x14ac:dyDescent="0.25">
      <c r="B48" s="31">
        <v>13</v>
      </c>
      <c r="C48" s="31" t="s">
        <v>46</v>
      </c>
      <c r="D48" s="31">
        <v>19</v>
      </c>
      <c r="E48" s="31">
        <v>0.61614504038751972</v>
      </c>
      <c r="F48" s="31" t="s">
        <v>51</v>
      </c>
      <c r="G48" s="31">
        <v>19</v>
      </c>
      <c r="H48" s="31">
        <v>0.54981725629918632</v>
      </c>
      <c r="I48" s="31">
        <v>0.76111361843340841</v>
      </c>
      <c r="J48" s="31">
        <v>0.65308081677678187</v>
      </c>
      <c r="K48" s="31">
        <v>2.1972560180004601</v>
      </c>
      <c r="L48" s="31">
        <v>1.771617040238719</v>
      </c>
      <c r="M48" s="31">
        <v>0.42563897776174109</v>
      </c>
      <c r="N48" s="31">
        <v>9212.1567291938736</v>
      </c>
      <c r="O48" s="31">
        <v>5526.7436696060158</v>
      </c>
      <c r="P48" s="31">
        <v>3685.4130595878578</v>
      </c>
      <c r="Q48" s="31">
        <v>8658.5422203763319</v>
      </c>
    </row>
    <row r="49" spans="2:17" x14ac:dyDescent="0.25">
      <c r="B49" s="31">
        <v>14</v>
      </c>
      <c r="C49" s="31" t="s">
        <v>46</v>
      </c>
      <c r="D49" s="31">
        <v>63</v>
      </c>
      <c r="E49" s="31">
        <v>0.45507038413984136</v>
      </c>
      <c r="F49" s="31" t="s">
        <v>51</v>
      </c>
      <c r="G49" s="31">
        <v>63</v>
      </c>
      <c r="H49" s="31">
        <v>0.43991373202243889</v>
      </c>
      <c r="I49" s="31">
        <v>0.83389006560389178</v>
      </c>
      <c r="J49" s="31">
        <v>0.54691359411895724</v>
      </c>
      <c r="K49" s="31">
        <v>2.1028420097838429</v>
      </c>
      <c r="L49" s="31">
        <v>1.7316527163834217</v>
      </c>
      <c r="M49" s="31">
        <v>0.37118929340042128</v>
      </c>
      <c r="N49" s="31">
        <v>7958.548816491807</v>
      </c>
      <c r="O49" s="31">
        <v>6476.480196258155</v>
      </c>
      <c r="P49" s="31">
        <v>1482.0686202336519</v>
      </c>
      <c r="Q49" s="31">
        <v>3992.756921021607</v>
      </c>
    </row>
    <row r="50" spans="2:17" x14ac:dyDescent="0.25">
      <c r="B50" s="31">
        <v>15</v>
      </c>
      <c r="C50" s="31" t="s">
        <v>46</v>
      </c>
      <c r="D50" s="31">
        <v>97</v>
      </c>
      <c r="E50" s="31">
        <v>0.52475761467570792</v>
      </c>
      <c r="F50" s="31" t="s">
        <v>51</v>
      </c>
      <c r="G50" s="31">
        <v>97</v>
      </c>
      <c r="H50" s="31">
        <v>0.66582419719121644</v>
      </c>
      <c r="I50" s="31">
        <v>0.80974143219501749</v>
      </c>
      <c r="J50" s="31">
        <v>0.62120844542833731</v>
      </c>
      <c r="K50" s="31">
        <v>2.1134734568549685</v>
      </c>
      <c r="L50" s="31">
        <v>1.6009237219658727</v>
      </c>
      <c r="M50" s="31">
        <v>0.51254973488909572</v>
      </c>
      <c r="N50" s="31">
        <v>8274.755775937112</v>
      </c>
      <c r="O50" s="31">
        <v>5470.2128223377658</v>
      </c>
      <c r="P50" s="31">
        <v>2804.5429535993462</v>
      </c>
      <c r="Q50" s="31">
        <v>5471.747935263661</v>
      </c>
    </row>
    <row r="51" spans="2:17" x14ac:dyDescent="0.25">
      <c r="B51" s="31">
        <v>16</v>
      </c>
      <c r="C51" s="31" t="s">
        <v>46</v>
      </c>
      <c r="D51" s="31">
        <v>58</v>
      </c>
      <c r="E51" s="31">
        <v>0.4934977327666944</v>
      </c>
      <c r="F51" s="31" t="s">
        <v>51</v>
      </c>
      <c r="G51" s="31">
        <v>58</v>
      </c>
      <c r="H51" s="31">
        <v>0.69133012833588792</v>
      </c>
      <c r="I51" s="31">
        <v>0.80371619982657627</v>
      </c>
      <c r="J51" s="31">
        <v>0.59819710558299721</v>
      </c>
      <c r="K51" s="31">
        <v>2.2657377720590368</v>
      </c>
      <c r="L51" s="31">
        <v>1.7507628832367157</v>
      </c>
      <c r="M51" s="31">
        <v>0.51497488882232112</v>
      </c>
      <c r="N51" s="31">
        <v>8443.140071226775</v>
      </c>
      <c r="O51" s="31">
        <v>6046.3173104739099</v>
      </c>
      <c r="P51" s="31">
        <v>2396.8227607528652</v>
      </c>
      <c r="Q51" s="31">
        <v>4654.2517174654458</v>
      </c>
    </row>
    <row r="52" spans="2:17" x14ac:dyDescent="0.25">
      <c r="B52" s="31">
        <v>17</v>
      </c>
      <c r="C52" s="31" t="s">
        <v>46</v>
      </c>
      <c r="D52" s="31">
        <v>83</v>
      </c>
      <c r="E52" s="31">
        <v>0.53277956156534378</v>
      </c>
      <c r="F52" s="31" t="s">
        <v>51</v>
      </c>
      <c r="G52" s="31">
        <v>83</v>
      </c>
      <c r="H52" s="31">
        <v>0.38151398731319075</v>
      </c>
      <c r="I52" s="31">
        <v>0.81909466721985869</v>
      </c>
      <c r="J52" s="31">
        <v>0.58383175996580849</v>
      </c>
      <c r="K52" s="31">
        <v>2.146122954807951</v>
      </c>
      <c r="L52" s="31">
        <v>1.7980397035639166</v>
      </c>
      <c r="M52" s="31">
        <v>0.34808325124403439</v>
      </c>
      <c r="N52" s="31">
        <v>8683.7182947047622</v>
      </c>
      <c r="O52" s="31">
        <v>6554.5332439405529</v>
      </c>
      <c r="P52" s="31">
        <v>2129.1850507642093</v>
      </c>
      <c r="Q52" s="31">
        <v>6116.8845187310644</v>
      </c>
    </row>
    <row r="53" spans="2:17" x14ac:dyDescent="0.25">
      <c r="B53" s="31">
        <v>18</v>
      </c>
      <c r="C53" s="31" t="s">
        <v>46</v>
      </c>
      <c r="D53" s="31">
        <v>77</v>
      </c>
      <c r="E53" s="31">
        <v>0.52331630229243065</v>
      </c>
      <c r="F53" s="31" t="s">
        <v>51</v>
      </c>
      <c r="G53" s="31">
        <v>77</v>
      </c>
      <c r="H53" s="31">
        <v>0.1398088002157567</v>
      </c>
      <c r="I53" s="31">
        <v>0.78299511207612993</v>
      </c>
      <c r="J53" s="31">
        <v>0.61407992495109731</v>
      </c>
      <c r="K53" s="31">
        <v>2.084897854965555</v>
      </c>
      <c r="L53" s="31">
        <v>1.9106480062942537</v>
      </c>
      <c r="M53" s="31">
        <v>0.17424984867130133</v>
      </c>
      <c r="N53" s="31">
        <v>7187.8667476678711</v>
      </c>
      <c r="O53" s="31">
        <v>5811.1064668468453</v>
      </c>
      <c r="P53" s="31">
        <v>1376.7602808210258</v>
      </c>
      <c r="Q53" s="31">
        <v>7901.0701663110021</v>
      </c>
    </row>
    <row r="54" spans="2:17" x14ac:dyDescent="0.25">
      <c r="B54" s="31">
        <v>19</v>
      </c>
      <c r="C54" s="31" t="s">
        <v>46</v>
      </c>
      <c r="D54" s="31">
        <v>60</v>
      </c>
      <c r="E54" s="31">
        <v>0.61409992117304779</v>
      </c>
      <c r="F54" s="31" t="s">
        <v>51</v>
      </c>
      <c r="G54" s="31">
        <v>60</v>
      </c>
      <c r="H54" s="31">
        <v>0.51607582744725367</v>
      </c>
      <c r="I54" s="31">
        <v>0.8124454628359038</v>
      </c>
      <c r="J54" s="31">
        <v>0.59680465160789775</v>
      </c>
      <c r="K54" s="31">
        <v>2.1327244694196383</v>
      </c>
      <c r="L54" s="31">
        <v>1.6923030098399123</v>
      </c>
      <c r="M54" s="31">
        <v>0.440421459579726</v>
      </c>
      <c r="N54" s="31">
        <v>9254.6927960484081</v>
      </c>
      <c r="O54" s="31">
        <v>5841.8441415634989</v>
      </c>
      <c r="P54" s="31">
        <v>3412.8486544849093</v>
      </c>
      <c r="Q54" s="31">
        <v>7749.0516873124989</v>
      </c>
    </row>
    <row r="55" spans="2:17" x14ac:dyDescent="0.25">
      <c r="B55" s="31">
        <v>20</v>
      </c>
      <c r="C55" s="31" t="s">
        <v>46</v>
      </c>
      <c r="D55" s="31">
        <v>20</v>
      </c>
      <c r="E55" s="31">
        <v>0.61967043647036935</v>
      </c>
      <c r="F55" s="31" t="s">
        <v>51</v>
      </c>
      <c r="G55" s="31">
        <v>20</v>
      </c>
      <c r="H55" s="31">
        <v>0.45325544538527573</v>
      </c>
      <c r="I55" s="31">
        <v>0.818533456747911</v>
      </c>
      <c r="J55" s="31">
        <v>0.61333455852343333</v>
      </c>
      <c r="K55" s="31">
        <v>2.1646039620099637</v>
      </c>
      <c r="L55" s="31">
        <v>1.7594510426902421</v>
      </c>
      <c r="M55" s="31">
        <v>0.40515291931972164</v>
      </c>
      <c r="N55" s="31">
        <v>7578.4494778573981</v>
      </c>
      <c r="O55" s="31">
        <v>5704.369078603806</v>
      </c>
      <c r="P55" s="31">
        <v>1874.0803992535921</v>
      </c>
      <c r="Q55" s="31">
        <v>4625.6124783706264</v>
      </c>
    </row>
    <row r="56" spans="2:17" x14ac:dyDescent="0.25">
      <c r="B56" s="31">
        <v>21</v>
      </c>
      <c r="C56" s="31" t="s">
        <v>46</v>
      </c>
      <c r="D56" s="31">
        <v>16</v>
      </c>
      <c r="E56" s="31">
        <v>0.57153569041799068</v>
      </c>
      <c r="F56" s="31" t="s">
        <v>51</v>
      </c>
      <c r="G56" s="31">
        <v>16</v>
      </c>
      <c r="H56" s="31">
        <v>0.61700413057775583</v>
      </c>
      <c r="I56" s="31">
        <v>0.79634964369957373</v>
      </c>
      <c r="J56" s="31">
        <v>0.61206120762143945</v>
      </c>
      <c r="K56" s="31">
        <v>2.1664909617798926</v>
      </c>
      <c r="L56" s="31">
        <v>1.6835192499610871</v>
      </c>
      <c r="M56" s="31">
        <v>0.48297171181880549</v>
      </c>
      <c r="N56" s="31">
        <v>8707.5100939608874</v>
      </c>
      <c r="O56" s="31">
        <v>5939.1219152306658</v>
      </c>
      <c r="P56" s="31">
        <v>2768.3881787302216</v>
      </c>
      <c r="Q56" s="31">
        <v>5731.9882531108287</v>
      </c>
    </row>
    <row r="57" spans="2:17" x14ac:dyDescent="0.25">
      <c r="B57" s="31">
        <v>22</v>
      </c>
      <c r="C57" s="31" t="s">
        <v>46</v>
      </c>
      <c r="D57" s="31">
        <v>16</v>
      </c>
      <c r="E57" s="31">
        <v>0.57153569041799068</v>
      </c>
      <c r="F57" s="31" t="s">
        <v>51</v>
      </c>
      <c r="G57" s="31">
        <v>16</v>
      </c>
      <c r="H57" s="31">
        <v>0.61700413057775583</v>
      </c>
      <c r="I57" s="31">
        <v>0.81122205585915219</v>
      </c>
      <c r="J57" s="31">
        <v>0.55978687273742422</v>
      </c>
      <c r="K57" s="31">
        <v>2.074057299097475</v>
      </c>
      <c r="L57" s="31">
        <v>1.5849623053944291</v>
      </c>
      <c r="M57" s="31">
        <v>0.48909499370304599</v>
      </c>
      <c r="N57" s="31">
        <v>9090.0926965894323</v>
      </c>
      <c r="O57" s="31">
        <v>5469.9692657919768</v>
      </c>
      <c r="P57" s="31">
        <v>3620.1234307974555</v>
      </c>
      <c r="Q57" s="31">
        <v>7401.6775420020213</v>
      </c>
    </row>
    <row r="58" spans="2:17" x14ac:dyDescent="0.25">
      <c r="B58" s="31">
        <v>23</v>
      </c>
      <c r="C58" s="31" t="s">
        <v>46</v>
      </c>
      <c r="D58" s="31">
        <v>63</v>
      </c>
      <c r="E58" s="31">
        <v>0.45507038413984136</v>
      </c>
      <c r="F58" s="31" t="s">
        <v>51</v>
      </c>
      <c r="G58" s="31">
        <v>63</v>
      </c>
      <c r="H58" s="31">
        <v>0.43991373202243889</v>
      </c>
      <c r="I58" s="31">
        <v>0.76346497305644889</v>
      </c>
      <c r="J58" s="31">
        <v>0.54056474368199203</v>
      </c>
      <c r="K58" s="31">
        <v>2.0148801033576476</v>
      </c>
      <c r="L58" s="31">
        <v>1.6756429565584563</v>
      </c>
      <c r="M58" s="31">
        <v>0.33923714679919126</v>
      </c>
      <c r="N58" s="31">
        <v>9400.8479808107204</v>
      </c>
      <c r="O58" s="31">
        <v>6507.8437422845618</v>
      </c>
      <c r="P58" s="31">
        <v>2893.0042385261586</v>
      </c>
      <c r="Q58" s="31">
        <v>8527.9700817630383</v>
      </c>
    </row>
    <row r="59" spans="2:17" x14ac:dyDescent="0.25">
      <c r="B59" s="31">
        <v>24</v>
      </c>
      <c r="C59" s="31" t="s">
        <v>46</v>
      </c>
      <c r="D59" s="31">
        <v>2</v>
      </c>
      <c r="E59" s="31">
        <v>0.48844957286880697</v>
      </c>
      <c r="F59" s="31" t="s">
        <v>51</v>
      </c>
      <c r="G59" s="31">
        <v>2</v>
      </c>
      <c r="H59" s="31">
        <v>0.37248714596909371</v>
      </c>
      <c r="I59" s="31">
        <v>0.87213015099963309</v>
      </c>
      <c r="J59" s="31">
        <v>0.64856581475435537</v>
      </c>
      <c r="K59" s="31">
        <v>2.2787359859467995</v>
      </c>
      <c r="L59" s="31">
        <v>1.9279536520881253</v>
      </c>
      <c r="M59" s="31">
        <v>0.35078233385867419</v>
      </c>
      <c r="N59" s="31">
        <v>9150.4480881717609</v>
      </c>
      <c r="O59" s="31">
        <v>6453.8772967291534</v>
      </c>
      <c r="P59" s="31">
        <v>2696.5707914426075</v>
      </c>
      <c r="Q59" s="31">
        <v>7687.3050070104791</v>
      </c>
    </row>
    <row r="60" spans="2:17" x14ac:dyDescent="0.25">
      <c r="B60" s="31">
        <v>25</v>
      </c>
      <c r="C60" s="31" t="s">
        <v>46</v>
      </c>
      <c r="D60" s="31">
        <v>30</v>
      </c>
      <c r="E60" s="31">
        <v>0.51186280605627887</v>
      </c>
      <c r="F60" s="31" t="s">
        <v>51</v>
      </c>
      <c r="G60" s="31">
        <v>30</v>
      </c>
      <c r="H60" s="31">
        <v>0.4928548128063226</v>
      </c>
      <c r="I60" s="31">
        <v>0.73954781658009994</v>
      </c>
      <c r="J60" s="31">
        <v>0.65558095215475132</v>
      </c>
      <c r="K60" s="31">
        <v>2.3803041386288486</v>
      </c>
      <c r="L60" s="31">
        <v>2.0142183963347216</v>
      </c>
      <c r="M60" s="31">
        <v>0.36608574229412705</v>
      </c>
      <c r="N60" s="31">
        <v>9632.6874028145066</v>
      </c>
      <c r="O60" s="31">
        <v>6660.2146085170843</v>
      </c>
      <c r="P60" s="31">
        <v>2972.4727942974223</v>
      </c>
      <c r="Q60" s="31">
        <v>8119.6081979866503</v>
      </c>
    </row>
    <row r="61" spans="2:17" x14ac:dyDescent="0.25">
      <c r="B61" s="31">
        <v>26</v>
      </c>
      <c r="C61" s="31" t="s">
        <v>46</v>
      </c>
      <c r="D61" s="31">
        <v>73</v>
      </c>
      <c r="E61" s="31">
        <v>0.60857793696008589</v>
      </c>
      <c r="F61" s="31" t="s">
        <v>51</v>
      </c>
      <c r="G61" s="31">
        <v>73</v>
      </c>
      <c r="H61" s="31">
        <v>0.85118465835479507</v>
      </c>
      <c r="I61" s="31">
        <v>0.84417446337210733</v>
      </c>
      <c r="J61" s="31">
        <v>0.61191394721425396</v>
      </c>
      <c r="K61" s="31">
        <v>2.386651385559619</v>
      </c>
      <c r="L61" s="31">
        <v>1.724450995696889</v>
      </c>
      <c r="M61" s="31">
        <v>0.66220038986273</v>
      </c>
      <c r="N61" s="31">
        <v>9220.2593125277126</v>
      </c>
      <c r="O61" s="31">
        <v>5504.9831443407757</v>
      </c>
      <c r="P61" s="31">
        <v>3715.276168186937</v>
      </c>
      <c r="Q61" s="31">
        <v>5610.5013302047291</v>
      </c>
    </row>
    <row r="62" spans="2:17" x14ac:dyDescent="0.25">
      <c r="B62" s="31">
        <v>27</v>
      </c>
      <c r="C62" s="31" t="s">
        <v>46</v>
      </c>
      <c r="D62" s="31">
        <v>54</v>
      </c>
      <c r="E62" s="31">
        <v>0.57482396237218381</v>
      </c>
      <c r="F62" s="31" t="s">
        <v>51</v>
      </c>
      <c r="G62" s="31">
        <v>54</v>
      </c>
      <c r="H62" s="31">
        <v>0.81397028009333905</v>
      </c>
      <c r="I62" s="31">
        <v>0.7798545410820128</v>
      </c>
      <c r="J62" s="31">
        <v>0.65803525243462113</v>
      </c>
      <c r="K62" s="31">
        <v>2.2191050295481087</v>
      </c>
      <c r="L62" s="31">
        <v>1.6134592446189546</v>
      </c>
      <c r="M62" s="31">
        <v>0.60564578492915411</v>
      </c>
      <c r="N62" s="31">
        <v>8074.289166595252</v>
      </c>
      <c r="O62" s="31">
        <v>5147.1246583261236</v>
      </c>
      <c r="P62" s="31">
        <v>2927.1645082691284</v>
      </c>
      <c r="Q62" s="31">
        <v>4833.1294976510662</v>
      </c>
    </row>
    <row r="63" spans="2:17" x14ac:dyDescent="0.25">
      <c r="B63" s="31">
        <v>28</v>
      </c>
      <c r="C63" s="31" t="s">
        <v>46</v>
      </c>
      <c r="D63" s="31">
        <v>73</v>
      </c>
      <c r="E63" s="31">
        <v>0.60857793696008589</v>
      </c>
      <c r="F63" s="31" t="s">
        <v>51</v>
      </c>
      <c r="G63" s="31">
        <v>73</v>
      </c>
      <c r="H63" s="31">
        <v>0.85118465835479507</v>
      </c>
      <c r="I63" s="31">
        <v>0.74034516584950305</v>
      </c>
      <c r="J63" s="31">
        <v>0.60961122127082523</v>
      </c>
      <c r="K63" s="31">
        <v>2.2589644974302518</v>
      </c>
      <c r="L63" s="31">
        <v>1.6605109840412493</v>
      </c>
      <c r="M63" s="31">
        <v>0.59845351338900254</v>
      </c>
      <c r="N63" s="31">
        <v>9747.0308599367236</v>
      </c>
      <c r="O63" s="31">
        <v>6100.7837119073765</v>
      </c>
      <c r="P63" s="31">
        <v>3646.247148029347</v>
      </c>
      <c r="Q63" s="31">
        <v>6092.7825912173048</v>
      </c>
    </row>
    <row r="64" spans="2:17" x14ac:dyDescent="0.25">
      <c r="B64" s="31">
        <v>29</v>
      </c>
      <c r="C64" s="31" t="s">
        <v>46</v>
      </c>
      <c r="D64" s="31">
        <v>14</v>
      </c>
      <c r="E64" s="31">
        <v>0.54960980454851927</v>
      </c>
      <c r="F64" s="31" t="s">
        <v>51</v>
      </c>
      <c r="G64" s="31">
        <v>14</v>
      </c>
      <c r="H64" s="31">
        <v>0.19722595818812749</v>
      </c>
      <c r="I64" s="31">
        <v>0.79478912249917699</v>
      </c>
      <c r="J64" s="31">
        <v>0.56081804681426961</v>
      </c>
      <c r="K64" s="31">
        <v>2.0011671813564407</v>
      </c>
      <c r="L64" s="31">
        <v>1.7619665075271138</v>
      </c>
      <c r="M64" s="31">
        <v>0.23920067382932686</v>
      </c>
      <c r="N64" s="31">
        <v>8601.6792517505601</v>
      </c>
      <c r="O64" s="31">
        <v>6055.1853445687593</v>
      </c>
      <c r="P64" s="31">
        <v>2546.4939071818008</v>
      </c>
      <c r="Q64" s="31">
        <v>10645.847548902646</v>
      </c>
    </row>
    <row r="65" spans="2:17" x14ac:dyDescent="0.25">
      <c r="B65" s="31">
        <v>30</v>
      </c>
      <c r="C65" s="31" t="s">
        <v>46</v>
      </c>
      <c r="D65" s="31">
        <v>63</v>
      </c>
      <c r="E65" s="31">
        <v>0.45507038413984136</v>
      </c>
      <c r="F65" s="31" t="s">
        <v>51</v>
      </c>
      <c r="G65" s="31">
        <v>63</v>
      </c>
      <c r="H65" s="31">
        <v>0.43991373202243889</v>
      </c>
      <c r="I65" s="31">
        <v>0.8106437217342396</v>
      </c>
      <c r="J65" s="31">
        <v>0.56595023039162884</v>
      </c>
      <c r="K65" s="31">
        <v>2.1213498177117911</v>
      </c>
      <c r="L65" s="31">
        <v>1.7610277786194497</v>
      </c>
      <c r="M65" s="31">
        <v>0.3603220390923414</v>
      </c>
      <c r="N65" s="31">
        <v>8750.1384104216577</v>
      </c>
      <c r="O65" s="31">
        <v>6328.7509521552684</v>
      </c>
      <c r="P65" s="31">
        <v>2421.3874582663893</v>
      </c>
      <c r="Q65" s="31">
        <v>6720.0648185881555</v>
      </c>
    </row>
    <row r="66" spans="2:17" x14ac:dyDescent="0.25">
      <c r="B66" s="31">
        <v>31</v>
      </c>
      <c r="C66" s="31" t="s">
        <v>46</v>
      </c>
      <c r="D66" s="31">
        <v>72</v>
      </c>
      <c r="E66" s="31">
        <v>0.52957586875055496</v>
      </c>
      <c r="F66" s="31" t="s">
        <v>51</v>
      </c>
      <c r="G66" s="31">
        <v>72</v>
      </c>
      <c r="H66" s="31">
        <v>0.58009861659276396</v>
      </c>
      <c r="I66" s="31">
        <v>0.82809690145828518</v>
      </c>
      <c r="J66" s="31">
        <v>0.53403201305688763</v>
      </c>
      <c r="K66" s="31">
        <v>2.0599145227723978</v>
      </c>
      <c r="L66" s="31">
        <v>1.5943936220376433</v>
      </c>
      <c r="M66" s="31">
        <v>0.46552090073475449</v>
      </c>
      <c r="N66" s="31">
        <v>8658.6612115679345</v>
      </c>
      <c r="O66" s="31">
        <v>6135.1369099528438</v>
      </c>
      <c r="P66" s="31">
        <v>2523.5243016150907</v>
      </c>
      <c r="Q66" s="31">
        <v>5420.8614428097399</v>
      </c>
    </row>
    <row r="67" spans="2:17" x14ac:dyDescent="0.25">
      <c r="B67" s="31">
        <v>32</v>
      </c>
      <c r="C67" s="31" t="s">
        <v>46</v>
      </c>
      <c r="D67" s="31">
        <v>64</v>
      </c>
      <c r="E67" s="31">
        <v>0.49442899788999672</v>
      </c>
      <c r="F67" s="31" t="s">
        <v>51</v>
      </c>
      <c r="G67" s="31">
        <v>64</v>
      </c>
      <c r="H67" s="31">
        <v>0.27230034409849768</v>
      </c>
      <c r="I67" s="31">
        <v>0.77127513533235903</v>
      </c>
      <c r="J67" s="31">
        <v>0.64855414174172688</v>
      </c>
      <c r="K67" s="31">
        <v>2.0340489162430462</v>
      </c>
      <c r="L67" s="31">
        <v>1.7967705823991871</v>
      </c>
      <c r="M67" s="31">
        <v>0.2372783338438591</v>
      </c>
      <c r="N67" s="31">
        <v>7743.107422162343</v>
      </c>
      <c r="O67" s="31">
        <v>5901.3255377840751</v>
      </c>
      <c r="P67" s="31">
        <v>1841.7818843782679</v>
      </c>
      <c r="Q67" s="31">
        <v>7762.1157167693682</v>
      </c>
    </row>
    <row r="68" spans="2:17" x14ac:dyDescent="0.25">
      <c r="B68" s="31">
        <v>33</v>
      </c>
      <c r="C68" s="31" t="s">
        <v>46</v>
      </c>
      <c r="D68" s="31">
        <v>41</v>
      </c>
      <c r="E68" s="31">
        <v>0.46657613879081739</v>
      </c>
      <c r="F68" s="31" t="s">
        <v>51</v>
      </c>
      <c r="G68" s="31">
        <v>41</v>
      </c>
      <c r="H68" s="31">
        <v>0.46654324783042433</v>
      </c>
      <c r="I68" s="31">
        <v>0.82350864082597031</v>
      </c>
      <c r="J68" s="31">
        <v>0.59763359709075559</v>
      </c>
      <c r="K68" s="31">
        <v>2.0786866014380809</v>
      </c>
      <c r="L68" s="31">
        <v>1.6944767762835968</v>
      </c>
      <c r="M68" s="31">
        <v>0.3842098251544841</v>
      </c>
      <c r="N68" s="31">
        <v>8216.4223341500838</v>
      </c>
      <c r="O68" s="31">
        <v>5746.6752073106618</v>
      </c>
      <c r="P68" s="31">
        <v>2469.747126839422</v>
      </c>
      <c r="Q68" s="31">
        <v>6428.1206912040307</v>
      </c>
    </row>
    <row r="69" spans="2:17" x14ac:dyDescent="0.25">
      <c r="B69" s="31">
        <v>34</v>
      </c>
      <c r="C69" s="31" t="s">
        <v>46</v>
      </c>
      <c r="D69" s="31">
        <v>98</v>
      </c>
      <c r="E69" s="31">
        <v>0.528224337300922</v>
      </c>
      <c r="F69" s="31" t="s">
        <v>51</v>
      </c>
      <c r="G69" s="31">
        <v>98</v>
      </c>
      <c r="H69" s="31">
        <v>0.43880174917890713</v>
      </c>
      <c r="I69" s="31">
        <v>0.7378325287609282</v>
      </c>
      <c r="J69" s="31">
        <v>0.57225253169971413</v>
      </c>
      <c r="K69" s="31">
        <v>2.0159987895938833</v>
      </c>
      <c r="L69" s="31">
        <v>1.6774299934940422</v>
      </c>
      <c r="M69" s="31">
        <v>0.33856879609984114</v>
      </c>
      <c r="N69" s="31">
        <v>7474.2172994509474</v>
      </c>
      <c r="O69" s="31">
        <v>6380.0341289091848</v>
      </c>
      <c r="P69" s="31">
        <v>1094.1831705417626</v>
      </c>
      <c r="Q69" s="31">
        <v>3231.7897666478898</v>
      </c>
    </row>
    <row r="70" spans="2:17" x14ac:dyDescent="0.25">
      <c r="B70" s="31">
        <v>35</v>
      </c>
      <c r="C70" s="31" t="s">
        <v>46</v>
      </c>
      <c r="D70" s="31">
        <v>85</v>
      </c>
      <c r="E70" s="31">
        <v>0.5408313833160513</v>
      </c>
      <c r="F70" s="31" t="s">
        <v>51</v>
      </c>
      <c r="G70" s="31">
        <v>85</v>
      </c>
      <c r="H70" s="31">
        <v>0.68913599283161719</v>
      </c>
      <c r="I70" s="31">
        <v>0.83438356316438711</v>
      </c>
      <c r="J70" s="31">
        <v>0.61061748409570182</v>
      </c>
      <c r="K70" s="31">
        <v>2.278538331748269</v>
      </c>
      <c r="L70" s="31">
        <v>1.7367201275237076</v>
      </c>
      <c r="M70" s="31">
        <v>0.54181820422456139</v>
      </c>
      <c r="N70" s="31">
        <v>9964.5322934465876</v>
      </c>
      <c r="O70" s="31">
        <v>6058.5806428171854</v>
      </c>
      <c r="P70" s="31">
        <v>3905.9516506294021</v>
      </c>
      <c r="Q70" s="31">
        <v>7208.970869148844</v>
      </c>
    </row>
    <row r="71" spans="2:17" x14ac:dyDescent="0.25">
      <c r="B71" s="31">
        <v>36</v>
      </c>
      <c r="C71" s="31" t="s">
        <v>46</v>
      </c>
      <c r="D71" s="31">
        <v>76</v>
      </c>
      <c r="E71" s="31">
        <v>0.63480053811940063</v>
      </c>
      <c r="F71" s="31" t="s">
        <v>51</v>
      </c>
      <c r="G71" s="31">
        <v>76</v>
      </c>
      <c r="H71" s="31">
        <v>0.71994748823340338</v>
      </c>
      <c r="I71" s="31">
        <v>0.81904805621176979</v>
      </c>
      <c r="J71" s="31">
        <v>0.60949599373478669</v>
      </c>
      <c r="K71" s="31">
        <v>2.2725295089952713</v>
      </c>
      <c r="L71" s="31">
        <v>1.7007006371931701</v>
      </c>
      <c r="M71" s="31">
        <v>0.57182887180210118</v>
      </c>
      <c r="N71" s="31">
        <v>8396.5375585434067</v>
      </c>
      <c r="O71" s="31">
        <v>5963.5654171242822</v>
      </c>
      <c r="P71" s="31">
        <v>2432.9721414191245</v>
      </c>
      <c r="Q71" s="31">
        <v>4254.7207064793483</v>
      </c>
    </row>
    <row r="72" spans="2:17" x14ac:dyDescent="0.25">
      <c r="B72" s="31">
        <v>37</v>
      </c>
      <c r="C72" s="31" t="s">
        <v>46</v>
      </c>
      <c r="D72" s="31">
        <v>75</v>
      </c>
      <c r="E72" s="31">
        <v>0.52241476096993178</v>
      </c>
      <c r="F72" s="31" t="s">
        <v>51</v>
      </c>
      <c r="G72" s="31">
        <v>75</v>
      </c>
      <c r="H72" s="31">
        <v>0.42092477128256078</v>
      </c>
      <c r="I72" s="31">
        <v>0.76454398046406946</v>
      </c>
      <c r="J72" s="31">
        <v>0.59345718971439021</v>
      </c>
      <c r="K72" s="31">
        <v>2.0912063762498372</v>
      </c>
      <c r="L72" s="31">
        <v>1.7520272795087095</v>
      </c>
      <c r="M72" s="31">
        <v>0.33917909674112767</v>
      </c>
      <c r="N72" s="31">
        <v>8230.596596053254</v>
      </c>
      <c r="O72" s="31">
        <v>5667.0428184801767</v>
      </c>
      <c r="P72" s="31">
        <v>2563.5537775730772</v>
      </c>
      <c r="Q72" s="31">
        <v>7558.1125199164717</v>
      </c>
    </row>
    <row r="73" spans="2:17" x14ac:dyDescent="0.25">
      <c r="B73" s="31">
        <v>38</v>
      </c>
      <c r="C73" s="31" t="s">
        <v>46</v>
      </c>
      <c r="D73" s="31">
        <v>28</v>
      </c>
      <c r="E73" s="31">
        <v>0.48185320755756822</v>
      </c>
      <c r="F73" s="31" t="s">
        <v>51</v>
      </c>
      <c r="G73" s="31">
        <v>28</v>
      </c>
      <c r="H73" s="31">
        <v>0.48002944714437978</v>
      </c>
      <c r="I73" s="31">
        <v>0.75168377430768152</v>
      </c>
      <c r="J73" s="31">
        <v>0.51775762974828277</v>
      </c>
      <c r="K73" s="31">
        <v>1.8855861090578847</v>
      </c>
      <c r="L73" s="31">
        <v>1.5243291372075103</v>
      </c>
      <c r="M73" s="31">
        <v>0.36125697185037442</v>
      </c>
      <c r="N73" s="31">
        <v>8877.3689361396664</v>
      </c>
      <c r="O73" s="31">
        <v>6111.6222477230185</v>
      </c>
      <c r="P73" s="31">
        <v>2765.7466884166479</v>
      </c>
      <c r="Q73" s="31">
        <v>7655.8984432891893</v>
      </c>
    </row>
    <row r="74" spans="2:17" x14ac:dyDescent="0.25">
      <c r="B74" s="31">
        <v>39</v>
      </c>
      <c r="C74" s="31" t="s">
        <v>46</v>
      </c>
      <c r="D74" s="31">
        <v>19</v>
      </c>
      <c r="E74" s="31">
        <v>0.61614504038751972</v>
      </c>
      <c r="F74" s="31" t="s">
        <v>51</v>
      </c>
      <c r="G74" s="31">
        <v>19</v>
      </c>
      <c r="H74" s="31">
        <v>0.54981725629918632</v>
      </c>
      <c r="I74" s="31">
        <v>0.80215758402778947</v>
      </c>
      <c r="J74" s="31">
        <v>0.57968812312015494</v>
      </c>
      <c r="K74" s="31">
        <v>2.0897618040484378</v>
      </c>
      <c r="L74" s="31">
        <v>1.6339658157093653</v>
      </c>
      <c r="M74" s="31">
        <v>0.45579598833907253</v>
      </c>
      <c r="N74" s="31">
        <v>7306.623878698525</v>
      </c>
      <c r="O74" s="31">
        <v>5546.7438672880025</v>
      </c>
      <c r="P74" s="31">
        <v>1759.8800114105225</v>
      </c>
      <c r="Q74" s="31">
        <v>3861.1134288907451</v>
      </c>
    </row>
    <row r="75" spans="2:17" x14ac:dyDescent="0.25">
      <c r="B75" s="31">
        <v>40</v>
      </c>
      <c r="C75" s="31" t="s">
        <v>46</v>
      </c>
      <c r="D75" s="31">
        <v>20</v>
      </c>
      <c r="E75" s="31">
        <v>0.61967043647036935</v>
      </c>
      <c r="F75" s="31" t="s">
        <v>51</v>
      </c>
      <c r="G75" s="31">
        <v>20</v>
      </c>
      <c r="H75" s="31">
        <v>0.45325544538527573</v>
      </c>
      <c r="I75" s="31">
        <v>0.85295708551548499</v>
      </c>
      <c r="J75" s="31">
        <v>0.63042061599608867</v>
      </c>
      <c r="K75" s="31">
        <v>2.2380704273009231</v>
      </c>
      <c r="L75" s="31">
        <v>1.8144295790198968</v>
      </c>
      <c r="M75" s="31">
        <v>0.42364084828102633</v>
      </c>
      <c r="N75" s="31">
        <v>8731.1552013425808</v>
      </c>
      <c r="O75" s="31">
        <v>5965.1521876489505</v>
      </c>
      <c r="P75" s="31">
        <v>2766.0030136936302</v>
      </c>
      <c r="Q75" s="31">
        <v>6529.1225454698715</v>
      </c>
    </row>
    <row r="76" spans="2:17" x14ac:dyDescent="0.25">
      <c r="B76" s="31">
        <v>41</v>
      </c>
      <c r="C76" s="31" t="s">
        <v>46</v>
      </c>
      <c r="D76" s="31">
        <v>9</v>
      </c>
      <c r="E76" s="31">
        <v>0.63356956179690949</v>
      </c>
      <c r="F76" s="31" t="s">
        <v>51</v>
      </c>
      <c r="G76" s="31">
        <v>9</v>
      </c>
      <c r="H76" s="31">
        <v>0.69693190212785039</v>
      </c>
      <c r="I76" s="31">
        <v>0.79682558286814731</v>
      </c>
      <c r="J76" s="31">
        <v>0.54505956366647512</v>
      </c>
      <c r="K76" s="31">
        <v>2.1798582200421999</v>
      </c>
      <c r="L76" s="31">
        <v>1.6404775351021916</v>
      </c>
      <c r="M76" s="31">
        <v>0.53938068494000824</v>
      </c>
      <c r="N76" s="31">
        <v>9534.6857613197426</v>
      </c>
      <c r="O76" s="31">
        <v>5752.1186139942911</v>
      </c>
      <c r="P76" s="31">
        <v>3782.5671473254515</v>
      </c>
      <c r="Q76" s="31">
        <v>7012.7968111171085</v>
      </c>
    </row>
    <row r="77" spans="2:17" x14ac:dyDescent="0.25">
      <c r="B77" s="31">
        <v>42</v>
      </c>
      <c r="C77" s="31" t="s">
        <v>46</v>
      </c>
      <c r="D77" s="31">
        <v>46</v>
      </c>
      <c r="E77" s="31">
        <v>0.54817422032761742</v>
      </c>
      <c r="F77" s="31" t="s">
        <v>51</v>
      </c>
      <c r="G77" s="31">
        <v>46</v>
      </c>
      <c r="H77" s="31">
        <v>0.7535521140273258</v>
      </c>
      <c r="I77" s="31">
        <v>0.85087656749371088</v>
      </c>
      <c r="J77" s="31">
        <v>0.59661625219525394</v>
      </c>
      <c r="K77" s="31">
        <v>2.2634006247742837</v>
      </c>
      <c r="L77" s="31">
        <v>1.6744402365705044</v>
      </c>
      <c r="M77" s="31">
        <v>0.58896038820377927</v>
      </c>
      <c r="N77" s="31">
        <v>8554.3501677305285</v>
      </c>
      <c r="O77" s="31">
        <v>5885.256957915728</v>
      </c>
      <c r="P77" s="31">
        <v>2669.0932098148005</v>
      </c>
      <c r="Q77" s="31">
        <v>4531.8721993427152</v>
      </c>
    </row>
    <row r="78" spans="2:17" x14ac:dyDescent="0.25">
      <c r="B78" s="31">
        <v>43</v>
      </c>
      <c r="C78" s="31" t="s">
        <v>46</v>
      </c>
      <c r="D78" s="31">
        <v>49</v>
      </c>
      <c r="E78" s="31">
        <v>0.54100714932209859</v>
      </c>
      <c r="F78" s="31" t="s">
        <v>51</v>
      </c>
      <c r="G78" s="31">
        <v>49</v>
      </c>
      <c r="H78" s="31">
        <v>0.39098868239750484</v>
      </c>
      <c r="I78" s="31">
        <v>0.84455570170284078</v>
      </c>
      <c r="J78" s="31">
        <v>0.60949829999013849</v>
      </c>
      <c r="K78" s="31">
        <v>2.0621566067765906</v>
      </c>
      <c r="L78" s="31">
        <v>1.6966819347122786</v>
      </c>
      <c r="M78" s="31">
        <v>0.36547467206431206</v>
      </c>
      <c r="N78" s="31">
        <v>8002.6877798106643</v>
      </c>
      <c r="O78" s="31">
        <v>5680.1516965723422</v>
      </c>
      <c r="P78" s="31">
        <v>2322.5360832383221</v>
      </c>
      <c r="Q78" s="31">
        <v>6354.8482583483346</v>
      </c>
    </row>
    <row r="79" spans="2:17" x14ac:dyDescent="0.25">
      <c r="B79" s="31">
        <v>44</v>
      </c>
      <c r="C79" s="31" t="s">
        <v>46</v>
      </c>
      <c r="D79" s="31">
        <v>59</v>
      </c>
      <c r="E79" s="31">
        <v>0.51355157500107096</v>
      </c>
      <c r="F79" s="31" t="s">
        <v>51</v>
      </c>
      <c r="G79" s="31">
        <v>59</v>
      </c>
      <c r="H79" s="31">
        <v>0.60930220034253635</v>
      </c>
      <c r="I79" s="31">
        <v>0.91541079825912941</v>
      </c>
      <c r="J79" s="31">
        <v>0.65162212135321917</v>
      </c>
      <c r="K79" s="31">
        <v>2.3942043470121952</v>
      </c>
      <c r="L79" s="31">
        <v>1.8617004641873287</v>
      </c>
      <c r="M79" s="31">
        <v>0.53250388282486649</v>
      </c>
      <c r="N79" s="31">
        <v>7497.4198827813489</v>
      </c>
      <c r="O79" s="31">
        <v>5487.3356804534815</v>
      </c>
      <c r="P79" s="31">
        <v>2010.0842023278674</v>
      </c>
      <c r="Q79" s="31">
        <v>3774.7784892471059</v>
      </c>
    </row>
    <row r="80" spans="2:17" x14ac:dyDescent="0.25">
      <c r="B80" s="31">
        <v>45</v>
      </c>
      <c r="C80" s="31" t="s">
        <v>46</v>
      </c>
      <c r="D80" s="31">
        <v>96</v>
      </c>
      <c r="E80" s="31">
        <v>0.58883156474225651</v>
      </c>
      <c r="F80" s="31" t="s">
        <v>51</v>
      </c>
      <c r="G80" s="31">
        <v>96</v>
      </c>
      <c r="H80" s="31">
        <v>0.47749637856612415</v>
      </c>
      <c r="I80" s="31">
        <v>0.78365637761159745</v>
      </c>
      <c r="J80" s="31">
        <v>0.57981845504375695</v>
      </c>
      <c r="K80" s="31">
        <v>2.1820041493045816</v>
      </c>
      <c r="L80" s="31">
        <v>1.7851167338959502</v>
      </c>
      <c r="M80" s="31">
        <v>0.39688741540863148</v>
      </c>
      <c r="N80" s="31">
        <v>9175.1177955289495</v>
      </c>
      <c r="O80" s="31">
        <v>6430.4013739261318</v>
      </c>
      <c r="P80" s="31">
        <v>2744.7164216028177</v>
      </c>
      <c r="Q80" s="31">
        <v>6915.6045645258973</v>
      </c>
    </row>
    <row r="81" spans="2:17" x14ac:dyDescent="0.25">
      <c r="B81" s="31">
        <v>46</v>
      </c>
      <c r="C81" s="31" t="s">
        <v>46</v>
      </c>
      <c r="D81" s="31">
        <v>80</v>
      </c>
      <c r="E81" s="31">
        <v>0.60821613337086566</v>
      </c>
      <c r="F81" s="31" t="s">
        <v>51</v>
      </c>
      <c r="G81" s="31">
        <v>80</v>
      </c>
      <c r="H81" s="31">
        <v>0.68877593132291981</v>
      </c>
      <c r="I81" s="31">
        <v>0.77091597056890682</v>
      </c>
      <c r="J81" s="31">
        <v>0.59731207155379584</v>
      </c>
      <c r="K81" s="31">
        <v>2.1273993129615758</v>
      </c>
      <c r="L81" s="31">
        <v>1.6103964423896104</v>
      </c>
      <c r="M81" s="31">
        <v>0.51700287057196537</v>
      </c>
      <c r="N81" s="31">
        <v>9497.1394114029899</v>
      </c>
      <c r="O81" s="31">
        <v>5967.6015074342258</v>
      </c>
      <c r="P81" s="31">
        <v>3529.5379039687641</v>
      </c>
      <c r="Q81" s="31">
        <v>6826.9212897483558</v>
      </c>
    </row>
    <row r="82" spans="2:17" x14ac:dyDescent="0.25">
      <c r="B82" s="31">
        <v>47</v>
      </c>
      <c r="C82" s="31" t="s">
        <v>46</v>
      </c>
      <c r="D82" s="31">
        <v>93</v>
      </c>
      <c r="E82" s="31">
        <v>0.64168322222351726</v>
      </c>
      <c r="F82" s="31" t="s">
        <v>51</v>
      </c>
      <c r="G82" s="31">
        <v>93</v>
      </c>
      <c r="H82" s="31">
        <v>0.47626616804320365</v>
      </c>
      <c r="I82" s="31">
        <v>0.83379240692959233</v>
      </c>
      <c r="J82" s="31">
        <v>0.59058589391229255</v>
      </c>
      <c r="K82" s="31">
        <v>2.2194086321034909</v>
      </c>
      <c r="L82" s="31">
        <v>1.7820710125708268</v>
      </c>
      <c r="M82" s="31">
        <v>0.43733761953266415</v>
      </c>
      <c r="N82" s="31">
        <v>9278.3423166944303</v>
      </c>
      <c r="O82" s="31">
        <v>6377.8152429229922</v>
      </c>
      <c r="P82" s="31">
        <v>2900.5270737714382</v>
      </c>
      <c r="Q82" s="31">
        <v>6632.2377591731547</v>
      </c>
    </row>
    <row r="83" spans="2:17" x14ac:dyDescent="0.25">
      <c r="B83" s="31">
        <v>48</v>
      </c>
      <c r="C83" s="31" t="s">
        <v>46</v>
      </c>
      <c r="D83" s="31">
        <v>62</v>
      </c>
      <c r="E83" s="31">
        <v>0.46472999477034316</v>
      </c>
      <c r="F83" s="31" t="s">
        <v>51</v>
      </c>
      <c r="G83" s="31">
        <v>62</v>
      </c>
      <c r="H83" s="31">
        <v>0.29387351950618346</v>
      </c>
      <c r="I83" s="31">
        <v>0.720602369211503</v>
      </c>
      <c r="J83" s="31">
        <v>0.53505830449463332</v>
      </c>
      <c r="K83" s="31">
        <v>1.8660271769558201</v>
      </c>
      <c r="L83" s="31">
        <v>1.6225598176474321</v>
      </c>
      <c r="M83" s="31">
        <v>0.24346735930838803</v>
      </c>
      <c r="N83" s="31">
        <v>8405.2022250248701</v>
      </c>
      <c r="O83" s="31">
        <v>6201.8767958965254</v>
      </c>
      <c r="P83" s="31">
        <v>2203.3254291283447</v>
      </c>
      <c r="Q83" s="31">
        <v>9049.7774953787612</v>
      </c>
    </row>
    <row r="84" spans="2:17" x14ac:dyDescent="0.25">
      <c r="B84" s="31">
        <v>49</v>
      </c>
      <c r="C84" s="31" t="s">
        <v>46</v>
      </c>
      <c r="D84" s="31">
        <v>35</v>
      </c>
      <c r="E84" s="31">
        <v>0.49806870153325411</v>
      </c>
      <c r="F84" s="31" t="s">
        <v>51</v>
      </c>
      <c r="G84" s="31">
        <v>35</v>
      </c>
      <c r="H84" s="31">
        <v>0.39398866755076822</v>
      </c>
      <c r="I84" s="31">
        <v>0.74189717227448648</v>
      </c>
      <c r="J84" s="31">
        <v>0.49951300174392638</v>
      </c>
      <c r="K84" s="31">
        <v>1.7354703523936288</v>
      </c>
      <c r="L84" s="31">
        <v>1.4179439213238838</v>
      </c>
      <c r="M84" s="31">
        <v>0.31752643106974499</v>
      </c>
      <c r="N84" s="31">
        <v>7816.3498085867232</v>
      </c>
      <c r="O84" s="31">
        <v>5780.4846357783408</v>
      </c>
      <c r="P84" s="31">
        <v>2035.8651728083823</v>
      </c>
      <c r="Q84" s="31">
        <v>6411.6400198546071</v>
      </c>
    </row>
    <row r="85" spans="2:17" x14ac:dyDescent="0.25">
      <c r="B85" s="31">
        <v>50</v>
      </c>
      <c r="C85" s="31" t="s">
        <v>46</v>
      </c>
      <c r="D85" s="31">
        <v>15</v>
      </c>
      <c r="E85" s="31">
        <v>0.60231604267329941</v>
      </c>
      <c r="F85" s="31" t="s">
        <v>51</v>
      </c>
      <c r="G85" s="31">
        <v>15</v>
      </c>
      <c r="H85" s="31">
        <v>0.65478768099208651</v>
      </c>
      <c r="I85" s="31">
        <v>0.75644990852899852</v>
      </c>
      <c r="J85" s="31">
        <v>0.6200955484545535</v>
      </c>
      <c r="K85" s="31">
        <v>2.2484619923707188</v>
      </c>
      <c r="L85" s="31">
        <v>1.7603026476433556</v>
      </c>
      <c r="M85" s="31">
        <v>0.48815934472736311</v>
      </c>
      <c r="N85" s="31">
        <v>9538.4004691795271</v>
      </c>
      <c r="O85" s="31">
        <v>6149.876438357509</v>
      </c>
      <c r="P85" s="31">
        <v>3388.5240308220182</v>
      </c>
      <c r="Q85" s="31">
        <v>6941.4302264653115</v>
      </c>
    </row>
    <row r="86" spans="2:17" x14ac:dyDescent="0.25">
      <c r="B86" s="31">
        <v>51</v>
      </c>
      <c r="C86" s="31" t="s">
        <v>46</v>
      </c>
      <c r="D86" s="31">
        <v>51</v>
      </c>
      <c r="E86" s="31">
        <v>0.57269092783471254</v>
      </c>
      <c r="F86" s="31" t="s">
        <v>51</v>
      </c>
      <c r="G86" s="31">
        <v>51</v>
      </c>
      <c r="H86" s="31">
        <v>0.55390472445939265</v>
      </c>
      <c r="I86" s="31">
        <v>0.82867143312289848</v>
      </c>
      <c r="J86" s="31">
        <v>0.63277233968946256</v>
      </c>
      <c r="K86" s="31">
        <v>2.3721921775375794</v>
      </c>
      <c r="L86" s="31">
        <v>1.9095069554959894</v>
      </c>
      <c r="M86" s="31">
        <v>0.46268522204159002</v>
      </c>
      <c r="N86" s="31">
        <v>8018.6297775056692</v>
      </c>
      <c r="O86" s="31">
        <v>6058.4797460554528</v>
      </c>
      <c r="P86" s="31">
        <v>1960.1500314502164</v>
      </c>
      <c r="Q86" s="31">
        <v>4236.4656100341617</v>
      </c>
    </row>
    <row r="87" spans="2:17" x14ac:dyDescent="0.25">
      <c r="B87" s="31">
        <v>52</v>
      </c>
      <c r="C87" s="31" t="s">
        <v>46</v>
      </c>
      <c r="D87" s="31">
        <v>97</v>
      </c>
      <c r="E87" s="31">
        <v>0.52475761467570792</v>
      </c>
      <c r="F87" s="31" t="s">
        <v>51</v>
      </c>
      <c r="G87" s="31">
        <v>97</v>
      </c>
      <c r="H87" s="31">
        <v>0.66582419719121644</v>
      </c>
      <c r="I87" s="31">
        <v>0.77632707135583778</v>
      </c>
      <c r="J87" s="31">
        <v>0.58521060636111477</v>
      </c>
      <c r="K87" s="31">
        <v>2.0052129708445157</v>
      </c>
      <c r="L87" s="31">
        <v>1.5152757683804574</v>
      </c>
      <c r="M87" s="31">
        <v>0.48993720246405825</v>
      </c>
      <c r="N87" s="31">
        <v>8020.4795596138629</v>
      </c>
      <c r="O87" s="31">
        <v>5664.1257502408444</v>
      </c>
      <c r="P87" s="31">
        <v>2356.3538093730185</v>
      </c>
      <c r="Q87" s="31">
        <v>4809.5017025082525</v>
      </c>
    </row>
    <row r="88" spans="2:17" x14ac:dyDescent="0.25">
      <c r="B88" s="31">
        <v>53</v>
      </c>
      <c r="C88" s="31" t="s">
        <v>46</v>
      </c>
      <c r="D88" s="31">
        <v>70</v>
      </c>
      <c r="E88" s="31">
        <v>0.69147228225596569</v>
      </c>
      <c r="F88" s="31" t="s">
        <v>51</v>
      </c>
      <c r="G88" s="31">
        <v>70</v>
      </c>
      <c r="H88" s="31">
        <v>0.52603464265274447</v>
      </c>
      <c r="I88" s="31">
        <v>0.80071714398164751</v>
      </c>
      <c r="J88" s="31">
        <v>0.64138230509815741</v>
      </c>
      <c r="K88" s="31">
        <v>2.3923174415368278</v>
      </c>
      <c r="L88" s="31">
        <v>1.9447525051850714</v>
      </c>
      <c r="M88" s="31">
        <v>0.44756493635175643</v>
      </c>
      <c r="N88" s="31">
        <v>9158.7181859264911</v>
      </c>
      <c r="O88" s="31">
        <v>6120.00315654515</v>
      </c>
      <c r="P88" s="31">
        <v>3038.7150293813411</v>
      </c>
      <c r="Q88" s="31">
        <v>6789.4394367683717</v>
      </c>
    </row>
    <row r="89" spans="2:17" x14ac:dyDescent="0.25">
      <c r="B89" s="31">
        <v>54</v>
      </c>
      <c r="C89" s="31" t="s">
        <v>46</v>
      </c>
      <c r="D89" s="31">
        <v>19</v>
      </c>
      <c r="E89" s="31">
        <v>0.61614504038751972</v>
      </c>
      <c r="F89" s="31" t="s">
        <v>51</v>
      </c>
      <c r="G89" s="31">
        <v>19</v>
      </c>
      <c r="H89" s="31">
        <v>0.54981725629918632</v>
      </c>
      <c r="I89" s="31">
        <v>0.73161673043744191</v>
      </c>
      <c r="J89" s="31">
        <v>0.63486391535963083</v>
      </c>
      <c r="K89" s="31">
        <v>2.1268601759998056</v>
      </c>
      <c r="L89" s="31">
        <v>1.7181872727796907</v>
      </c>
      <c r="M89" s="31">
        <v>0.40867290322011485</v>
      </c>
      <c r="N89" s="31">
        <v>7539.4196503597559</v>
      </c>
      <c r="O89" s="31">
        <v>5729.998532330239</v>
      </c>
      <c r="P89" s="31">
        <v>1809.4211180295169</v>
      </c>
      <c r="Q89" s="31">
        <v>4427.5534388805481</v>
      </c>
    </row>
    <row r="90" spans="2:17" x14ac:dyDescent="0.25">
      <c r="B90" s="31">
        <v>55</v>
      </c>
      <c r="C90" s="31" t="s">
        <v>46</v>
      </c>
      <c r="D90" s="31">
        <v>43</v>
      </c>
      <c r="E90" s="31">
        <v>0.56915132294861537</v>
      </c>
      <c r="F90" s="31" t="s">
        <v>51</v>
      </c>
      <c r="G90" s="31">
        <v>43</v>
      </c>
      <c r="H90" s="31">
        <v>0.76148084476657862</v>
      </c>
      <c r="I90" s="31">
        <v>0.90810350978659771</v>
      </c>
      <c r="J90" s="31">
        <v>0.58241244100042966</v>
      </c>
      <c r="K90" s="31">
        <v>2.478175930854071</v>
      </c>
      <c r="L90" s="31">
        <v>1.8493125106063029</v>
      </c>
      <c r="M90" s="31">
        <v>0.62886342024776809</v>
      </c>
      <c r="N90" s="31">
        <v>8948.6774530716539</v>
      </c>
      <c r="O90" s="31">
        <v>6226.3114117246068</v>
      </c>
      <c r="P90" s="31">
        <v>2722.366041347047</v>
      </c>
      <c r="Q90" s="31">
        <v>4329.0259119769644</v>
      </c>
    </row>
    <row r="91" spans="2:17" x14ac:dyDescent="0.25">
      <c r="B91" s="31">
        <v>56</v>
      </c>
      <c r="C91" s="31" t="s">
        <v>46</v>
      </c>
      <c r="D91" s="31">
        <v>26</v>
      </c>
      <c r="E91" s="31">
        <v>0.52987087956235612</v>
      </c>
      <c r="F91" s="31" t="s">
        <v>51</v>
      </c>
      <c r="G91" s="31">
        <v>26</v>
      </c>
      <c r="H91" s="31">
        <v>0.32339513416159349</v>
      </c>
      <c r="I91" s="31">
        <v>0.84604999751200916</v>
      </c>
      <c r="J91" s="31">
        <v>0.5495685878793406</v>
      </c>
      <c r="K91" s="31">
        <v>2.0058756730497769</v>
      </c>
      <c r="L91" s="31">
        <v>1.6710510005455905</v>
      </c>
      <c r="M91" s="31">
        <v>0.33482467250418635</v>
      </c>
      <c r="N91" s="31">
        <v>9334.8993917415446</v>
      </c>
      <c r="O91" s="31">
        <v>6112.5428234644169</v>
      </c>
      <c r="P91" s="31">
        <v>3222.3565682771277</v>
      </c>
      <c r="Q91" s="31">
        <v>9624.0117079091251</v>
      </c>
    </row>
    <row r="92" spans="2:17" x14ac:dyDescent="0.25">
      <c r="B92" s="31">
        <v>57</v>
      </c>
      <c r="C92" s="31" t="s">
        <v>46</v>
      </c>
      <c r="D92" s="31">
        <v>22</v>
      </c>
      <c r="E92" s="31">
        <v>0.61056597138733548</v>
      </c>
      <c r="F92" s="31" t="s">
        <v>51</v>
      </c>
      <c r="G92" s="31">
        <v>22</v>
      </c>
      <c r="H92" s="31">
        <v>0.64686697839530582</v>
      </c>
      <c r="I92" s="31">
        <v>0.67145608455728489</v>
      </c>
      <c r="J92" s="31">
        <v>0.61045346025733238</v>
      </c>
      <c r="K92" s="31">
        <v>2.0017696094377717</v>
      </c>
      <c r="L92" s="31">
        <v>1.5696412975872749</v>
      </c>
      <c r="M92" s="31">
        <v>0.43212831185049683</v>
      </c>
      <c r="N92" s="31">
        <v>8524.9769423951766</v>
      </c>
      <c r="O92" s="31">
        <v>5433.6665214330151</v>
      </c>
      <c r="P92" s="31">
        <v>3091.3104209621615</v>
      </c>
      <c r="Q92" s="31">
        <v>7153.6863847783716</v>
      </c>
    </row>
    <row r="93" spans="2:17" x14ac:dyDescent="0.25">
      <c r="B93" s="31">
        <v>58</v>
      </c>
      <c r="C93" s="31" t="s">
        <v>46</v>
      </c>
      <c r="D93" s="31">
        <v>22</v>
      </c>
      <c r="E93" s="31">
        <v>0.61056597138733548</v>
      </c>
      <c r="F93" s="31" t="s">
        <v>51</v>
      </c>
      <c r="G93" s="31">
        <v>22</v>
      </c>
      <c r="H93" s="31">
        <v>0.64686697839530582</v>
      </c>
      <c r="I93" s="31">
        <v>0.80374727785301914</v>
      </c>
      <c r="J93" s="31">
        <v>0.63322566448781215</v>
      </c>
      <c r="K93" s="31">
        <v>2.1949829797173552</v>
      </c>
      <c r="L93" s="31">
        <v>1.6812555129809013</v>
      </c>
      <c r="M93" s="31">
        <v>0.51372746673645397</v>
      </c>
      <c r="N93" s="31">
        <v>8127.6402448364161</v>
      </c>
      <c r="O93" s="31">
        <v>5391.1603887789934</v>
      </c>
      <c r="P93" s="31">
        <v>2736.4798560574227</v>
      </c>
      <c r="Q93" s="31">
        <v>5326.7151033239525</v>
      </c>
    </row>
    <row r="94" spans="2:17" x14ac:dyDescent="0.25">
      <c r="B94" s="31">
        <v>59</v>
      </c>
      <c r="C94" s="31" t="s">
        <v>46</v>
      </c>
      <c r="D94" s="31">
        <v>73</v>
      </c>
      <c r="E94" s="31">
        <v>0.60857793696008589</v>
      </c>
      <c r="F94" s="31" t="s">
        <v>51</v>
      </c>
      <c r="G94" s="31">
        <v>73</v>
      </c>
      <c r="H94" s="31">
        <v>0.85118465835479507</v>
      </c>
      <c r="I94" s="31">
        <v>0.82336769319274683</v>
      </c>
      <c r="J94" s="31">
        <v>0.59683559696059951</v>
      </c>
      <c r="K94" s="31">
        <v>2.3278350547455071</v>
      </c>
      <c r="L94" s="31">
        <v>1.6819553152724152</v>
      </c>
      <c r="M94" s="31">
        <v>0.64587973947309196</v>
      </c>
      <c r="N94" s="31">
        <v>8595.1263669995024</v>
      </c>
      <c r="O94" s="31">
        <v>5762.6497929913221</v>
      </c>
      <c r="P94" s="31">
        <v>2832.4765740081803</v>
      </c>
      <c r="Q94" s="31">
        <v>4385.4550636917511</v>
      </c>
    </row>
    <row r="95" spans="2:17" x14ac:dyDescent="0.25">
      <c r="B95" s="31">
        <v>60</v>
      </c>
      <c r="C95" s="31" t="s">
        <v>46</v>
      </c>
      <c r="D95" s="31">
        <v>30</v>
      </c>
      <c r="E95" s="31">
        <v>0.51186280605627887</v>
      </c>
      <c r="F95" s="31" t="s">
        <v>51</v>
      </c>
      <c r="G95" s="31">
        <v>30</v>
      </c>
      <c r="H95" s="31">
        <v>0.4928548128063226</v>
      </c>
      <c r="I95" s="31">
        <v>0.79330959485301278</v>
      </c>
      <c r="J95" s="31">
        <v>0.5357428775641454</v>
      </c>
      <c r="K95" s="31">
        <v>2.1498738424800683</v>
      </c>
      <c r="L95" s="31">
        <v>1.7539915641876869</v>
      </c>
      <c r="M95" s="31">
        <v>0.39588227829238143</v>
      </c>
      <c r="N95" s="31">
        <v>9078.4971421071823</v>
      </c>
      <c r="O95" s="31">
        <v>6479.8583987937736</v>
      </c>
      <c r="P95" s="31">
        <v>2598.6387433134087</v>
      </c>
      <c r="Q95" s="31">
        <v>6564.1704259218368</v>
      </c>
    </row>
    <row r="96" spans="2:17" x14ac:dyDescent="0.25">
      <c r="B96" s="31">
        <v>61</v>
      </c>
      <c r="C96" s="31" t="s">
        <v>46</v>
      </c>
      <c r="D96" s="31">
        <v>39</v>
      </c>
      <c r="E96" s="31">
        <v>0.44883697213551155</v>
      </c>
      <c r="F96" s="31" t="s">
        <v>51</v>
      </c>
      <c r="G96" s="31">
        <v>39</v>
      </c>
      <c r="H96" s="31">
        <v>7.9536908173217125E-2</v>
      </c>
      <c r="I96" s="31">
        <v>0.82290699557365066</v>
      </c>
      <c r="J96" s="31">
        <v>0.61283518155835282</v>
      </c>
      <c r="K96" s="31">
        <v>2.029384555736744</v>
      </c>
      <c r="L96" s="31">
        <v>1.8863535432421803</v>
      </c>
      <c r="M96" s="31">
        <v>0.14303101249456374</v>
      </c>
      <c r="N96" s="31">
        <v>7765.6885407468017</v>
      </c>
      <c r="O96" s="31">
        <v>6530.3608140377764</v>
      </c>
      <c r="P96" s="31">
        <v>1235.3277267090252</v>
      </c>
      <c r="Q96" s="31">
        <v>8636.7823674322171</v>
      </c>
    </row>
    <row r="97" spans="2:17" x14ac:dyDescent="0.25">
      <c r="B97" s="31">
        <v>62</v>
      </c>
      <c r="C97" s="31" t="s">
        <v>46</v>
      </c>
      <c r="D97" s="31">
        <v>3</v>
      </c>
      <c r="E97" s="31">
        <v>0.53970179935353102</v>
      </c>
      <c r="F97" s="31" t="s">
        <v>51</v>
      </c>
      <c r="G97" s="31">
        <v>3</v>
      </c>
      <c r="H97" s="31">
        <v>0.48268292597848683</v>
      </c>
      <c r="I97" s="31">
        <v>0.71838599990034879</v>
      </c>
      <c r="J97" s="31">
        <v>0.50924776444235742</v>
      </c>
      <c r="K97" s="31">
        <v>1.9162171959454897</v>
      </c>
      <c r="L97" s="31">
        <v>1.557539712966149</v>
      </c>
      <c r="M97" s="31">
        <v>0.35867748297934066</v>
      </c>
      <c r="N97" s="31">
        <v>7820.4833469327605</v>
      </c>
      <c r="O97" s="31">
        <v>6043.1649886437335</v>
      </c>
      <c r="P97" s="31">
        <v>1777.3183582890269</v>
      </c>
      <c r="Q97" s="31">
        <v>4955.1991486217667</v>
      </c>
    </row>
    <row r="98" spans="2:17" x14ac:dyDescent="0.25">
      <c r="B98" s="31">
        <v>63</v>
      </c>
      <c r="C98" s="31" t="s">
        <v>46</v>
      </c>
      <c r="D98" s="31">
        <v>12</v>
      </c>
      <c r="E98" s="31">
        <v>0.50563210231978695</v>
      </c>
      <c r="F98" s="31" t="s">
        <v>51</v>
      </c>
      <c r="G98" s="31">
        <v>12</v>
      </c>
      <c r="H98" s="31">
        <v>0.49538650129534822</v>
      </c>
      <c r="I98" s="31">
        <v>0.70657000059388309</v>
      </c>
      <c r="J98" s="31">
        <v>0.52337495095007558</v>
      </c>
      <c r="K98" s="31">
        <v>1.8256077801375115</v>
      </c>
      <c r="L98" s="31">
        <v>1.4737055962347529</v>
      </c>
      <c r="M98" s="31">
        <v>0.35190218390275851</v>
      </c>
      <c r="N98" s="31">
        <v>8546.0996383199781</v>
      </c>
      <c r="O98" s="31">
        <v>5863.2516248003776</v>
      </c>
      <c r="P98" s="31">
        <v>2682.8480135196005</v>
      </c>
      <c r="Q98" s="31">
        <v>7623.8458760487674</v>
      </c>
    </row>
    <row r="99" spans="2:17" x14ac:dyDescent="0.25">
      <c r="B99" s="31">
        <v>64</v>
      </c>
      <c r="C99" s="31" t="s">
        <v>46</v>
      </c>
      <c r="D99" s="31">
        <v>3</v>
      </c>
      <c r="E99" s="31">
        <v>0.53970179935353102</v>
      </c>
      <c r="F99" s="31" t="s">
        <v>51</v>
      </c>
      <c r="G99" s="31">
        <v>3</v>
      </c>
      <c r="H99" s="31">
        <v>0.48268292597848683</v>
      </c>
      <c r="I99" s="31">
        <v>0.80630809104761314</v>
      </c>
      <c r="J99" s="31">
        <v>0.66222241847188568</v>
      </c>
      <c r="K99" s="31">
        <v>2.3541782475735924</v>
      </c>
      <c r="L99" s="31">
        <v>1.9567714962268485</v>
      </c>
      <c r="M99" s="31">
        <v>0.39740675134674386</v>
      </c>
      <c r="N99" s="31">
        <v>7211.4944841706656</v>
      </c>
      <c r="O99" s="31">
        <v>6078.6989952290551</v>
      </c>
      <c r="P99" s="31">
        <v>1132.7954889416105</v>
      </c>
      <c r="Q99" s="31">
        <v>2850.4686573712183</v>
      </c>
    </row>
    <row r="100" spans="2:17" x14ac:dyDescent="0.25">
      <c r="B100" s="31">
        <v>65</v>
      </c>
      <c r="C100" s="31" t="s">
        <v>46</v>
      </c>
      <c r="D100" s="31">
        <v>22</v>
      </c>
      <c r="E100" s="31">
        <v>0.61056597138733548</v>
      </c>
      <c r="F100" s="31" t="s">
        <v>51</v>
      </c>
      <c r="G100" s="31">
        <v>22</v>
      </c>
      <c r="H100" s="31">
        <v>0.64686697839530582</v>
      </c>
      <c r="I100" s="31">
        <v>0.73813376808242914</v>
      </c>
      <c r="J100" s="31">
        <v>0.66409129444235071</v>
      </c>
      <c r="K100" s="31">
        <v>2.186144988400208</v>
      </c>
      <c r="L100" s="31">
        <v>1.7113584445436816</v>
      </c>
      <c r="M100" s="31">
        <v>0.47478654385652641</v>
      </c>
      <c r="N100" s="31">
        <v>8626.243596896089</v>
      </c>
      <c r="O100" s="31">
        <v>5479.5677269735033</v>
      </c>
      <c r="P100" s="31">
        <v>3146.6758699225857</v>
      </c>
      <c r="Q100" s="31">
        <v>6627.5590802621091</v>
      </c>
    </row>
    <row r="101" spans="2:17" x14ac:dyDescent="0.25">
      <c r="B101" s="31">
        <v>66</v>
      </c>
      <c r="C101" s="31" t="s">
        <v>46</v>
      </c>
      <c r="D101" s="31">
        <v>50</v>
      </c>
      <c r="E101" s="31">
        <v>0.5904924656544811</v>
      </c>
      <c r="F101" s="31" t="s">
        <v>51</v>
      </c>
      <c r="G101" s="31">
        <v>50</v>
      </c>
      <c r="H101" s="31">
        <v>0.72752448095737909</v>
      </c>
      <c r="I101" s="31">
        <v>0.7882258248897549</v>
      </c>
      <c r="J101" s="31">
        <v>0.71789084266076053</v>
      </c>
      <c r="K101" s="31">
        <v>2.4700325322392738</v>
      </c>
      <c r="L101" s="31">
        <v>1.906217092470285</v>
      </c>
      <c r="M101" s="31">
        <v>0.56381543976898874</v>
      </c>
      <c r="N101" s="31">
        <v>10470.826607008566</v>
      </c>
      <c r="O101" s="31">
        <v>5820.3255946610698</v>
      </c>
      <c r="P101" s="31">
        <v>4650.5010123474967</v>
      </c>
      <c r="Q101" s="31">
        <v>8248.2682883834113</v>
      </c>
    </row>
    <row r="102" spans="2:17" x14ac:dyDescent="0.25">
      <c r="B102" s="31">
        <v>67</v>
      </c>
      <c r="C102" s="31" t="s">
        <v>46</v>
      </c>
      <c r="D102" s="31">
        <v>77</v>
      </c>
      <c r="E102" s="31">
        <v>0.52331630229243065</v>
      </c>
      <c r="F102" s="31" t="s">
        <v>51</v>
      </c>
      <c r="G102" s="31">
        <v>77</v>
      </c>
      <c r="H102" s="31">
        <v>0.1398088002157567</v>
      </c>
      <c r="I102" s="31">
        <v>0.86287697509001493</v>
      </c>
      <c r="J102" s="31">
        <v>0.652481986523894</v>
      </c>
      <c r="K102" s="31">
        <v>2.2473029724788818</v>
      </c>
      <c r="L102" s="31">
        <v>2.0459771213433018</v>
      </c>
      <c r="M102" s="31">
        <v>0.20132585113557999</v>
      </c>
      <c r="N102" s="31">
        <v>8066.4570863208992</v>
      </c>
      <c r="O102" s="31">
        <v>6198.4107529520834</v>
      </c>
      <c r="P102" s="31">
        <v>1868.0463333688158</v>
      </c>
      <c r="Q102" s="31">
        <v>9278.7206552565713</v>
      </c>
    </row>
    <row r="103" spans="2:17" x14ac:dyDescent="0.25">
      <c r="B103" s="31">
        <v>68</v>
      </c>
      <c r="C103" s="31" t="s">
        <v>46</v>
      </c>
      <c r="D103" s="31">
        <v>32</v>
      </c>
      <c r="E103" s="31">
        <v>0.57286827924151174</v>
      </c>
      <c r="F103" s="31" t="s">
        <v>51</v>
      </c>
      <c r="G103" s="31">
        <v>32</v>
      </c>
      <c r="H103" s="31">
        <v>0.4551230248335405</v>
      </c>
      <c r="I103" s="31">
        <v>0.78492882585111601</v>
      </c>
      <c r="J103" s="31">
        <v>0.60010400042316048</v>
      </c>
      <c r="K103" s="31">
        <v>1.9906917074309116</v>
      </c>
      <c r="L103" s="31">
        <v>1.6116902798395889</v>
      </c>
      <c r="M103" s="31">
        <v>0.37900142759132271</v>
      </c>
      <c r="N103" s="31">
        <v>9619.1636105459038</v>
      </c>
      <c r="O103" s="31">
        <v>6034.438700713079</v>
      </c>
      <c r="P103" s="31">
        <v>3584.7249098328248</v>
      </c>
      <c r="Q103" s="31">
        <v>9458.341443764255</v>
      </c>
    </row>
    <row r="104" spans="2:17" x14ac:dyDescent="0.25">
      <c r="B104" s="31">
        <v>69</v>
      </c>
      <c r="C104" s="31" t="s">
        <v>46</v>
      </c>
      <c r="D104" s="31">
        <v>83</v>
      </c>
      <c r="E104" s="31">
        <v>0.53277956156534378</v>
      </c>
      <c r="F104" s="31" t="s">
        <v>51</v>
      </c>
      <c r="G104" s="31">
        <v>83</v>
      </c>
      <c r="H104" s="31">
        <v>0.38151398731319075</v>
      </c>
      <c r="I104" s="31">
        <v>0.80860745879038831</v>
      </c>
      <c r="J104" s="31">
        <v>0.57856818392659937</v>
      </c>
      <c r="K104" s="31">
        <v>2.1235488461340211</v>
      </c>
      <c r="L104" s="31">
        <v>1.7802567673468936</v>
      </c>
      <c r="M104" s="31">
        <v>0.34329207878712742</v>
      </c>
      <c r="N104" s="31">
        <v>8087.2729063919287</v>
      </c>
      <c r="O104" s="31">
        <v>5995.9581980781377</v>
      </c>
      <c r="P104" s="31">
        <v>2091.314708313791</v>
      </c>
      <c r="Q104" s="31">
        <v>6091.9398889206468</v>
      </c>
    </row>
    <row r="105" spans="2:17" x14ac:dyDescent="0.25">
      <c r="B105" s="31">
        <v>70</v>
      </c>
      <c r="C105" s="31" t="s">
        <v>46</v>
      </c>
      <c r="D105" s="31">
        <v>92</v>
      </c>
      <c r="E105" s="31">
        <v>0.57803093989577892</v>
      </c>
      <c r="F105" s="31" t="s">
        <v>51</v>
      </c>
      <c r="G105" s="31">
        <v>92</v>
      </c>
      <c r="H105" s="31">
        <v>1.1305053596641446</v>
      </c>
      <c r="I105" s="31">
        <v>0.74943726315185077</v>
      </c>
      <c r="J105" s="31">
        <v>0.57037880812959096</v>
      </c>
      <c r="K105" s="31">
        <v>2.2414326850375037</v>
      </c>
      <c r="L105" s="31">
        <v>1.4931150583553516</v>
      </c>
      <c r="M105" s="31">
        <v>0.74831762668215207</v>
      </c>
      <c r="N105" s="31">
        <v>8648.2498679330765</v>
      </c>
      <c r="O105" s="31">
        <v>5366.961064275567</v>
      </c>
      <c r="P105" s="31">
        <v>3281.2888036575096</v>
      </c>
      <c r="Q105" s="31">
        <v>4384.8877624410643</v>
      </c>
    </row>
    <row r="106" spans="2:17" x14ac:dyDescent="0.25">
      <c r="B106" s="31">
        <v>71</v>
      </c>
      <c r="C106" s="31" t="s">
        <v>46</v>
      </c>
      <c r="D106" s="31">
        <v>17</v>
      </c>
      <c r="E106" s="31">
        <v>0.57919500280207337</v>
      </c>
      <c r="F106" s="31" t="s">
        <v>51</v>
      </c>
      <c r="G106" s="31">
        <v>17</v>
      </c>
      <c r="H106" s="31">
        <v>0.75514156607846861</v>
      </c>
      <c r="I106" s="31">
        <v>0.79478116560182621</v>
      </c>
      <c r="J106" s="31">
        <v>0.57905554154865368</v>
      </c>
      <c r="K106" s="31">
        <v>2.2253870360773096</v>
      </c>
      <c r="L106" s="31">
        <v>1.6631709241578871</v>
      </c>
      <c r="M106" s="31">
        <v>0.56221611191942245</v>
      </c>
      <c r="N106" s="31">
        <v>9437.3985957977948</v>
      </c>
      <c r="O106" s="31">
        <v>5953.5877531251681</v>
      </c>
      <c r="P106" s="31">
        <v>3483.8108426726267</v>
      </c>
      <c r="Q106" s="31">
        <v>6196.5688439251471</v>
      </c>
    </row>
    <row r="107" spans="2:17" x14ac:dyDescent="0.25">
      <c r="B107" s="31">
        <v>72</v>
      </c>
      <c r="C107" s="31" t="s">
        <v>46</v>
      </c>
      <c r="D107" s="31">
        <v>6</v>
      </c>
      <c r="E107" s="31">
        <v>0.6461645521419388</v>
      </c>
      <c r="F107" s="31" t="s">
        <v>51</v>
      </c>
      <c r="G107" s="31">
        <v>6</v>
      </c>
      <c r="H107" s="31">
        <v>0.92541800787469697</v>
      </c>
      <c r="I107" s="31">
        <v>0.80012492659926404</v>
      </c>
      <c r="J107" s="31">
        <v>0.59003513460058421</v>
      </c>
      <c r="K107" s="31">
        <v>2.3526966603981276</v>
      </c>
      <c r="L107" s="31">
        <v>1.6709149452035561</v>
      </c>
      <c r="M107" s="31">
        <v>0.68178171519457154</v>
      </c>
      <c r="N107" s="31">
        <v>10297.945186298341</v>
      </c>
      <c r="O107" s="31">
        <v>5790.7507939045017</v>
      </c>
      <c r="P107" s="31">
        <v>4507.1943923938388</v>
      </c>
      <c r="Q107" s="31">
        <v>6610.9053556937133</v>
      </c>
    </row>
    <row r="108" spans="2:17" x14ac:dyDescent="0.25">
      <c r="B108" s="31">
        <v>73</v>
      </c>
      <c r="C108" s="31" t="s">
        <v>46</v>
      </c>
      <c r="D108" s="31">
        <v>83</v>
      </c>
      <c r="E108" s="31">
        <v>0.53277956156534378</v>
      </c>
      <c r="F108" s="31" t="s">
        <v>51</v>
      </c>
      <c r="G108" s="31">
        <v>83</v>
      </c>
      <c r="H108" s="31">
        <v>0.38151398731319075</v>
      </c>
      <c r="I108" s="31">
        <v>0.77978032503389871</v>
      </c>
      <c r="J108" s="31">
        <v>0.66793162540279016</v>
      </c>
      <c r="K108" s="31">
        <v>2.2917291954935401</v>
      </c>
      <c r="L108" s="31">
        <v>1.9773132366824253</v>
      </c>
      <c r="M108" s="31">
        <v>0.31441595881111484</v>
      </c>
      <c r="N108" s="31">
        <v>8297.1550534643411</v>
      </c>
      <c r="O108" s="31">
        <v>6293.7005292505364</v>
      </c>
      <c r="P108" s="31">
        <v>2003.4545242138047</v>
      </c>
      <c r="Q108" s="31">
        <v>6371.9873882654238</v>
      </c>
    </row>
    <row r="109" spans="2:17" x14ac:dyDescent="0.25">
      <c r="B109" s="31">
        <v>74</v>
      </c>
      <c r="C109" s="31" t="s">
        <v>46</v>
      </c>
      <c r="D109" s="31">
        <v>70</v>
      </c>
      <c r="E109" s="31">
        <v>0.69147228225596569</v>
      </c>
      <c r="F109" s="31" t="s">
        <v>51</v>
      </c>
      <c r="G109" s="31">
        <v>70</v>
      </c>
      <c r="H109" s="31">
        <v>0.52603464265274447</v>
      </c>
      <c r="I109" s="31">
        <v>0.8146005522099633</v>
      </c>
      <c r="J109" s="31">
        <v>0.63280155947949612</v>
      </c>
      <c r="K109" s="31">
        <v>2.3912954462409592</v>
      </c>
      <c r="L109" s="31">
        <v>1.9327109396148912</v>
      </c>
      <c r="M109" s="31">
        <v>0.45858450662606809</v>
      </c>
      <c r="N109" s="31">
        <v>9219.8840577078918</v>
      </c>
      <c r="O109" s="31">
        <v>6592.5858930364811</v>
      </c>
      <c r="P109" s="31">
        <v>2627.2981646714106</v>
      </c>
      <c r="Q109" s="31">
        <v>5729.1472492194807</v>
      </c>
    </row>
    <row r="110" spans="2:17" x14ac:dyDescent="0.25">
      <c r="B110" s="31">
        <v>75</v>
      </c>
      <c r="C110" s="31" t="s">
        <v>46</v>
      </c>
      <c r="D110" s="31">
        <v>63</v>
      </c>
      <c r="E110" s="31">
        <v>0.45507038413984136</v>
      </c>
      <c r="F110" s="31" t="s">
        <v>51</v>
      </c>
      <c r="G110" s="31">
        <v>63</v>
      </c>
      <c r="H110" s="31">
        <v>0.43991373202243889</v>
      </c>
      <c r="I110" s="31">
        <v>0.86065018227981682</v>
      </c>
      <c r="J110" s="31">
        <v>0.65953266420543444</v>
      </c>
      <c r="K110" s="31">
        <v>2.3842052792409474</v>
      </c>
      <c r="L110" s="31">
        <v>2.0025451773322716</v>
      </c>
      <c r="M110" s="31">
        <v>0.38166010190867583</v>
      </c>
      <c r="N110" s="31">
        <v>8954.0715191794734</v>
      </c>
      <c r="O110" s="31">
        <v>6323.5597866934477</v>
      </c>
      <c r="P110" s="31">
        <v>2630.5117324860257</v>
      </c>
      <c r="Q110" s="31">
        <v>6892.2890271497599</v>
      </c>
    </row>
    <row r="111" spans="2:17" x14ac:dyDescent="0.25">
      <c r="B111" s="31">
        <v>76</v>
      </c>
      <c r="C111" s="31" t="s">
        <v>46</v>
      </c>
      <c r="D111" s="31">
        <v>86</v>
      </c>
      <c r="E111" s="31">
        <v>0.53071188069993847</v>
      </c>
      <c r="F111" s="31" t="s">
        <v>51</v>
      </c>
      <c r="G111" s="31">
        <v>86</v>
      </c>
      <c r="H111" s="31">
        <v>0.38868239292480489</v>
      </c>
      <c r="I111" s="31">
        <v>0.8106435534581744</v>
      </c>
      <c r="J111" s="31">
        <v>0.51179819336791665</v>
      </c>
      <c r="K111" s="31">
        <v>1.8749799318137663</v>
      </c>
      <c r="L111" s="31">
        <v>1.5174522022289811</v>
      </c>
      <c r="M111" s="31">
        <v>0.35752772958478518</v>
      </c>
      <c r="N111" s="31">
        <v>7280.1156317199675</v>
      </c>
      <c r="O111" s="31">
        <v>6003.6011078373704</v>
      </c>
      <c r="P111" s="31">
        <v>1276.5145238825971</v>
      </c>
      <c r="Q111" s="31">
        <v>3570.3930583652273</v>
      </c>
    </row>
    <row r="112" spans="2:17" x14ac:dyDescent="0.25">
      <c r="B112" s="31">
        <v>77</v>
      </c>
      <c r="C112" s="31" t="s">
        <v>46</v>
      </c>
      <c r="D112" s="31">
        <v>12</v>
      </c>
      <c r="E112" s="31">
        <v>0.50563210231978695</v>
      </c>
      <c r="F112" s="31" t="s">
        <v>51</v>
      </c>
      <c r="G112" s="31">
        <v>12</v>
      </c>
      <c r="H112" s="31">
        <v>0.49538650129534822</v>
      </c>
      <c r="I112" s="31">
        <v>0.86384091105556093</v>
      </c>
      <c r="J112" s="31">
        <v>0.56143021458599929</v>
      </c>
      <c r="K112" s="31">
        <v>2.068132504625753</v>
      </c>
      <c r="L112" s="31">
        <v>1.637098998680603</v>
      </c>
      <c r="M112" s="31">
        <v>0.43103350594515</v>
      </c>
      <c r="N112" s="31">
        <v>8302.50521828606</v>
      </c>
      <c r="O112" s="31">
        <v>5514.765181419466</v>
      </c>
      <c r="P112" s="31">
        <v>2787.740036866594</v>
      </c>
      <c r="Q112" s="31">
        <v>6467.5715423880301</v>
      </c>
    </row>
    <row r="113" spans="2:17" x14ac:dyDescent="0.25">
      <c r="B113" s="31">
        <v>78</v>
      </c>
      <c r="C113" s="31" t="s">
        <v>46</v>
      </c>
      <c r="D113" s="31">
        <v>25</v>
      </c>
      <c r="E113" s="31">
        <v>0.54151053183351028</v>
      </c>
      <c r="F113" s="31" t="s">
        <v>51</v>
      </c>
      <c r="G113" s="31">
        <v>25</v>
      </c>
      <c r="H113" s="31">
        <v>0.79129335699360848</v>
      </c>
      <c r="I113" s="31">
        <v>0.74961053348573958</v>
      </c>
      <c r="J113" s="31">
        <v>0.59036516402343231</v>
      </c>
      <c r="K113" s="31">
        <v>2.1420872249548575</v>
      </c>
      <c r="L113" s="31">
        <v>1.5887021477531156</v>
      </c>
      <c r="M113" s="31">
        <v>0.5533850772017419</v>
      </c>
      <c r="N113" s="31">
        <v>7575.6831304201642</v>
      </c>
      <c r="O113" s="31">
        <v>5727.3905751098428</v>
      </c>
      <c r="P113" s="31">
        <v>1848.2925553103214</v>
      </c>
      <c r="Q113" s="31">
        <v>3339.9754193886733</v>
      </c>
    </row>
    <row r="114" spans="2:17" x14ac:dyDescent="0.25">
      <c r="B114" s="31">
        <v>79</v>
      </c>
      <c r="C114" s="31" t="s">
        <v>46</v>
      </c>
      <c r="D114" s="31">
        <v>17</v>
      </c>
      <c r="E114" s="31">
        <v>0.57919500280207337</v>
      </c>
      <c r="F114" s="31" t="s">
        <v>51</v>
      </c>
      <c r="G114" s="31">
        <v>17</v>
      </c>
      <c r="H114" s="31">
        <v>0.75514156607846861</v>
      </c>
      <c r="I114" s="31">
        <v>0.73542499590745136</v>
      </c>
      <c r="J114" s="31">
        <v>0.51882561756513756</v>
      </c>
      <c r="K114" s="31">
        <v>2.0194782954499573</v>
      </c>
      <c r="L114" s="31">
        <v>1.5022382285342866</v>
      </c>
      <c r="M114" s="31">
        <v>0.5172400669156707</v>
      </c>
      <c r="N114" s="31">
        <v>8368.7130038159412</v>
      </c>
      <c r="O114" s="31">
        <v>5301.1546708835949</v>
      </c>
      <c r="P114" s="31">
        <v>3067.5583329323463</v>
      </c>
      <c r="Q114" s="31">
        <v>5930.627824762988</v>
      </c>
    </row>
    <row r="115" spans="2:17" x14ac:dyDescent="0.25">
      <c r="B115" s="31">
        <v>80</v>
      </c>
      <c r="C115" s="31" t="s">
        <v>46</v>
      </c>
      <c r="D115" s="31">
        <v>75</v>
      </c>
      <c r="E115" s="31">
        <v>0.52241476096993178</v>
      </c>
      <c r="F115" s="31" t="s">
        <v>51</v>
      </c>
      <c r="G115" s="31">
        <v>75</v>
      </c>
      <c r="H115" s="31">
        <v>0.42092477128256078</v>
      </c>
      <c r="I115" s="31">
        <v>0.7735076824373337</v>
      </c>
      <c r="J115" s="31">
        <v>0.52783163039922298</v>
      </c>
      <c r="K115" s="31">
        <v>1.9564374045733057</v>
      </c>
      <c r="L115" s="31">
        <v>1.6059152002702852</v>
      </c>
      <c r="M115" s="31">
        <v>0.3505222043030205</v>
      </c>
      <c r="N115" s="31">
        <v>8216.6857046663372</v>
      </c>
      <c r="O115" s="31">
        <v>5788.3694267554947</v>
      </c>
      <c r="P115" s="31">
        <v>2428.3162779108425</v>
      </c>
      <c r="Q115" s="31">
        <v>6927.7102794081602</v>
      </c>
    </row>
    <row r="116" spans="2:17" x14ac:dyDescent="0.25">
      <c r="B116" s="31">
        <v>81</v>
      </c>
      <c r="C116" s="31" t="s">
        <v>46</v>
      </c>
      <c r="D116" s="31">
        <v>64</v>
      </c>
      <c r="E116" s="31">
        <v>0.49442899788999672</v>
      </c>
      <c r="F116" s="31" t="s">
        <v>51</v>
      </c>
      <c r="G116" s="31">
        <v>64</v>
      </c>
      <c r="H116" s="31">
        <v>0.27230034409849768</v>
      </c>
      <c r="I116" s="31">
        <v>0.78956204721569978</v>
      </c>
      <c r="J116" s="31">
        <v>0.48316171434751753</v>
      </c>
      <c r="K116" s="31">
        <v>1.7481993420061019</v>
      </c>
      <c r="L116" s="31">
        <v>1.4651410314008759</v>
      </c>
      <c r="M116" s="31">
        <v>0.28305831060522602</v>
      </c>
      <c r="N116" s="31">
        <v>7981.8870788416953</v>
      </c>
      <c r="O116" s="31">
        <v>5928.788774652242</v>
      </c>
      <c r="P116" s="31">
        <v>2053.0983041894533</v>
      </c>
      <c r="Q116" s="31">
        <v>7253.269829101946</v>
      </c>
    </row>
    <row r="117" spans="2:17" x14ac:dyDescent="0.25">
      <c r="B117" s="31">
        <v>82</v>
      </c>
      <c r="C117" s="31" t="s">
        <v>46</v>
      </c>
      <c r="D117" s="31">
        <v>64</v>
      </c>
      <c r="E117" s="31">
        <v>0.49442899788999672</v>
      </c>
      <c r="F117" s="31" t="s">
        <v>51</v>
      </c>
      <c r="G117" s="31">
        <v>64</v>
      </c>
      <c r="H117" s="31">
        <v>0.27230034409849768</v>
      </c>
      <c r="I117" s="31">
        <v>0.81623087501176184</v>
      </c>
      <c r="J117" s="31">
        <v>0.53783341992833844</v>
      </c>
      <c r="K117" s="31">
        <v>1.878125538016179</v>
      </c>
      <c r="L117" s="31">
        <v>1.5940255379699979</v>
      </c>
      <c r="M117" s="31">
        <v>0.28410000004618108</v>
      </c>
      <c r="N117" s="31">
        <v>7759.7378034990306</v>
      </c>
      <c r="O117" s="31">
        <v>5910.9081698344944</v>
      </c>
      <c r="P117" s="31">
        <v>1848.8296336645362</v>
      </c>
      <c r="Q117" s="31">
        <v>6507.6720639352516</v>
      </c>
    </row>
    <row r="118" spans="2:17" x14ac:dyDescent="0.25">
      <c r="B118" s="31">
        <v>83</v>
      </c>
      <c r="C118" s="31" t="s">
        <v>46</v>
      </c>
      <c r="D118" s="31">
        <v>30</v>
      </c>
      <c r="E118" s="31">
        <v>0.51186280605627887</v>
      </c>
      <c r="F118" s="31" t="s">
        <v>51</v>
      </c>
      <c r="G118" s="31">
        <v>30</v>
      </c>
      <c r="H118" s="31">
        <v>0.4928548128063226</v>
      </c>
      <c r="I118" s="31">
        <v>0.8370511668550189</v>
      </c>
      <c r="J118" s="31">
        <v>0.62098187955557105</v>
      </c>
      <c r="K118" s="31">
        <v>2.4025831323690916</v>
      </c>
      <c r="L118" s="31">
        <v>1.9859313926649362</v>
      </c>
      <c r="M118" s="31">
        <v>0.41665173970415537</v>
      </c>
      <c r="N118" s="31">
        <v>9765.3352391805329</v>
      </c>
      <c r="O118" s="31">
        <v>6307.1671619243589</v>
      </c>
      <c r="P118" s="31">
        <v>3458.168077256174</v>
      </c>
      <c r="Q118" s="31">
        <v>8299.9007269516151</v>
      </c>
    </row>
    <row r="119" spans="2:17" x14ac:dyDescent="0.25">
      <c r="B119" s="31">
        <v>84</v>
      </c>
      <c r="C119" s="31" t="s">
        <v>46</v>
      </c>
      <c r="D119" s="31">
        <v>72</v>
      </c>
      <c r="E119" s="31">
        <v>0.52957586875055496</v>
      </c>
      <c r="F119" s="31" t="s">
        <v>51</v>
      </c>
      <c r="G119" s="31">
        <v>72</v>
      </c>
      <c r="H119" s="31">
        <v>0.58009861659276396</v>
      </c>
      <c r="I119" s="31">
        <v>0.82217656059543742</v>
      </c>
      <c r="J119" s="31">
        <v>0.59304354479160104</v>
      </c>
      <c r="K119" s="31">
        <v>2.1837383394402403</v>
      </c>
      <c r="L119" s="31">
        <v>1.7183712836236122</v>
      </c>
      <c r="M119" s="31">
        <v>0.46536705581662807</v>
      </c>
      <c r="N119" s="31">
        <v>9166.2440759773635</v>
      </c>
      <c r="O119" s="31">
        <v>6032.8071695540475</v>
      </c>
      <c r="P119" s="31">
        <v>3133.436906423316</v>
      </c>
      <c r="Q119" s="31">
        <v>6733.2589775284969</v>
      </c>
    </row>
    <row r="120" spans="2:17" x14ac:dyDescent="0.25">
      <c r="B120" s="31">
        <v>85</v>
      </c>
      <c r="C120" s="31" t="s">
        <v>46</v>
      </c>
      <c r="D120" s="31">
        <v>21</v>
      </c>
      <c r="E120" s="31">
        <v>0.64930630146222235</v>
      </c>
      <c r="F120" s="31" t="s">
        <v>51</v>
      </c>
      <c r="G120" s="31">
        <v>21</v>
      </c>
      <c r="H120" s="31">
        <v>0.42978647082789889</v>
      </c>
      <c r="I120" s="31">
        <v>0.79099254832199639</v>
      </c>
      <c r="J120" s="31">
        <v>0.59960394062658429</v>
      </c>
      <c r="K120" s="31">
        <v>2.1809211010846519</v>
      </c>
      <c r="L120" s="31">
        <v>1.7989496105435392</v>
      </c>
      <c r="M120" s="31">
        <v>0.38197149054111268</v>
      </c>
      <c r="N120" s="31">
        <v>9239.2338680318553</v>
      </c>
      <c r="O120" s="31">
        <v>6426.1488918976384</v>
      </c>
      <c r="P120" s="31">
        <v>2813.084976134217</v>
      </c>
      <c r="Q120" s="31">
        <v>7364.6464351282166</v>
      </c>
    </row>
    <row r="121" spans="2:17" x14ac:dyDescent="0.25">
      <c r="B121" s="31">
        <v>86</v>
      </c>
      <c r="C121" s="31" t="s">
        <v>46</v>
      </c>
      <c r="D121" s="31">
        <v>53</v>
      </c>
      <c r="E121" s="31">
        <v>0.56644099887734956</v>
      </c>
      <c r="F121" s="31" t="s">
        <v>51</v>
      </c>
      <c r="G121" s="31">
        <v>53</v>
      </c>
      <c r="H121" s="31">
        <v>0.41473274065120691</v>
      </c>
      <c r="I121" s="31">
        <v>0.73619195283797678</v>
      </c>
      <c r="J121" s="31">
        <v>0.61330754307808033</v>
      </c>
      <c r="K121" s="31">
        <v>2.0566238349420094</v>
      </c>
      <c r="L121" s="31">
        <v>1.73265834892833</v>
      </c>
      <c r="M121" s="31">
        <v>0.32396548601367936</v>
      </c>
      <c r="N121" s="31">
        <v>8589.0547135119741</v>
      </c>
      <c r="O121" s="31">
        <v>6244.067673474191</v>
      </c>
      <c r="P121" s="31">
        <v>2344.9870400377831</v>
      </c>
      <c r="Q121" s="31">
        <v>7238.3853875680034</v>
      </c>
    </row>
    <row r="122" spans="2:17" x14ac:dyDescent="0.25">
      <c r="B122" s="31">
        <v>87</v>
      </c>
      <c r="C122" s="31" t="s">
        <v>46</v>
      </c>
      <c r="D122" s="31">
        <v>34</v>
      </c>
      <c r="E122" s="31">
        <v>0.60194054739194303</v>
      </c>
      <c r="F122" s="31" t="s">
        <v>51</v>
      </c>
      <c r="G122" s="31">
        <v>34</v>
      </c>
      <c r="H122" s="31">
        <v>0.3895272778342278</v>
      </c>
      <c r="I122" s="31">
        <v>0.84637855333673118</v>
      </c>
      <c r="J122" s="31">
        <v>0.5895678268638872</v>
      </c>
      <c r="K122" s="31">
        <v>2.1343946362000881</v>
      </c>
      <c r="L122" s="31">
        <v>1.7501570962339705</v>
      </c>
      <c r="M122" s="31">
        <v>0.38423753996611754</v>
      </c>
      <c r="N122" s="31">
        <v>9438.7518874767447</v>
      </c>
      <c r="O122" s="31">
        <v>6275.8645677605564</v>
      </c>
      <c r="P122" s="31">
        <v>3162.8873197161884</v>
      </c>
      <c r="Q122" s="31">
        <v>8231.5937167281863</v>
      </c>
    </row>
    <row r="123" spans="2:17" x14ac:dyDescent="0.25">
      <c r="B123" s="31">
        <v>88</v>
      </c>
      <c r="C123" s="31" t="s">
        <v>46</v>
      </c>
      <c r="D123" s="31">
        <v>19</v>
      </c>
      <c r="E123" s="31">
        <v>0.61614504038751972</v>
      </c>
      <c r="F123" s="31" t="s">
        <v>51</v>
      </c>
      <c r="G123" s="31">
        <v>19</v>
      </c>
      <c r="H123" s="31">
        <v>0.54981725629918632</v>
      </c>
      <c r="I123" s="31">
        <v>0.76132404981127699</v>
      </c>
      <c r="J123" s="31">
        <v>0.63095708802869677</v>
      </c>
      <c r="K123" s="31">
        <v>2.1514555341597443</v>
      </c>
      <c r="L123" s="31">
        <v>1.724219482244556</v>
      </c>
      <c r="M123" s="31">
        <v>0.42723605191518832</v>
      </c>
      <c r="N123" s="31">
        <v>9145.5981358727258</v>
      </c>
      <c r="O123" s="31">
        <v>5822.0939284431979</v>
      </c>
      <c r="P123" s="31">
        <v>3323.5042074295279</v>
      </c>
      <c r="Q123" s="31">
        <v>7779.0818273203331</v>
      </c>
    </row>
    <row r="124" spans="2:17" x14ac:dyDescent="0.25">
      <c r="B124" s="31">
        <v>89</v>
      </c>
      <c r="C124" s="31" t="s">
        <v>46</v>
      </c>
      <c r="D124" s="31">
        <v>91</v>
      </c>
      <c r="E124" s="31">
        <v>0.55959695200178627</v>
      </c>
      <c r="F124" s="31" t="s">
        <v>51</v>
      </c>
      <c r="G124" s="31">
        <v>91</v>
      </c>
      <c r="H124" s="31">
        <v>0.72714456494855373</v>
      </c>
      <c r="I124" s="31">
        <v>0.75750961827726904</v>
      </c>
      <c r="J124" s="31">
        <v>0.6213044961090215</v>
      </c>
      <c r="K124" s="31">
        <v>2.3388015096021837</v>
      </c>
      <c r="L124" s="31">
        <v>1.8108033508660264</v>
      </c>
      <c r="M124" s="31">
        <v>0.5279981587361573</v>
      </c>
      <c r="N124" s="31">
        <v>9437.3855458856997</v>
      </c>
      <c r="O124" s="31">
        <v>6179.7506383393575</v>
      </c>
      <c r="P124" s="31">
        <v>3257.6349075463422</v>
      </c>
      <c r="Q124" s="31">
        <v>6169.7845980068932</v>
      </c>
    </row>
    <row r="125" spans="2:17" x14ac:dyDescent="0.25">
      <c r="B125" s="31">
        <v>90</v>
      </c>
      <c r="C125" s="31" t="s">
        <v>46</v>
      </c>
      <c r="D125" s="31">
        <v>95</v>
      </c>
      <c r="E125" s="31">
        <v>0.50444040120243772</v>
      </c>
      <c r="F125" s="31" t="s">
        <v>51</v>
      </c>
      <c r="G125" s="31">
        <v>95</v>
      </c>
      <c r="H125" s="31">
        <v>0.39396449216289309</v>
      </c>
      <c r="I125" s="31">
        <v>0.83055045231449154</v>
      </c>
      <c r="J125" s="31">
        <v>0.68209809414930023</v>
      </c>
      <c r="K125" s="31">
        <v>2.2690829295772259</v>
      </c>
      <c r="L125" s="31">
        <v>1.9254751331981226</v>
      </c>
      <c r="M125" s="31">
        <v>0.34360779637910333</v>
      </c>
      <c r="N125" s="31">
        <v>8056.3415411063397</v>
      </c>
      <c r="O125" s="31">
        <v>5791.1707797708077</v>
      </c>
      <c r="P125" s="31">
        <v>2265.170761335532</v>
      </c>
      <c r="Q125" s="31">
        <v>6592.3147996221933</v>
      </c>
    </row>
    <row r="126" spans="2:17" x14ac:dyDescent="0.25">
      <c r="B126" s="31">
        <v>91</v>
      </c>
      <c r="C126" s="31" t="s">
        <v>46</v>
      </c>
      <c r="D126" s="31">
        <v>68</v>
      </c>
      <c r="E126" s="31">
        <v>0.45681608977247379</v>
      </c>
      <c r="F126" s="31" t="s">
        <v>51</v>
      </c>
      <c r="G126" s="31">
        <v>68</v>
      </c>
      <c r="H126" s="31">
        <v>0.4160789251144239</v>
      </c>
      <c r="I126" s="31">
        <v>0.77943932551746797</v>
      </c>
      <c r="J126" s="31">
        <v>0.64703713422399267</v>
      </c>
      <c r="K126" s="31">
        <v>2.1848550966079334</v>
      </c>
      <c r="L126" s="31">
        <v>1.8551531299869051</v>
      </c>
      <c r="M126" s="31">
        <v>0.32970196662102835</v>
      </c>
      <c r="N126" s="31">
        <v>8568.5851943490052</v>
      </c>
      <c r="O126" s="31">
        <v>5953.2456672744756</v>
      </c>
      <c r="P126" s="31">
        <v>2615.3395270745295</v>
      </c>
      <c r="Q126" s="31">
        <v>7932.4353259945747</v>
      </c>
    </row>
    <row r="127" spans="2:17" x14ac:dyDescent="0.25">
      <c r="B127" s="31">
        <v>92</v>
      </c>
      <c r="C127" s="31" t="s">
        <v>46</v>
      </c>
      <c r="D127" s="31">
        <v>68</v>
      </c>
      <c r="E127" s="31">
        <v>0.45681608977247379</v>
      </c>
      <c r="F127" s="31" t="s">
        <v>51</v>
      </c>
      <c r="G127" s="31">
        <v>68</v>
      </c>
      <c r="H127" s="31">
        <v>0.4160789251144239</v>
      </c>
      <c r="I127" s="31">
        <v>0.8922991556966553</v>
      </c>
      <c r="J127" s="31">
        <v>0.56450925154667297</v>
      </c>
      <c r="K127" s="31">
        <v>2.132009156934795</v>
      </c>
      <c r="L127" s="31">
        <v>1.7473890520534185</v>
      </c>
      <c r="M127" s="31">
        <v>0.38462010488137643</v>
      </c>
      <c r="N127" s="31">
        <v>8358.7335145491888</v>
      </c>
      <c r="O127" s="31">
        <v>6260.0091272629006</v>
      </c>
      <c r="P127" s="31">
        <v>2098.7243872862882</v>
      </c>
      <c r="Q127" s="31">
        <v>5456.6164395737233</v>
      </c>
    </row>
    <row r="128" spans="2:17" x14ac:dyDescent="0.25">
      <c r="B128" s="31">
        <v>93</v>
      </c>
      <c r="C128" s="31" t="s">
        <v>46</v>
      </c>
      <c r="D128" s="31">
        <v>98</v>
      </c>
      <c r="E128" s="31">
        <v>0.528224337300922</v>
      </c>
      <c r="F128" s="31" t="s">
        <v>51</v>
      </c>
      <c r="G128" s="31">
        <v>98</v>
      </c>
      <c r="H128" s="31">
        <v>0.43880174917890713</v>
      </c>
      <c r="I128" s="31">
        <v>0.81281217621833413</v>
      </c>
      <c r="J128" s="31">
        <v>0.6019917491524619</v>
      </c>
      <c r="K128" s="31">
        <v>2.159169842395757</v>
      </c>
      <c r="L128" s="31">
        <v>1.7836543295000191</v>
      </c>
      <c r="M128" s="31">
        <v>0.37551551289573792</v>
      </c>
      <c r="N128" s="31">
        <v>7659.0501616475813</v>
      </c>
      <c r="O128" s="31">
        <v>5708.213100900648</v>
      </c>
      <c r="P128" s="31">
        <v>1950.8370607469333</v>
      </c>
      <c r="Q128" s="31">
        <v>5195.0904656463135</v>
      </c>
    </row>
    <row r="129" spans="2:17" x14ac:dyDescent="0.25">
      <c r="B129" s="31">
        <v>94</v>
      </c>
      <c r="C129" s="31" t="s">
        <v>46</v>
      </c>
      <c r="D129" s="31">
        <v>2</v>
      </c>
      <c r="E129" s="31">
        <v>0.48844957286880697</v>
      </c>
      <c r="F129" s="31" t="s">
        <v>51</v>
      </c>
      <c r="G129" s="31">
        <v>2</v>
      </c>
      <c r="H129" s="31">
        <v>0.37248714596909371</v>
      </c>
      <c r="I129" s="31">
        <v>0.81346280085775591</v>
      </c>
      <c r="J129" s="31">
        <v>0.63773254146442582</v>
      </c>
      <c r="K129" s="31">
        <v>2.1944817549100355</v>
      </c>
      <c r="L129" s="31">
        <v>1.8710992105075381</v>
      </c>
      <c r="M129" s="31">
        <v>0.32338254440249736</v>
      </c>
      <c r="N129" s="31">
        <v>7803.6009539512397</v>
      </c>
      <c r="O129" s="31">
        <v>6328.5502458820556</v>
      </c>
      <c r="P129" s="31">
        <v>1475.0507080691841</v>
      </c>
      <c r="Q129" s="31">
        <v>4561.3182702689901</v>
      </c>
    </row>
    <row r="130" spans="2:17" x14ac:dyDescent="0.25">
      <c r="B130" s="31">
        <v>95</v>
      </c>
      <c r="C130" s="31" t="s">
        <v>46</v>
      </c>
      <c r="D130" s="31">
        <v>34</v>
      </c>
      <c r="E130" s="31">
        <v>0.60194054739194303</v>
      </c>
      <c r="F130" s="31" t="s">
        <v>51</v>
      </c>
      <c r="G130" s="31">
        <v>34</v>
      </c>
      <c r="H130" s="31">
        <v>0.3895272778342278</v>
      </c>
      <c r="I130" s="31">
        <v>0.79508057565414736</v>
      </c>
      <c r="J130" s="31">
        <v>0.55486755641061103</v>
      </c>
      <c r="K130" s="31">
        <v>2.0070792665639541</v>
      </c>
      <c r="L130" s="31">
        <v>1.6463492614626734</v>
      </c>
      <c r="M130" s="31">
        <v>0.36073000510128073</v>
      </c>
      <c r="N130" s="31">
        <v>8135.5410349524336</v>
      </c>
      <c r="O130" s="31">
        <v>6306.1951520410912</v>
      </c>
      <c r="P130" s="31">
        <v>1829.3458829113424</v>
      </c>
      <c r="Q130" s="31">
        <v>5071.2329361061165</v>
      </c>
    </row>
    <row r="131" spans="2:17" x14ac:dyDescent="0.25">
      <c r="B131" s="31">
        <v>96</v>
      </c>
      <c r="C131" s="31" t="s">
        <v>46</v>
      </c>
      <c r="D131" s="31">
        <v>71</v>
      </c>
      <c r="E131" s="31">
        <v>0.64639477860873973</v>
      </c>
      <c r="F131" s="31" t="s">
        <v>51</v>
      </c>
      <c r="G131" s="31">
        <v>71</v>
      </c>
      <c r="H131" s="31">
        <v>0.50849397100226268</v>
      </c>
      <c r="I131" s="31">
        <v>0.79445458164411731</v>
      </c>
      <c r="J131" s="31">
        <v>0.61892222093679605</v>
      </c>
      <c r="K131" s="31">
        <v>2.1445119319551775</v>
      </c>
      <c r="L131" s="31">
        <v>1.7163305126514077</v>
      </c>
      <c r="M131" s="31">
        <v>0.42818141930376985</v>
      </c>
      <c r="N131" s="31">
        <v>7697.1957629602193</v>
      </c>
      <c r="O131" s="31">
        <v>5673.042232148332</v>
      </c>
      <c r="P131" s="31">
        <v>2024.1535308118873</v>
      </c>
      <c r="Q131" s="31">
        <v>4727.3268749101608</v>
      </c>
    </row>
    <row r="132" spans="2:17" x14ac:dyDescent="0.25">
      <c r="B132" s="31">
        <v>97</v>
      </c>
      <c r="C132" s="31" t="s">
        <v>46</v>
      </c>
      <c r="D132" s="31">
        <v>95</v>
      </c>
      <c r="E132" s="31">
        <v>0.50444040120243772</v>
      </c>
      <c r="F132" s="31" t="s">
        <v>51</v>
      </c>
      <c r="G132" s="31">
        <v>95</v>
      </c>
      <c r="H132" s="31">
        <v>0.39396449216289309</v>
      </c>
      <c r="I132" s="31">
        <v>0.73043353263491018</v>
      </c>
      <c r="J132" s="31">
        <v>0.57761852279349779</v>
      </c>
      <c r="K132" s="31">
        <v>1.9486545411360376</v>
      </c>
      <c r="L132" s="31">
        <v>1.6440072882656604</v>
      </c>
      <c r="M132" s="31">
        <v>0.30464725287037719</v>
      </c>
      <c r="N132" s="31">
        <v>7288.9007172315305</v>
      </c>
      <c r="O132" s="31">
        <v>5410.0839161313388</v>
      </c>
      <c r="P132" s="31">
        <v>1878.8168011001917</v>
      </c>
      <c r="Q132" s="31">
        <v>6167.1877340039564</v>
      </c>
    </row>
    <row r="133" spans="2:17" x14ac:dyDescent="0.25">
      <c r="B133" s="31">
        <v>98</v>
      </c>
      <c r="C133" s="31" t="s">
        <v>46</v>
      </c>
      <c r="D133" s="31">
        <v>32</v>
      </c>
      <c r="E133" s="31">
        <v>0.57286827924151174</v>
      </c>
      <c r="F133" s="31" t="s">
        <v>51</v>
      </c>
      <c r="G133" s="31">
        <v>32</v>
      </c>
      <c r="H133" s="31">
        <v>0.4551230248335405</v>
      </c>
      <c r="I133" s="31">
        <v>0.79014738539603835</v>
      </c>
      <c r="J133" s="31">
        <v>0.63268269873737826</v>
      </c>
      <c r="K133" s="31">
        <v>2.057252362948061</v>
      </c>
      <c r="L133" s="31">
        <v>1.6790973752514073</v>
      </c>
      <c r="M133" s="31">
        <v>0.37815498769665368</v>
      </c>
      <c r="N133" s="31">
        <v>8860.0397249020716</v>
      </c>
      <c r="O133" s="31">
        <v>5683.4715418994347</v>
      </c>
      <c r="P133" s="31">
        <v>3176.5681830026369</v>
      </c>
      <c r="Q133" s="31">
        <v>8400.1752888442643</v>
      </c>
    </row>
    <row r="134" spans="2:17" x14ac:dyDescent="0.25">
      <c r="B134" s="31">
        <v>99</v>
      </c>
      <c r="C134" s="31" t="s">
        <v>46</v>
      </c>
      <c r="D134" s="31">
        <v>33</v>
      </c>
      <c r="E134" s="31">
        <v>0.47136470535283359</v>
      </c>
      <c r="F134" s="31" t="s">
        <v>51</v>
      </c>
      <c r="G134" s="31">
        <v>33</v>
      </c>
      <c r="H134" s="31">
        <v>0.37523337686498781</v>
      </c>
      <c r="I134" s="31">
        <v>0.80317915475577972</v>
      </c>
      <c r="J134" s="31">
        <v>0.49202723547642591</v>
      </c>
      <c r="K134" s="31">
        <v>1.8308330947448961</v>
      </c>
      <c r="L134" s="31">
        <v>1.4995420209164509</v>
      </c>
      <c r="M134" s="31">
        <v>0.33129107382844514</v>
      </c>
      <c r="N134" s="31">
        <v>9432.8529766343399</v>
      </c>
      <c r="O134" s="31">
        <v>6464.8060255597002</v>
      </c>
      <c r="P134" s="31">
        <v>2968.0469510746398</v>
      </c>
      <c r="Q134" s="31">
        <v>8959.0308509537608</v>
      </c>
    </row>
    <row r="135" spans="2:17" x14ac:dyDescent="0.25">
      <c r="B135" s="31">
        <v>100</v>
      </c>
      <c r="C135" s="31" t="s">
        <v>46</v>
      </c>
      <c r="D135" s="31">
        <v>86</v>
      </c>
      <c r="E135" s="31">
        <v>0.53071188069993847</v>
      </c>
      <c r="F135" s="31" t="s">
        <v>51</v>
      </c>
      <c r="G135" s="31">
        <v>86</v>
      </c>
      <c r="H135" s="31">
        <v>0.38868239292480489</v>
      </c>
      <c r="I135" s="31">
        <v>0.78037241806421642</v>
      </c>
      <c r="J135" s="31">
        <v>0.57970166908205345</v>
      </c>
      <c r="K135" s="31">
        <v>1.9744787307516467</v>
      </c>
      <c r="L135" s="31">
        <v>1.6426605482365417</v>
      </c>
      <c r="M135" s="31">
        <v>0.33181818251510498</v>
      </c>
      <c r="N135" s="31">
        <v>7773.9974174452782</v>
      </c>
      <c r="O135" s="31">
        <v>5828.3541624713744</v>
      </c>
      <c r="P135" s="31">
        <v>1945.6432549739038</v>
      </c>
      <c r="Q135" s="31">
        <v>5863.5823999347431</v>
      </c>
    </row>
    <row r="136" spans="2:17" x14ac:dyDescent="0.25">
      <c r="B136" s="31">
        <v>101</v>
      </c>
      <c r="C136" s="31" t="s">
        <v>46</v>
      </c>
      <c r="D136" s="31">
        <v>11</v>
      </c>
      <c r="E136" s="31">
        <v>0.59651237155056414</v>
      </c>
      <c r="F136" s="31" t="s">
        <v>51</v>
      </c>
      <c r="G136" s="31">
        <v>11</v>
      </c>
      <c r="H136" s="31">
        <v>0.34087939617501206</v>
      </c>
      <c r="I136" s="31">
        <v>0.82566063419144009</v>
      </c>
      <c r="J136" s="31">
        <v>0.65748226986947367</v>
      </c>
      <c r="K136" s="31">
        <v>2.2253342413614323</v>
      </c>
      <c r="L136" s="31">
        <v>1.9008916072673592</v>
      </c>
      <c r="M136" s="31">
        <v>0.32444263409407315</v>
      </c>
      <c r="N136" s="31">
        <v>8736.3682767279024</v>
      </c>
      <c r="O136" s="31">
        <v>6529.2359997752728</v>
      </c>
      <c r="P136" s="31">
        <v>2207.1322769526296</v>
      </c>
      <c r="Q136" s="31">
        <v>6802.8429220330663</v>
      </c>
    </row>
    <row r="137" spans="2:17" x14ac:dyDescent="0.25">
      <c r="B137" s="31">
        <v>102</v>
      </c>
      <c r="C137" s="31" t="s">
        <v>46</v>
      </c>
      <c r="D137" s="31">
        <v>90</v>
      </c>
      <c r="E137" s="31">
        <v>0.57785768650743374</v>
      </c>
      <c r="F137" s="31" t="s">
        <v>51</v>
      </c>
      <c r="G137" s="31">
        <v>90</v>
      </c>
      <c r="H137" s="31">
        <v>0.4780057122436383</v>
      </c>
      <c r="I137" s="31">
        <v>0.79661316592748299</v>
      </c>
      <c r="J137" s="31">
        <v>0.52993059302179291</v>
      </c>
      <c r="K137" s="31">
        <v>2.0456904222026329</v>
      </c>
      <c r="L137" s="31">
        <v>1.6382759970344245</v>
      </c>
      <c r="M137" s="31">
        <v>0.40741442516820836</v>
      </c>
      <c r="N137" s="31">
        <v>9892.5093536827044</v>
      </c>
      <c r="O137" s="31">
        <v>6390.2153846672854</v>
      </c>
      <c r="P137" s="31">
        <v>3502.293969015419</v>
      </c>
      <c r="Q137" s="31">
        <v>8596.3916657330774</v>
      </c>
    </row>
    <row r="138" spans="2:17" x14ac:dyDescent="0.25">
      <c r="B138" s="31">
        <v>103</v>
      </c>
      <c r="C138" s="31" t="s">
        <v>46</v>
      </c>
      <c r="D138" s="31">
        <v>11</v>
      </c>
      <c r="E138" s="31">
        <v>0.59651237155056414</v>
      </c>
      <c r="F138" s="31" t="s">
        <v>51</v>
      </c>
      <c r="G138" s="31">
        <v>11</v>
      </c>
      <c r="H138" s="31">
        <v>0.34087939617501206</v>
      </c>
      <c r="I138" s="31">
        <v>0.76011914444505213</v>
      </c>
      <c r="J138" s="31">
        <v>0.60289587362738839</v>
      </c>
      <c r="K138" s="31">
        <v>2.044046535170851</v>
      </c>
      <c r="L138" s="31">
        <v>1.7447461276739595</v>
      </c>
      <c r="M138" s="31">
        <v>0.29930040749689146</v>
      </c>
      <c r="N138" s="31">
        <v>8693.8643056671572</v>
      </c>
      <c r="O138" s="31">
        <v>6085.4645732813715</v>
      </c>
      <c r="P138" s="31">
        <v>2608.3997323857857</v>
      </c>
      <c r="Q138" s="31">
        <v>8714.9889109752603</v>
      </c>
    </row>
    <row r="139" spans="2:17" x14ac:dyDescent="0.25">
      <c r="B139" s="31">
        <v>104</v>
      </c>
      <c r="C139" s="31" t="s">
        <v>46</v>
      </c>
      <c r="D139" s="31">
        <v>33</v>
      </c>
      <c r="E139" s="31">
        <v>0.47136470535283359</v>
      </c>
      <c r="F139" s="31" t="s">
        <v>51</v>
      </c>
      <c r="G139" s="31">
        <v>33</v>
      </c>
      <c r="H139" s="31">
        <v>0.37523337686498781</v>
      </c>
      <c r="I139" s="31">
        <v>0.82383800377689453</v>
      </c>
      <c r="J139" s="31">
        <v>0.61015284063568331</v>
      </c>
      <c r="K139" s="31">
        <v>2.0943630909336335</v>
      </c>
      <c r="L139" s="31">
        <v>1.7646897361758118</v>
      </c>
      <c r="M139" s="31">
        <v>0.32967335475782167</v>
      </c>
      <c r="N139" s="31">
        <v>8537.110705703577</v>
      </c>
      <c r="O139" s="31">
        <v>6203.8793898147414</v>
      </c>
      <c r="P139" s="31">
        <v>2333.2313158888355</v>
      </c>
      <c r="Q139" s="31">
        <v>7077.4033819106471</v>
      </c>
    </row>
    <row r="140" spans="2:17" x14ac:dyDescent="0.25">
      <c r="B140" s="31">
        <v>105</v>
      </c>
      <c r="C140" s="31" t="s">
        <v>46</v>
      </c>
      <c r="D140" s="31">
        <v>12</v>
      </c>
      <c r="E140" s="31">
        <v>0.50563210231978695</v>
      </c>
      <c r="F140" s="31" t="s">
        <v>51</v>
      </c>
      <c r="G140" s="31">
        <v>12</v>
      </c>
      <c r="H140" s="31">
        <v>0.49538650129534822</v>
      </c>
      <c r="I140" s="31">
        <v>0.84454607923250269</v>
      </c>
      <c r="J140" s="31">
        <v>0.66204068330765586</v>
      </c>
      <c r="K140" s="31">
        <v>2.2582606858950256</v>
      </c>
      <c r="L140" s="31">
        <v>1.8380140810498791</v>
      </c>
      <c r="M140" s="31">
        <v>0.42024660484514653</v>
      </c>
      <c r="N140" s="31">
        <v>8016.3406489392655</v>
      </c>
      <c r="O140" s="31">
        <v>5526.5003836888409</v>
      </c>
      <c r="P140" s="31">
        <v>2489.8402652504246</v>
      </c>
      <c r="Q140" s="31">
        <v>5924.7123868326953</v>
      </c>
    </row>
    <row r="141" spans="2:17" x14ac:dyDescent="0.25">
      <c r="B141" s="31">
        <v>106</v>
      </c>
      <c r="C141" s="31" t="s">
        <v>46</v>
      </c>
      <c r="D141" s="31">
        <v>89</v>
      </c>
      <c r="E141" s="31">
        <v>0.58032031228300041</v>
      </c>
      <c r="F141" s="31" t="s">
        <v>51</v>
      </c>
      <c r="G141" s="31">
        <v>89</v>
      </c>
      <c r="H141" s="31">
        <v>0.31477724494264292</v>
      </c>
      <c r="I141" s="31">
        <v>0.81850960483674162</v>
      </c>
      <c r="J141" s="31">
        <v>0.62431070619361417</v>
      </c>
      <c r="K141" s="31">
        <v>2.2445634331494215</v>
      </c>
      <c r="L141" s="31">
        <v>1.9353470635600054</v>
      </c>
      <c r="M141" s="31">
        <v>0.30921636958941612</v>
      </c>
      <c r="N141" s="31">
        <v>8473.8223956564507</v>
      </c>
      <c r="O141" s="31">
        <v>6066.5575860072131</v>
      </c>
      <c r="P141" s="31">
        <v>2407.2648096492376</v>
      </c>
      <c r="Q141" s="31">
        <v>7785.0497140421558</v>
      </c>
    </row>
    <row r="142" spans="2:17" x14ac:dyDescent="0.25">
      <c r="B142" s="31">
        <v>107</v>
      </c>
      <c r="C142" s="31" t="s">
        <v>46</v>
      </c>
      <c r="D142" s="31">
        <v>21</v>
      </c>
      <c r="E142" s="31">
        <v>0.64930630146222235</v>
      </c>
      <c r="F142" s="31" t="s">
        <v>51</v>
      </c>
      <c r="G142" s="31">
        <v>21</v>
      </c>
      <c r="H142" s="31">
        <v>0.42978647082789889</v>
      </c>
      <c r="I142" s="31">
        <v>0.85089712673348172</v>
      </c>
      <c r="J142" s="31">
        <v>0.55867382214892591</v>
      </c>
      <c r="K142" s="31">
        <v>2.1667932454522769</v>
      </c>
      <c r="L142" s="31">
        <v>1.7369403619860906</v>
      </c>
      <c r="M142" s="31">
        <v>0.42985288346618633</v>
      </c>
      <c r="N142" s="31">
        <v>8906.6526555677192</v>
      </c>
      <c r="O142" s="31">
        <v>6348.2489807817956</v>
      </c>
      <c r="P142" s="31">
        <v>2558.4036747859236</v>
      </c>
      <c r="Q142" s="31">
        <v>5951.812290185966</v>
      </c>
    </row>
    <row r="143" spans="2:17" x14ac:dyDescent="0.25">
      <c r="B143" s="31">
        <v>108</v>
      </c>
      <c r="C143" s="31" t="s">
        <v>46</v>
      </c>
      <c r="D143" s="31">
        <v>10</v>
      </c>
      <c r="E143" s="31">
        <v>0.57317907236350119</v>
      </c>
      <c r="F143" s="31" t="s">
        <v>51</v>
      </c>
      <c r="G143" s="31">
        <v>10</v>
      </c>
      <c r="H143" s="31">
        <v>0.73521445017788789</v>
      </c>
      <c r="I143" s="31">
        <v>0.85888656890607096</v>
      </c>
      <c r="J143" s="31">
        <v>0.63647736316845993</v>
      </c>
      <c r="K143" s="31">
        <v>2.4483572048460784</v>
      </c>
      <c r="L143" s="31">
        <v>1.85292954800372</v>
      </c>
      <c r="M143" s="31">
        <v>0.59542765684235843</v>
      </c>
      <c r="N143" s="31">
        <v>9387.2508653289533</v>
      </c>
      <c r="O143" s="31">
        <v>5883.1266520318604</v>
      </c>
      <c r="P143" s="31">
        <v>3504.1242132970929</v>
      </c>
      <c r="Q143" s="31">
        <v>5885.054503312771</v>
      </c>
    </row>
    <row r="144" spans="2:17" x14ac:dyDescent="0.25">
      <c r="B144" s="31">
        <v>109</v>
      </c>
      <c r="C144" s="31" t="s">
        <v>46</v>
      </c>
      <c r="D144" s="31">
        <v>94</v>
      </c>
      <c r="E144" s="31">
        <v>0.5412669978995438</v>
      </c>
      <c r="F144" s="31" t="s">
        <v>51</v>
      </c>
      <c r="G144" s="31">
        <v>94</v>
      </c>
      <c r="H144" s="31">
        <v>0.81910672721383415</v>
      </c>
      <c r="I144" s="31">
        <v>0.71941146404786127</v>
      </c>
      <c r="J144" s="31">
        <v>0.66577762216867775</v>
      </c>
      <c r="K144" s="31">
        <v>2.3414892441343773</v>
      </c>
      <c r="L144" s="31">
        <v>1.7671160864078188</v>
      </c>
      <c r="M144" s="31">
        <v>0.5743731577265585</v>
      </c>
      <c r="N144" s="31">
        <v>9338.5191701668064</v>
      </c>
      <c r="O144" s="31">
        <v>5761.1233668436907</v>
      </c>
      <c r="P144" s="31">
        <v>3577.3958033231156</v>
      </c>
      <c r="Q144" s="31">
        <v>6228.3478174413649</v>
      </c>
    </row>
    <row r="145" spans="2:17" x14ac:dyDescent="0.25">
      <c r="B145" s="31">
        <v>110</v>
      </c>
      <c r="C145" s="31" t="s">
        <v>46</v>
      </c>
      <c r="D145" s="31">
        <v>85</v>
      </c>
      <c r="E145" s="31">
        <v>0.5408313833160513</v>
      </c>
      <c r="F145" s="31" t="s">
        <v>51</v>
      </c>
      <c r="G145" s="31">
        <v>85</v>
      </c>
      <c r="H145" s="31">
        <v>0.68913599283161719</v>
      </c>
      <c r="I145" s="31">
        <v>0.7897790953198971</v>
      </c>
      <c r="J145" s="31">
        <v>0.66544200822829269</v>
      </c>
      <c r="K145" s="31">
        <v>2.349559542751956</v>
      </c>
      <c r="L145" s="31">
        <v>1.8237341049304459</v>
      </c>
      <c r="M145" s="31">
        <v>0.52582543782151014</v>
      </c>
      <c r="N145" s="31">
        <v>8294.5762782600323</v>
      </c>
      <c r="O145" s="31">
        <v>5671.5468163429832</v>
      </c>
      <c r="P145" s="31">
        <v>2623.029461917049</v>
      </c>
      <c r="Q145" s="31">
        <v>4988.4035142617586</v>
      </c>
    </row>
    <row r="146" spans="2:17" x14ac:dyDescent="0.25">
      <c r="B146" s="31">
        <v>111</v>
      </c>
      <c r="C146" s="31" t="s">
        <v>46</v>
      </c>
      <c r="D146" s="31">
        <v>22</v>
      </c>
      <c r="E146" s="31">
        <v>0.61056597138733548</v>
      </c>
      <c r="F146" s="31" t="s">
        <v>51</v>
      </c>
      <c r="G146" s="31">
        <v>22</v>
      </c>
      <c r="H146" s="31">
        <v>0.64686697839530582</v>
      </c>
      <c r="I146" s="31">
        <v>0.82885636418939057</v>
      </c>
      <c r="J146" s="31">
        <v>0.69003782474508646</v>
      </c>
      <c r="K146" s="31">
        <v>2.3399609079618537</v>
      </c>
      <c r="L146" s="31">
        <v>1.8088403489081473</v>
      </c>
      <c r="M146" s="31">
        <v>0.53112055905370648</v>
      </c>
      <c r="N146" s="31">
        <v>7930.2719264917541</v>
      </c>
      <c r="O146" s="31">
        <v>5239.0882581902624</v>
      </c>
      <c r="P146" s="31">
        <v>2691.1836683014917</v>
      </c>
      <c r="Q146" s="31">
        <v>5066.9920838620019</v>
      </c>
    </row>
    <row r="147" spans="2:17" x14ac:dyDescent="0.25">
      <c r="B147" s="31">
        <v>112</v>
      </c>
      <c r="C147" s="31" t="s">
        <v>46</v>
      </c>
      <c r="D147" s="31">
        <v>19</v>
      </c>
      <c r="E147" s="31">
        <v>0.61614504038751972</v>
      </c>
      <c r="F147" s="31" t="s">
        <v>51</v>
      </c>
      <c r="G147" s="31">
        <v>19</v>
      </c>
      <c r="H147" s="31">
        <v>0.54981725629918632</v>
      </c>
      <c r="I147" s="31">
        <v>0.82700613541286849</v>
      </c>
      <c r="J147" s="31">
        <v>0.668836736381208</v>
      </c>
      <c r="K147" s="31">
        <v>2.3026230819720883</v>
      </c>
      <c r="L147" s="31">
        <v>1.837429811908438</v>
      </c>
      <c r="M147" s="31">
        <v>0.4651932700636503</v>
      </c>
      <c r="N147" s="31">
        <v>9698.5600112114589</v>
      </c>
      <c r="O147" s="31">
        <v>5569.9950749450636</v>
      </c>
      <c r="P147" s="31">
        <v>4128.5649362663953</v>
      </c>
      <c r="Q147" s="31">
        <v>8874.9455375859216</v>
      </c>
    </row>
    <row r="148" spans="2:17" x14ac:dyDescent="0.25">
      <c r="B148" s="31">
        <v>113</v>
      </c>
      <c r="C148" s="31" t="s">
        <v>46</v>
      </c>
      <c r="D148" s="31">
        <v>54</v>
      </c>
      <c r="E148" s="31">
        <v>0.57482396237218381</v>
      </c>
      <c r="F148" s="31" t="s">
        <v>51</v>
      </c>
      <c r="G148" s="31">
        <v>54</v>
      </c>
      <c r="H148" s="31">
        <v>0.81397028009333905</v>
      </c>
      <c r="I148" s="31">
        <v>0.80130539954942737</v>
      </c>
      <c r="J148" s="31">
        <v>0.60997397974788115</v>
      </c>
      <c r="K148" s="31">
        <v>2.1396068828654355</v>
      </c>
      <c r="L148" s="31">
        <v>1.5331243068637834</v>
      </c>
      <c r="M148" s="31">
        <v>0.60648257600165212</v>
      </c>
      <c r="N148" s="31">
        <v>7777.8034905969926</v>
      </c>
      <c r="O148" s="31">
        <v>5482.6984380059839</v>
      </c>
      <c r="P148" s="31">
        <v>2295.1050525910086</v>
      </c>
      <c r="Q148" s="31">
        <v>3784.288524366043</v>
      </c>
    </row>
    <row r="149" spans="2:17" x14ac:dyDescent="0.25">
      <c r="B149" s="31">
        <v>114</v>
      </c>
      <c r="C149" s="31" t="s">
        <v>46</v>
      </c>
      <c r="D149" s="31">
        <v>3</v>
      </c>
      <c r="E149" s="31">
        <v>0.53970179935353102</v>
      </c>
      <c r="F149" s="31" t="s">
        <v>51</v>
      </c>
      <c r="G149" s="31">
        <v>3</v>
      </c>
      <c r="H149" s="31">
        <v>0.48268292597848683</v>
      </c>
      <c r="I149" s="31">
        <v>0.81736288835304616</v>
      </c>
      <c r="J149" s="31">
        <v>0.59008979183370469</v>
      </c>
      <c r="K149" s="31">
        <v>2.2041949127626101</v>
      </c>
      <c r="L149" s="31">
        <v>1.7967089463141439</v>
      </c>
      <c r="M149" s="31">
        <v>0.40748596644846624</v>
      </c>
      <c r="N149" s="31">
        <v>9003.1672094763999</v>
      </c>
      <c r="O149" s="31">
        <v>5869.2245528522672</v>
      </c>
      <c r="P149" s="31">
        <v>3133.9426566241327</v>
      </c>
      <c r="Q149" s="31">
        <v>7690.921687288278</v>
      </c>
    </row>
    <row r="150" spans="2:17" x14ac:dyDescent="0.25">
      <c r="B150" s="31">
        <v>115</v>
      </c>
      <c r="C150" s="31" t="s">
        <v>46</v>
      </c>
      <c r="D150" s="31">
        <v>18</v>
      </c>
      <c r="E150" s="31">
        <v>0.54969991916925354</v>
      </c>
      <c r="F150" s="31" t="s">
        <v>51</v>
      </c>
      <c r="G150" s="31">
        <v>18</v>
      </c>
      <c r="H150" s="31">
        <v>0.50837280296539644</v>
      </c>
      <c r="I150" s="31">
        <v>0.80044753398011526</v>
      </c>
      <c r="J150" s="31">
        <v>0.64524615808911334</v>
      </c>
      <c r="K150" s="31">
        <v>2.1856108999882968</v>
      </c>
      <c r="L150" s="31">
        <v>1.7722711182156403</v>
      </c>
      <c r="M150" s="31">
        <v>0.41333978177265651</v>
      </c>
      <c r="N150" s="31">
        <v>7896.0721766843417</v>
      </c>
      <c r="O150" s="31">
        <v>6014.3434107978374</v>
      </c>
      <c r="P150" s="31">
        <v>1881.7287658865043</v>
      </c>
      <c r="Q150" s="31">
        <v>4552.4985710702422</v>
      </c>
    </row>
    <row r="151" spans="2:17" x14ac:dyDescent="0.25">
      <c r="B151" s="31">
        <v>116</v>
      </c>
      <c r="C151" s="31" t="s">
        <v>46</v>
      </c>
      <c r="D151" s="31">
        <v>28</v>
      </c>
      <c r="E151" s="31">
        <v>0.48185320755756822</v>
      </c>
      <c r="F151" s="31" t="s">
        <v>51</v>
      </c>
      <c r="G151" s="31">
        <v>28</v>
      </c>
      <c r="H151" s="31">
        <v>0.48002944714437978</v>
      </c>
      <c r="I151" s="31">
        <v>0.76878343606408639</v>
      </c>
      <c r="J151" s="31">
        <v>0.58037182427059131</v>
      </c>
      <c r="K151" s="31">
        <v>2.035292344111328</v>
      </c>
      <c r="L151" s="31">
        <v>1.6659100386847534</v>
      </c>
      <c r="M151" s="31">
        <v>0.36938230542657458</v>
      </c>
      <c r="N151" s="31">
        <v>8684.0175541771823</v>
      </c>
      <c r="O151" s="31">
        <v>6469.4022545029766</v>
      </c>
      <c r="P151" s="31">
        <v>2214.6152996742057</v>
      </c>
      <c r="Q151" s="31">
        <v>5995.4558384075726</v>
      </c>
    </row>
    <row r="152" spans="2:17" x14ac:dyDescent="0.25">
      <c r="B152" s="31">
        <v>117</v>
      </c>
      <c r="C152" s="31" t="s">
        <v>46</v>
      </c>
      <c r="D152" s="31">
        <v>81</v>
      </c>
      <c r="E152" s="31">
        <v>0.54547158234928739</v>
      </c>
      <c r="F152" s="31" t="s">
        <v>51</v>
      </c>
      <c r="G152" s="31">
        <v>81</v>
      </c>
      <c r="H152" s="31">
        <v>0.15289931838807158</v>
      </c>
      <c r="I152" s="31">
        <v>0.87433629569953564</v>
      </c>
      <c r="J152" s="31">
        <v>0.60904588792019454</v>
      </c>
      <c r="K152" s="31">
        <v>2.1085587503797765</v>
      </c>
      <c r="L152" s="31">
        <v>1.8707276707362364</v>
      </c>
      <c r="M152" s="31">
        <v>0.23783107964354011</v>
      </c>
      <c r="N152" s="31">
        <v>7881.71018314294</v>
      </c>
      <c r="O152" s="31">
        <v>5948.1325926777954</v>
      </c>
      <c r="P152" s="31">
        <v>1933.5775904651446</v>
      </c>
      <c r="Q152" s="31">
        <v>8130.0458853535029</v>
      </c>
    </row>
    <row r="153" spans="2:17" x14ac:dyDescent="0.25">
      <c r="B153" s="31">
        <v>118</v>
      </c>
      <c r="C153" s="31" t="s">
        <v>46</v>
      </c>
      <c r="D153" s="31">
        <v>33</v>
      </c>
      <c r="E153" s="31">
        <v>0.47136470535283359</v>
      </c>
      <c r="F153" s="31" t="s">
        <v>51</v>
      </c>
      <c r="G153" s="31">
        <v>33</v>
      </c>
      <c r="H153" s="31">
        <v>0.37523337686498781</v>
      </c>
      <c r="I153" s="31">
        <v>0.76816482529952712</v>
      </c>
      <c r="J153" s="31">
        <v>0.54013123088961157</v>
      </c>
      <c r="K153" s="31">
        <v>1.8937521190806959</v>
      </c>
      <c r="L153" s="31">
        <v>1.5835898653241671</v>
      </c>
      <c r="M153" s="31">
        <v>0.31016225375652873</v>
      </c>
      <c r="N153" s="31">
        <v>8267.7197009797965</v>
      </c>
      <c r="O153" s="31">
        <v>5930.0823044944682</v>
      </c>
      <c r="P153" s="31">
        <v>2337.6373964853283</v>
      </c>
      <c r="Q153" s="31">
        <v>7536.8210289067856</v>
      </c>
    </row>
    <row r="154" spans="2:17" x14ac:dyDescent="0.25">
      <c r="B154" s="31">
        <v>119</v>
      </c>
      <c r="C154" s="31" t="s">
        <v>46</v>
      </c>
      <c r="D154" s="31">
        <v>73</v>
      </c>
      <c r="E154" s="31">
        <v>0.60857793696008589</v>
      </c>
      <c r="F154" s="31" t="s">
        <v>51</v>
      </c>
      <c r="G154" s="31">
        <v>73</v>
      </c>
      <c r="H154" s="31">
        <v>0.85118465835479507</v>
      </c>
      <c r="I154" s="31">
        <v>0.72370724541083842</v>
      </c>
      <c r="J154" s="31">
        <v>0.5714239269956175</v>
      </c>
      <c r="K154" s="31">
        <v>2.1525311010072579</v>
      </c>
      <c r="L154" s="31">
        <v>1.5734675531771669</v>
      </c>
      <c r="M154" s="31">
        <v>0.57906354783009095</v>
      </c>
      <c r="N154" s="31">
        <v>9917.4566131826414</v>
      </c>
      <c r="O154" s="31">
        <v>5992.4803942603066</v>
      </c>
      <c r="P154" s="31">
        <v>3924.9762189223347</v>
      </c>
      <c r="Q154" s="31">
        <v>6778.144184054222</v>
      </c>
    </row>
    <row r="155" spans="2:17" x14ac:dyDescent="0.25">
      <c r="B155" s="31">
        <v>120</v>
      </c>
      <c r="C155" s="31" t="s">
        <v>46</v>
      </c>
      <c r="D155" s="31">
        <v>34</v>
      </c>
      <c r="E155" s="31">
        <v>0.60194054739194303</v>
      </c>
      <c r="F155" s="31" t="s">
        <v>51</v>
      </c>
      <c r="G155" s="31">
        <v>34</v>
      </c>
      <c r="H155" s="31">
        <v>0.3895272778342278</v>
      </c>
      <c r="I155" s="31">
        <v>0.8153082745532324</v>
      </c>
      <c r="J155" s="31">
        <v>0.60294459841588277</v>
      </c>
      <c r="K155" s="31">
        <v>2.1254793617877219</v>
      </c>
      <c r="L155" s="31">
        <v>1.7627856862216496</v>
      </c>
      <c r="M155" s="31">
        <v>0.36269367556607235</v>
      </c>
      <c r="N155" s="31">
        <v>8468.8484235237265</v>
      </c>
      <c r="O155" s="31">
        <v>6208.3314766740004</v>
      </c>
      <c r="P155" s="31">
        <v>2260.5169468497261</v>
      </c>
      <c r="Q155" s="31">
        <v>6232.5788927023214</v>
      </c>
    </row>
    <row r="156" spans="2:17" x14ac:dyDescent="0.25">
      <c r="B156" s="31">
        <v>121</v>
      </c>
      <c r="C156" s="31" t="s">
        <v>46</v>
      </c>
      <c r="D156" s="31">
        <v>2</v>
      </c>
      <c r="E156" s="31">
        <v>0.48844957286880697</v>
      </c>
      <c r="F156" s="31" t="s">
        <v>51</v>
      </c>
      <c r="G156" s="31">
        <v>2</v>
      </c>
      <c r="H156" s="31">
        <v>0.37248714596909371</v>
      </c>
      <c r="I156" s="31">
        <v>0.84631311662247777</v>
      </c>
      <c r="J156" s="31">
        <v>0.59917076300074301</v>
      </c>
      <c r="K156" s="31">
        <v>2.1477172097751271</v>
      </c>
      <c r="L156" s="31">
        <v>1.803817225252528</v>
      </c>
      <c r="M156" s="31">
        <v>0.34389998452259918</v>
      </c>
      <c r="N156" s="31">
        <v>8594.9787026424056</v>
      </c>
      <c r="O156" s="31">
        <v>6178.333759892761</v>
      </c>
      <c r="P156" s="31">
        <v>2416.6449427496445</v>
      </c>
      <c r="Q156" s="31">
        <v>7027.1737467636794</v>
      </c>
    </row>
    <row r="157" spans="2:17" x14ac:dyDescent="0.25">
      <c r="B157" s="31">
        <v>122</v>
      </c>
      <c r="C157" s="31" t="s">
        <v>46</v>
      </c>
      <c r="D157" s="31">
        <v>100</v>
      </c>
      <c r="E157" s="31">
        <v>0.6622010635634682</v>
      </c>
      <c r="F157" s="31" t="s">
        <v>51</v>
      </c>
      <c r="G157" s="31">
        <v>100</v>
      </c>
      <c r="H157" s="31">
        <v>0.89484332573994863</v>
      </c>
      <c r="I157" s="31">
        <v>0.77424199433211138</v>
      </c>
      <c r="J157" s="31">
        <v>0.5694220087189994</v>
      </c>
      <c r="K157" s="31">
        <v>2.100180732524374</v>
      </c>
      <c r="L157" s="31">
        <v>1.4550052361806858</v>
      </c>
      <c r="M157" s="31">
        <v>0.6451754963436882</v>
      </c>
      <c r="N157" s="31">
        <v>8732.9349559536968</v>
      </c>
      <c r="O157" s="31">
        <v>5377.5559299624038</v>
      </c>
      <c r="P157" s="31">
        <v>3355.379025991293</v>
      </c>
      <c r="Q157" s="31">
        <v>5200.7229738369761</v>
      </c>
    </row>
    <row r="158" spans="2:17" x14ac:dyDescent="0.25">
      <c r="B158" s="31">
        <v>123</v>
      </c>
      <c r="C158" s="31" t="s">
        <v>46</v>
      </c>
      <c r="D158" s="31">
        <v>68</v>
      </c>
      <c r="E158" s="31">
        <v>0.45681608977247379</v>
      </c>
      <c r="F158" s="31" t="s">
        <v>51</v>
      </c>
      <c r="G158" s="31">
        <v>68</v>
      </c>
      <c r="H158" s="31">
        <v>0.4160789251144239</v>
      </c>
      <c r="I158" s="31">
        <v>0.74573400822984859</v>
      </c>
      <c r="J158" s="31">
        <v>0.59283590402822373</v>
      </c>
      <c r="K158" s="31">
        <v>2.0354368903025279</v>
      </c>
      <c r="L158" s="31">
        <v>1.718924050490217</v>
      </c>
      <c r="M158" s="31">
        <v>0.31651283981231093</v>
      </c>
      <c r="N158" s="31">
        <v>7665.4433644658293</v>
      </c>
      <c r="O158" s="31">
        <v>5438.0325344736921</v>
      </c>
      <c r="P158" s="31">
        <v>2227.4108299921372</v>
      </c>
      <c r="Q158" s="31">
        <v>7037.3474621534169</v>
      </c>
    </row>
    <row r="159" spans="2:17" x14ac:dyDescent="0.25">
      <c r="B159" s="31">
        <v>124</v>
      </c>
      <c r="C159" s="31" t="s">
        <v>46</v>
      </c>
      <c r="D159" s="31">
        <v>42</v>
      </c>
      <c r="E159" s="31">
        <v>0.5085704526106346</v>
      </c>
      <c r="F159" s="31" t="s">
        <v>51</v>
      </c>
      <c r="G159" s="31">
        <v>42</v>
      </c>
      <c r="H159" s="31">
        <v>0.49307865024846498</v>
      </c>
      <c r="I159" s="31">
        <v>0.75241566764299017</v>
      </c>
      <c r="J159" s="31">
        <v>0.63394780904624104</v>
      </c>
      <c r="K159" s="31">
        <v>2.437431435639569</v>
      </c>
      <c r="L159" s="31">
        <v>2.0645960531607153</v>
      </c>
      <c r="M159" s="31">
        <v>0.37283538247885373</v>
      </c>
      <c r="N159" s="31">
        <v>8972.7971817148245</v>
      </c>
      <c r="O159" s="31">
        <v>6846.4536820880267</v>
      </c>
      <c r="P159" s="31">
        <v>2126.3434996267979</v>
      </c>
      <c r="Q159" s="31">
        <v>5703.1698158299087</v>
      </c>
    </row>
    <row r="160" spans="2:17" x14ac:dyDescent="0.25">
      <c r="B160" s="31">
        <v>125</v>
      </c>
      <c r="C160" s="31" t="s">
        <v>46</v>
      </c>
      <c r="D160" s="31">
        <v>70</v>
      </c>
      <c r="E160" s="31">
        <v>0.69147228225596569</v>
      </c>
      <c r="F160" s="31" t="s">
        <v>51</v>
      </c>
      <c r="G160" s="31">
        <v>70</v>
      </c>
      <c r="H160" s="31">
        <v>0.52603464265274447</v>
      </c>
      <c r="I160" s="31">
        <v>0.81289471538336755</v>
      </c>
      <c r="J160" s="31">
        <v>0.57267877918367072</v>
      </c>
      <c r="K160" s="31">
        <v>2.2594446772318277</v>
      </c>
      <c r="L160" s="31">
        <v>1.7920931386308778</v>
      </c>
      <c r="M160" s="31">
        <v>0.46735153860094991</v>
      </c>
      <c r="N160" s="31">
        <v>8938.453440755884</v>
      </c>
      <c r="O160" s="31">
        <v>6253.5664155279128</v>
      </c>
      <c r="P160" s="31">
        <v>2684.8870252279712</v>
      </c>
      <c r="Q160" s="31">
        <v>5744.8982264300903</v>
      </c>
    </row>
    <row r="161" spans="2:17" x14ac:dyDescent="0.25">
      <c r="B161" s="31">
        <v>126</v>
      </c>
      <c r="C161" s="31" t="s">
        <v>46</v>
      </c>
      <c r="D161" s="31">
        <v>1</v>
      </c>
      <c r="E161" s="31">
        <v>0.5936654341006391</v>
      </c>
      <c r="F161" s="31" t="s">
        <v>51</v>
      </c>
      <c r="G161" s="31">
        <v>1</v>
      </c>
      <c r="H161" s="31">
        <v>0.57100668041341063</v>
      </c>
      <c r="I161" s="31">
        <v>0.83791307248930014</v>
      </c>
      <c r="J161" s="31">
        <v>0.56092089300749515</v>
      </c>
      <c r="K161" s="31">
        <v>2.2867541642343214</v>
      </c>
      <c r="L161" s="31">
        <v>1.8020239046690381</v>
      </c>
      <c r="M161" s="31">
        <v>0.48473025956528337</v>
      </c>
      <c r="N161" s="31">
        <v>10638.977090210345</v>
      </c>
      <c r="O161" s="31">
        <v>6677.6055409374876</v>
      </c>
      <c r="P161" s="31">
        <v>3961.371549272857</v>
      </c>
      <c r="Q161" s="31">
        <v>8172.3215563755002</v>
      </c>
    </row>
    <row r="162" spans="2:17" x14ac:dyDescent="0.25">
      <c r="B162" s="31">
        <v>127</v>
      </c>
      <c r="C162" s="31" t="s">
        <v>46</v>
      </c>
      <c r="D162" s="31">
        <v>47</v>
      </c>
      <c r="E162" s="31">
        <v>0.56788455831373996</v>
      </c>
      <c r="F162" s="31" t="s">
        <v>51</v>
      </c>
      <c r="G162" s="31">
        <v>47</v>
      </c>
      <c r="H162" s="31">
        <v>0.75009551953882436</v>
      </c>
      <c r="I162" s="31">
        <v>0.8284331901790063</v>
      </c>
      <c r="J162" s="31">
        <v>0.6477379019911278</v>
      </c>
      <c r="K162" s="31">
        <v>2.4536220054505282</v>
      </c>
      <c r="L162" s="31">
        <v>1.8651426434095582</v>
      </c>
      <c r="M162" s="31">
        <v>0.58847936204097007</v>
      </c>
      <c r="N162" s="31">
        <v>8694.2075250239286</v>
      </c>
      <c r="O162" s="31">
        <v>6149.6368124144701</v>
      </c>
      <c r="P162" s="31">
        <v>2544.5707126094585</v>
      </c>
      <c r="Q162" s="31">
        <v>4323.9761268506554</v>
      </c>
    </row>
    <row r="163" spans="2:17" x14ac:dyDescent="0.25">
      <c r="B163" s="31">
        <v>128</v>
      </c>
      <c r="C163" s="31" t="s">
        <v>46</v>
      </c>
      <c r="D163" s="31">
        <v>84</v>
      </c>
      <c r="E163" s="31">
        <v>0.51545938442978778</v>
      </c>
      <c r="F163" s="31" t="s">
        <v>51</v>
      </c>
      <c r="G163" s="31">
        <v>84</v>
      </c>
      <c r="H163" s="31">
        <v>0.65624497283186578</v>
      </c>
      <c r="I163" s="31">
        <v>0.89543118159118174</v>
      </c>
      <c r="J163" s="31">
        <v>0.54353697468991102</v>
      </c>
      <c r="K163" s="31">
        <v>2.2683510893010181</v>
      </c>
      <c r="L163" s="31">
        <v>1.7302705108387855</v>
      </c>
      <c r="M163" s="31">
        <v>0.53808057846223267</v>
      </c>
      <c r="N163" s="31">
        <v>9384.9534122489858</v>
      </c>
      <c r="O163" s="31">
        <v>5818.1787505884668</v>
      </c>
      <c r="P163" s="31">
        <v>3566.7746616605191</v>
      </c>
      <c r="Q163" s="31">
        <v>6628.6998721528234</v>
      </c>
    </row>
    <row r="164" spans="2:17" x14ac:dyDescent="0.25">
      <c r="B164" s="31">
        <v>129</v>
      </c>
      <c r="C164" s="31" t="s">
        <v>46</v>
      </c>
      <c r="D164" s="31">
        <v>44</v>
      </c>
      <c r="E164" s="31">
        <v>0.61503096530402268</v>
      </c>
      <c r="F164" s="31" t="s">
        <v>51</v>
      </c>
      <c r="G164" s="31">
        <v>44</v>
      </c>
      <c r="H164" s="31">
        <v>0.65827524531788661</v>
      </c>
      <c r="I164" s="31">
        <v>0.86390404124778697</v>
      </c>
      <c r="J164" s="31">
        <v>0.64225474076878775</v>
      </c>
      <c r="K164" s="31">
        <v>2.4906730608086658</v>
      </c>
      <c r="L164" s="31">
        <v>1.931571480539956</v>
      </c>
      <c r="M164" s="31">
        <v>0.55910158026870982</v>
      </c>
      <c r="N164" s="31">
        <v>9307.7548225760693</v>
      </c>
      <c r="O164" s="31">
        <v>6048.8655835599202</v>
      </c>
      <c r="P164" s="31">
        <v>3258.8892390161491</v>
      </c>
      <c r="Q164" s="31">
        <v>5828.7963297293745</v>
      </c>
    </row>
    <row r="165" spans="2:17" x14ac:dyDescent="0.25">
      <c r="B165" s="31">
        <v>130</v>
      </c>
      <c r="C165" s="31" t="s">
        <v>46</v>
      </c>
      <c r="D165" s="31">
        <v>11</v>
      </c>
      <c r="E165" s="31">
        <v>0.59651237155056414</v>
      </c>
      <c r="F165" s="31" t="s">
        <v>51</v>
      </c>
      <c r="G165" s="31">
        <v>11</v>
      </c>
      <c r="H165" s="31">
        <v>0.34087939617501206</v>
      </c>
      <c r="I165" s="31">
        <v>0.83610765819650668</v>
      </c>
      <c r="J165" s="31">
        <v>0.68575307237367322</v>
      </c>
      <c r="K165" s="31">
        <v>2.2921381287843938</v>
      </c>
      <c r="L165" s="31">
        <v>1.968690664985816</v>
      </c>
      <c r="M165" s="31">
        <v>0.32344746379857781</v>
      </c>
      <c r="N165" s="31">
        <v>9073.1274830617149</v>
      </c>
      <c r="O165" s="31">
        <v>5811.8413520124095</v>
      </c>
      <c r="P165" s="31">
        <v>3261.2861310493054</v>
      </c>
      <c r="Q165" s="31">
        <v>10082.892883897286</v>
      </c>
    </row>
    <row r="166" spans="2:17" x14ac:dyDescent="0.25">
      <c r="B166" s="31">
        <v>131</v>
      </c>
      <c r="C166" s="31" t="s">
        <v>46</v>
      </c>
      <c r="D166" s="31">
        <v>44</v>
      </c>
      <c r="E166" s="31">
        <v>0.61503096530402268</v>
      </c>
      <c r="F166" s="31" t="s">
        <v>51</v>
      </c>
      <c r="G166" s="31">
        <v>44</v>
      </c>
      <c r="H166" s="31">
        <v>0.65827524531788661</v>
      </c>
      <c r="I166" s="31">
        <v>0.8622511751246944</v>
      </c>
      <c r="J166" s="31">
        <v>0.58288716280750608</v>
      </c>
      <c r="K166" s="31">
        <v>2.3530374272493662</v>
      </c>
      <c r="L166" s="31">
        <v>1.7975197189929628</v>
      </c>
      <c r="M166" s="31">
        <v>0.55551770825640334</v>
      </c>
      <c r="N166" s="31">
        <v>9688.4748149565185</v>
      </c>
      <c r="O166" s="31">
        <v>6261.1933387632507</v>
      </c>
      <c r="P166" s="31">
        <v>3427.2814761932677</v>
      </c>
      <c r="Q166" s="31">
        <v>6169.526957026148</v>
      </c>
    </row>
    <row r="167" spans="2:17" x14ac:dyDescent="0.25">
      <c r="B167" s="31">
        <v>132</v>
      </c>
      <c r="C167" s="31" t="s">
        <v>46</v>
      </c>
      <c r="D167" s="31">
        <v>70</v>
      </c>
      <c r="E167" s="31">
        <v>0.69147228225596569</v>
      </c>
      <c r="F167" s="31" t="s">
        <v>51</v>
      </c>
      <c r="G167" s="31">
        <v>70</v>
      </c>
      <c r="H167" s="31">
        <v>0.52603464265274447</v>
      </c>
      <c r="I167" s="31">
        <v>0.7743790716312785</v>
      </c>
      <c r="J167" s="31">
        <v>0.70785473956408018</v>
      </c>
      <c r="K167" s="31">
        <v>2.5025389421177993</v>
      </c>
      <c r="L167" s="31">
        <v>2.0841830954210971</v>
      </c>
      <c r="M167" s="31">
        <v>0.41835584669670212</v>
      </c>
      <c r="N167" s="31">
        <v>9886.413871699604</v>
      </c>
      <c r="O167" s="31">
        <v>6623.1297859771421</v>
      </c>
      <c r="P167" s="31">
        <v>3263.2840857224619</v>
      </c>
      <c r="Q167" s="31">
        <v>7800.2593043435199</v>
      </c>
    </row>
    <row r="168" spans="2:17" x14ac:dyDescent="0.25">
      <c r="B168" s="31">
        <v>133</v>
      </c>
      <c r="C168" s="31" t="s">
        <v>46</v>
      </c>
      <c r="D168" s="31">
        <v>51</v>
      </c>
      <c r="E168" s="31">
        <v>0.57269092783471254</v>
      </c>
      <c r="F168" s="31" t="s">
        <v>51</v>
      </c>
      <c r="G168" s="31">
        <v>51</v>
      </c>
      <c r="H168" s="31">
        <v>0.55390472445939265</v>
      </c>
      <c r="I168" s="31">
        <v>0.73632413658266027</v>
      </c>
      <c r="J168" s="31">
        <v>0.50439323420226012</v>
      </c>
      <c r="K168" s="31">
        <v>1.9767837390168803</v>
      </c>
      <c r="L168" s="31">
        <v>1.564573219929122</v>
      </c>
      <c r="M168" s="31">
        <v>0.4122105190877583</v>
      </c>
      <c r="N168" s="31">
        <v>8770.8930691756232</v>
      </c>
      <c r="O168" s="31">
        <v>6292.7037392958719</v>
      </c>
      <c r="P168" s="31">
        <v>2478.1893298797513</v>
      </c>
      <c r="Q168" s="31">
        <v>6011.9507269346341</v>
      </c>
    </row>
    <row r="169" spans="2:17" x14ac:dyDescent="0.25">
      <c r="B169" s="31">
        <v>134</v>
      </c>
      <c r="C169" s="31" t="s">
        <v>46</v>
      </c>
      <c r="D169" s="31">
        <v>34</v>
      </c>
      <c r="E169" s="31">
        <v>0.60194054739194303</v>
      </c>
      <c r="F169" s="31" t="s">
        <v>51</v>
      </c>
      <c r="G169" s="31">
        <v>34</v>
      </c>
      <c r="H169" s="31">
        <v>0.3895272778342278</v>
      </c>
      <c r="I169" s="31">
        <v>0.87713538830064997</v>
      </c>
      <c r="J169" s="31">
        <v>0.51344159687127822</v>
      </c>
      <c r="K169" s="31">
        <v>2.0185313997761272</v>
      </c>
      <c r="L169" s="31">
        <v>1.5996098523239517</v>
      </c>
      <c r="M169" s="31">
        <v>0.41892154745217547</v>
      </c>
      <c r="N169" s="31">
        <v>8905.709329502648</v>
      </c>
      <c r="O169" s="31">
        <v>6007.9652290064014</v>
      </c>
      <c r="P169" s="31">
        <v>2897.7441004962466</v>
      </c>
      <c r="Q169" s="31">
        <v>6917.1521926239811</v>
      </c>
    </row>
    <row r="170" spans="2:17" x14ac:dyDescent="0.25">
      <c r="B170" s="31">
        <v>135</v>
      </c>
      <c r="C170" s="31" t="s">
        <v>46</v>
      </c>
      <c r="D170" s="31">
        <v>88</v>
      </c>
      <c r="E170" s="31">
        <v>0.63196648156940782</v>
      </c>
      <c r="F170" s="31" t="s">
        <v>51</v>
      </c>
      <c r="G170" s="31">
        <v>88</v>
      </c>
      <c r="H170" s="31">
        <v>0.57261017963317462</v>
      </c>
      <c r="I170" s="31">
        <v>0.78414226153439848</v>
      </c>
      <c r="J170" s="31">
        <v>0.65142899830307421</v>
      </c>
      <c r="K170" s="31">
        <v>2.343992675045746</v>
      </c>
      <c r="L170" s="31">
        <v>1.8871074652872692</v>
      </c>
      <c r="M170" s="31">
        <v>0.4568852097584768</v>
      </c>
      <c r="N170" s="31">
        <v>9195.6956763562339</v>
      </c>
      <c r="O170" s="31">
        <v>6324.8404835824022</v>
      </c>
      <c r="P170" s="31">
        <v>2870.8551927738317</v>
      </c>
      <c r="Q170" s="31">
        <v>6283.5371586912424</v>
      </c>
    </row>
    <row r="171" spans="2:17" x14ac:dyDescent="0.25">
      <c r="B171" s="31">
        <v>136</v>
      </c>
      <c r="C171" s="31" t="s">
        <v>46</v>
      </c>
      <c r="D171" s="31">
        <v>64</v>
      </c>
      <c r="E171" s="31">
        <v>0.49442899788999672</v>
      </c>
      <c r="F171" s="31" t="s">
        <v>51</v>
      </c>
      <c r="G171" s="31">
        <v>64</v>
      </c>
      <c r="H171" s="31">
        <v>0.27230034409849768</v>
      </c>
      <c r="I171" s="31">
        <v>0.73705906002487387</v>
      </c>
      <c r="J171" s="31">
        <v>0.58146501873483036</v>
      </c>
      <c r="K171" s="31">
        <v>1.8729989257233211</v>
      </c>
      <c r="L171" s="31">
        <v>1.6377355951278965</v>
      </c>
      <c r="M171" s="31">
        <v>0.23526333059542459</v>
      </c>
      <c r="N171" s="31">
        <v>8724.9405889675181</v>
      </c>
      <c r="O171" s="31">
        <v>6169.7442294315297</v>
      </c>
      <c r="P171" s="31">
        <v>2555.1963595359884</v>
      </c>
      <c r="Q171" s="31">
        <v>10861.005635978538</v>
      </c>
    </row>
    <row r="172" spans="2:17" x14ac:dyDescent="0.25">
      <c r="B172" s="31">
        <v>137</v>
      </c>
      <c r="C172" s="31" t="s">
        <v>46</v>
      </c>
      <c r="D172" s="31">
        <v>73</v>
      </c>
      <c r="E172" s="31">
        <v>0.60857793696008589</v>
      </c>
      <c r="F172" s="31" t="s">
        <v>51</v>
      </c>
      <c r="G172" s="31">
        <v>73</v>
      </c>
      <c r="H172" s="31">
        <v>0.85118465835479507</v>
      </c>
      <c r="I172" s="31">
        <v>0.84971639556539047</v>
      </c>
      <c r="J172" s="31">
        <v>0.49727638490896048</v>
      </c>
      <c r="K172" s="31">
        <v>2.1325813662991964</v>
      </c>
      <c r="L172" s="31">
        <v>1.4948201219150743</v>
      </c>
      <c r="M172" s="31">
        <v>0.63776124438412207</v>
      </c>
      <c r="N172" s="31">
        <v>8916.9313392480926</v>
      </c>
      <c r="O172" s="31">
        <v>5551.7853438150241</v>
      </c>
      <c r="P172" s="31">
        <v>3365.1459954330685</v>
      </c>
      <c r="Q172" s="31">
        <v>5276.4981018605904</v>
      </c>
    </row>
    <row r="173" spans="2:17" x14ac:dyDescent="0.25">
      <c r="B173" s="31">
        <v>138</v>
      </c>
      <c r="C173" s="31" t="s">
        <v>46</v>
      </c>
      <c r="D173" s="31">
        <v>54</v>
      </c>
      <c r="E173" s="31">
        <v>0.57482396237218381</v>
      </c>
      <c r="F173" s="31" t="s">
        <v>51</v>
      </c>
      <c r="G173" s="31">
        <v>54</v>
      </c>
      <c r="H173" s="31">
        <v>0.81397028009333905</v>
      </c>
      <c r="I173" s="31">
        <v>0.87011301948419773</v>
      </c>
      <c r="J173" s="31">
        <v>0.583216469201986</v>
      </c>
      <c r="K173" s="31">
        <v>2.1552368496066374</v>
      </c>
      <c r="L173" s="31">
        <v>1.5156009649911169</v>
      </c>
      <c r="M173" s="31">
        <v>0.63963588461552057</v>
      </c>
      <c r="N173" s="31">
        <v>8692.236923301447</v>
      </c>
      <c r="O173" s="31">
        <v>5301.8797358974298</v>
      </c>
      <c r="P173" s="31">
        <v>3390.3571874040172</v>
      </c>
      <c r="Q173" s="31">
        <v>5300.4486911204658</v>
      </c>
    </row>
    <row r="174" spans="2:17" x14ac:dyDescent="0.25">
      <c r="B174" s="31">
        <v>139</v>
      </c>
      <c r="C174" s="31" t="s">
        <v>46</v>
      </c>
      <c r="D174" s="31">
        <v>32</v>
      </c>
      <c r="E174" s="31">
        <v>0.57286827924151174</v>
      </c>
      <c r="F174" s="31" t="s">
        <v>51</v>
      </c>
      <c r="G174" s="31">
        <v>32</v>
      </c>
      <c r="H174" s="31">
        <v>0.4551230248335405</v>
      </c>
      <c r="I174" s="31">
        <v>0.80405686947934873</v>
      </c>
      <c r="J174" s="31">
        <v>0.5914636294123029</v>
      </c>
      <c r="K174" s="31">
        <v>1.9958091499390616</v>
      </c>
      <c r="L174" s="31">
        <v>1.6048325102263234</v>
      </c>
      <c r="M174" s="31">
        <v>0.39097663971273811</v>
      </c>
      <c r="N174" s="31">
        <v>8570.6494579694154</v>
      </c>
      <c r="O174" s="31">
        <v>5707.6501813092791</v>
      </c>
      <c r="P174" s="31">
        <v>2862.9992766601363</v>
      </c>
      <c r="Q174" s="31">
        <v>7322.6862831591807</v>
      </c>
    </row>
    <row r="175" spans="2:17" x14ac:dyDescent="0.25">
      <c r="B175" s="31">
        <v>140</v>
      </c>
      <c r="C175" s="31" t="s">
        <v>46</v>
      </c>
      <c r="D175" s="31">
        <v>11</v>
      </c>
      <c r="E175" s="31">
        <v>0.59651237155056414</v>
      </c>
      <c r="F175" s="31" t="s">
        <v>51</v>
      </c>
      <c r="G175" s="31">
        <v>11</v>
      </c>
      <c r="H175" s="31">
        <v>0.34087939617501206</v>
      </c>
      <c r="I175" s="31">
        <v>0.84232931045759463</v>
      </c>
      <c r="J175" s="31">
        <v>0.63002720872912388</v>
      </c>
      <c r="K175" s="31">
        <v>2.1913680066916807</v>
      </c>
      <c r="L175" s="31">
        <v>1.8499638820190496</v>
      </c>
      <c r="M175" s="31">
        <v>0.34140412467263115</v>
      </c>
      <c r="N175" s="31">
        <v>8534.7104258645923</v>
      </c>
      <c r="O175" s="31">
        <v>5872.5502131345502</v>
      </c>
      <c r="P175" s="31">
        <v>2662.1602127300421</v>
      </c>
      <c r="Q175" s="31">
        <v>7797.6802866185626</v>
      </c>
    </row>
    <row r="176" spans="2:17" x14ac:dyDescent="0.25">
      <c r="B176" s="31">
        <v>141</v>
      </c>
      <c r="C176" s="31" t="s">
        <v>46</v>
      </c>
      <c r="D176" s="31">
        <v>16</v>
      </c>
      <c r="E176" s="31">
        <v>0.57153569041799068</v>
      </c>
      <c r="F176" s="31" t="s">
        <v>51</v>
      </c>
      <c r="G176" s="31">
        <v>16</v>
      </c>
      <c r="H176" s="31">
        <v>0.61700413057775583</v>
      </c>
      <c r="I176" s="31">
        <v>0.81547136062744463</v>
      </c>
      <c r="J176" s="31">
        <v>0.59092471637240851</v>
      </c>
      <c r="K176" s="31">
        <v>2.1437609581436861</v>
      </c>
      <c r="L176" s="31">
        <v>1.6508215459260762</v>
      </c>
      <c r="M176" s="31">
        <v>0.49293941221760984</v>
      </c>
      <c r="N176" s="31">
        <v>8294.9664039183317</v>
      </c>
      <c r="O176" s="31">
        <v>5665.4039329367406</v>
      </c>
      <c r="P176" s="31">
        <v>2629.5624709815911</v>
      </c>
      <c r="Q176" s="31">
        <v>5334.4536991916593</v>
      </c>
    </row>
    <row r="177" spans="2:17" x14ac:dyDescent="0.25">
      <c r="B177" s="31">
        <v>142</v>
      </c>
      <c r="C177" s="31" t="s">
        <v>46</v>
      </c>
      <c r="D177" s="31">
        <v>43</v>
      </c>
      <c r="E177" s="31">
        <v>0.56915132294861537</v>
      </c>
      <c r="F177" s="31" t="s">
        <v>51</v>
      </c>
      <c r="G177" s="31">
        <v>43</v>
      </c>
      <c r="H177" s="31">
        <v>0.76148084476657862</v>
      </c>
      <c r="I177" s="31">
        <v>0.74019814212871338</v>
      </c>
      <c r="J177" s="31">
        <v>0.59232626249500742</v>
      </c>
      <c r="K177" s="31">
        <v>2.3136139618797005</v>
      </c>
      <c r="L177" s="31">
        <v>1.7784073832171501</v>
      </c>
      <c r="M177" s="31">
        <v>0.53520657866255039</v>
      </c>
      <c r="N177" s="31">
        <v>9169.5691659347867</v>
      </c>
      <c r="O177" s="31">
        <v>6229.9510859540997</v>
      </c>
      <c r="P177" s="31">
        <v>2939.6180799806871</v>
      </c>
      <c r="Q177" s="31">
        <v>5492.4924266189309</v>
      </c>
    </row>
    <row r="178" spans="2:17" x14ac:dyDescent="0.25">
      <c r="B178" s="31">
        <v>143</v>
      </c>
      <c r="C178" s="31" t="s">
        <v>46</v>
      </c>
      <c r="D178" s="31">
        <v>83</v>
      </c>
      <c r="E178" s="31">
        <v>0.53277956156534378</v>
      </c>
      <c r="F178" s="31" t="s">
        <v>51</v>
      </c>
      <c r="G178" s="31">
        <v>83</v>
      </c>
      <c r="H178" s="31">
        <v>0.38151398731319075</v>
      </c>
      <c r="I178" s="31">
        <v>0.85519700828480238</v>
      </c>
      <c r="J178" s="31">
        <v>0.50371056203595277</v>
      </c>
      <c r="K178" s="31">
        <v>2.0059994969696717</v>
      </c>
      <c r="L178" s="31">
        <v>1.6265620772669442</v>
      </c>
      <c r="M178" s="31">
        <v>0.37943741970272749</v>
      </c>
      <c r="N178" s="31">
        <v>9198.4075949764792</v>
      </c>
      <c r="O178" s="31">
        <v>5931.0777094034338</v>
      </c>
      <c r="P178" s="31">
        <v>3267.3298855730454</v>
      </c>
      <c r="Q178" s="31">
        <v>8610.9848842342817</v>
      </c>
    </row>
    <row r="179" spans="2:17" x14ac:dyDescent="0.25">
      <c r="B179" s="31">
        <v>144</v>
      </c>
      <c r="C179" s="31" t="s">
        <v>46</v>
      </c>
      <c r="D179" s="31">
        <v>59</v>
      </c>
      <c r="E179" s="31">
        <v>0.51355157500107096</v>
      </c>
      <c r="F179" s="31" t="s">
        <v>51</v>
      </c>
      <c r="G179" s="31">
        <v>59</v>
      </c>
      <c r="H179" s="31">
        <v>0.60930220034253635</v>
      </c>
      <c r="I179" s="31">
        <v>0.76631650940232032</v>
      </c>
      <c r="J179" s="31">
        <v>0.56349658322319729</v>
      </c>
      <c r="K179" s="31">
        <v>2.0450349219472175</v>
      </c>
      <c r="L179" s="31">
        <v>1.5975367213729328</v>
      </c>
      <c r="M179" s="31">
        <v>0.44749820057428469</v>
      </c>
      <c r="N179" s="31">
        <v>8284.0444910572787</v>
      </c>
      <c r="O179" s="31">
        <v>5344.200654409331</v>
      </c>
      <c r="P179" s="31">
        <v>2939.8438366479477</v>
      </c>
      <c r="Q179" s="31">
        <v>6569.5098502634846</v>
      </c>
    </row>
    <row r="180" spans="2:17" x14ac:dyDescent="0.25">
      <c r="B180" s="31">
        <v>145</v>
      </c>
      <c r="C180" s="31" t="s">
        <v>46</v>
      </c>
      <c r="D180" s="31">
        <v>59</v>
      </c>
      <c r="E180" s="31">
        <v>0.51355157500107096</v>
      </c>
      <c r="F180" s="31" t="s">
        <v>51</v>
      </c>
      <c r="G180" s="31">
        <v>59</v>
      </c>
      <c r="H180" s="31">
        <v>0.60930220034253635</v>
      </c>
      <c r="I180" s="31">
        <v>0.77889250492307327</v>
      </c>
      <c r="J180" s="31">
        <v>0.59304046201645499</v>
      </c>
      <c r="K180" s="31">
        <v>2.1245632872924682</v>
      </c>
      <c r="L180" s="31">
        <v>1.6677778195418274</v>
      </c>
      <c r="M180" s="31">
        <v>0.45678546775064088</v>
      </c>
      <c r="N180" s="31">
        <v>8904.7115912075769</v>
      </c>
      <c r="O180" s="31">
        <v>5867.3175197303353</v>
      </c>
      <c r="P180" s="31">
        <v>3037.3940714772416</v>
      </c>
      <c r="Q180" s="31">
        <v>6649.4980377426427</v>
      </c>
    </row>
    <row r="181" spans="2:17" x14ac:dyDescent="0.25">
      <c r="B181" s="31">
        <v>146</v>
      </c>
      <c r="C181" s="31" t="s">
        <v>46</v>
      </c>
      <c r="D181" s="31">
        <v>82</v>
      </c>
      <c r="E181" s="31">
        <v>0.61339587864745215</v>
      </c>
      <c r="F181" s="31" t="s">
        <v>51</v>
      </c>
      <c r="G181" s="31">
        <v>82</v>
      </c>
      <c r="H181" s="31">
        <v>0.70615231590817551</v>
      </c>
      <c r="I181" s="31">
        <v>0.77748679513167629</v>
      </c>
      <c r="J181" s="31">
        <v>0.61535664445102001</v>
      </c>
      <c r="K181" s="31">
        <v>2.2763064955914487</v>
      </c>
      <c r="L181" s="31">
        <v>1.7423210097708726</v>
      </c>
      <c r="M181" s="31">
        <v>0.53398548582057614</v>
      </c>
      <c r="N181" s="31">
        <v>9071.1593098281355</v>
      </c>
      <c r="O181" s="31">
        <v>5741.3376262248394</v>
      </c>
      <c r="P181" s="31">
        <v>3329.8216836032962</v>
      </c>
      <c r="Q181" s="31">
        <v>6235.7906198262208</v>
      </c>
    </row>
    <row r="182" spans="2:17" x14ac:dyDescent="0.25">
      <c r="B182" s="31">
        <v>147</v>
      </c>
      <c r="C182" s="31" t="s">
        <v>46</v>
      </c>
      <c r="D182" s="31">
        <v>54</v>
      </c>
      <c r="E182" s="31">
        <v>0.57482396237218381</v>
      </c>
      <c r="F182" s="31" t="s">
        <v>51</v>
      </c>
      <c r="G182" s="31">
        <v>54</v>
      </c>
      <c r="H182" s="31">
        <v>0.81397028009333905</v>
      </c>
      <c r="I182" s="31">
        <v>0.77619423765985573</v>
      </c>
      <c r="J182" s="31">
        <v>0.68428315067619083</v>
      </c>
      <c r="K182" s="31">
        <v>2.2710048176365762</v>
      </c>
      <c r="L182" s="31">
        <v>1.66118597461164</v>
      </c>
      <c r="M182" s="31">
        <v>0.60981884302493627</v>
      </c>
      <c r="N182" s="31">
        <v>8653.106582844679</v>
      </c>
      <c r="O182" s="31">
        <v>5611.3100049048662</v>
      </c>
      <c r="P182" s="31">
        <v>3041.7965779398128</v>
      </c>
      <c r="Q182" s="31">
        <v>4988.0331064408083</v>
      </c>
    </row>
    <row r="183" spans="2:17" x14ac:dyDescent="0.25">
      <c r="B183" s="31">
        <v>148</v>
      </c>
      <c r="C183" s="31" t="s">
        <v>46</v>
      </c>
      <c r="D183" s="31">
        <v>77</v>
      </c>
      <c r="E183" s="31">
        <v>0.52331630229243065</v>
      </c>
      <c r="F183" s="31" t="s">
        <v>51</v>
      </c>
      <c r="G183" s="31">
        <v>77</v>
      </c>
      <c r="H183" s="31">
        <v>0.1398088002157567</v>
      </c>
      <c r="I183" s="31">
        <v>0.87207073331681995</v>
      </c>
      <c r="J183" s="31">
        <v>0.63445577190505353</v>
      </c>
      <c r="K183" s="31">
        <v>2.2194323485293319</v>
      </c>
      <c r="L183" s="31">
        <v>2.0063820652939608</v>
      </c>
      <c r="M183" s="31">
        <v>0.21305028323537112</v>
      </c>
      <c r="N183" s="31">
        <v>8492.8057375383178</v>
      </c>
      <c r="O183" s="31">
        <v>6556.302381762318</v>
      </c>
      <c r="P183" s="31">
        <v>1936.5033557759998</v>
      </c>
      <c r="Q183" s="31">
        <v>9089.4192974933194</v>
      </c>
    </row>
    <row r="184" spans="2:17" x14ac:dyDescent="0.25">
      <c r="B184" s="31">
        <v>149</v>
      </c>
      <c r="C184" s="31" t="s">
        <v>46</v>
      </c>
      <c r="D184" s="31">
        <v>47</v>
      </c>
      <c r="E184" s="31">
        <v>0.56788455831373996</v>
      </c>
      <c r="F184" s="31" t="s">
        <v>51</v>
      </c>
      <c r="G184" s="31">
        <v>47</v>
      </c>
      <c r="H184" s="31">
        <v>0.75009551953882436</v>
      </c>
      <c r="I184" s="31">
        <v>0.80607024477209543</v>
      </c>
      <c r="J184" s="31">
        <v>0.6070023758929155</v>
      </c>
      <c r="K184" s="31">
        <v>2.3326124436334461</v>
      </c>
      <c r="L184" s="31">
        <v>1.7642551123338381</v>
      </c>
      <c r="M184" s="31">
        <v>0.56835733129960797</v>
      </c>
      <c r="N184" s="31">
        <v>8879.6418402975487</v>
      </c>
      <c r="O184" s="31">
        <v>6129.2531501102776</v>
      </c>
      <c r="P184" s="31">
        <v>2750.3886901872711</v>
      </c>
      <c r="Q184" s="31">
        <v>4839.1892542288879</v>
      </c>
    </row>
    <row r="185" spans="2:17" x14ac:dyDescent="0.25">
      <c r="B185" s="31">
        <v>150</v>
      </c>
      <c r="C185" s="31" t="s">
        <v>46</v>
      </c>
      <c r="D185" s="31">
        <v>51</v>
      </c>
      <c r="E185" s="31">
        <v>0.57269092783471254</v>
      </c>
      <c r="F185" s="31" t="s">
        <v>51</v>
      </c>
      <c r="G185" s="31">
        <v>51</v>
      </c>
      <c r="H185" s="31">
        <v>0.55390472445939265</v>
      </c>
      <c r="I185" s="31">
        <v>0.75024350105708293</v>
      </c>
      <c r="J185" s="31">
        <v>0.62171555165191694</v>
      </c>
      <c r="K185" s="31">
        <v>2.2582752044191192</v>
      </c>
      <c r="L185" s="31">
        <v>1.8402972324917075</v>
      </c>
      <c r="M185" s="31">
        <v>0.41797797192741171</v>
      </c>
      <c r="N185" s="31">
        <v>8555.3699758758521</v>
      </c>
      <c r="O185" s="31">
        <v>6143.0839808770706</v>
      </c>
      <c r="P185" s="31">
        <v>2412.2859949987815</v>
      </c>
      <c r="Q185" s="31">
        <v>5771.3232682456101</v>
      </c>
    </row>
    <row r="186" spans="2:17" x14ac:dyDescent="0.25">
      <c r="B186" s="31">
        <v>151</v>
      </c>
      <c r="C186" s="31" t="s">
        <v>46</v>
      </c>
      <c r="D186" s="31">
        <v>45</v>
      </c>
      <c r="E186" s="31">
        <v>0.57250046324541837</v>
      </c>
      <c r="F186" s="31" t="s">
        <v>51</v>
      </c>
      <c r="G186" s="31">
        <v>45</v>
      </c>
      <c r="H186" s="31">
        <v>0.72098176180469142</v>
      </c>
      <c r="I186" s="31">
        <v>0.79297753918537228</v>
      </c>
      <c r="J186" s="31">
        <v>0.53514861599183972</v>
      </c>
      <c r="K186" s="31">
        <v>1.9881659509945284</v>
      </c>
      <c r="L186" s="31">
        <v>1.4547263810430247</v>
      </c>
      <c r="M186" s="31">
        <v>0.53343956995150377</v>
      </c>
      <c r="N186" s="31">
        <v>9107.8079577757035</v>
      </c>
      <c r="O186" s="31">
        <v>5686.3179400963982</v>
      </c>
      <c r="P186" s="31">
        <v>3421.4900176793053</v>
      </c>
      <c r="Q186" s="31">
        <v>6414.0161518020886</v>
      </c>
    </row>
    <row r="187" spans="2:17" x14ac:dyDescent="0.25">
      <c r="B187" s="31">
        <v>152</v>
      </c>
      <c r="C187" s="31" t="s">
        <v>46</v>
      </c>
      <c r="D187" s="31">
        <v>100</v>
      </c>
      <c r="E187" s="31">
        <v>0.6622010635634682</v>
      </c>
      <c r="F187" s="31" t="s">
        <v>51</v>
      </c>
      <c r="G187" s="31">
        <v>100</v>
      </c>
      <c r="H187" s="31">
        <v>0.89484332573994863</v>
      </c>
      <c r="I187" s="31">
        <v>0.83795679935066714</v>
      </c>
      <c r="J187" s="31">
        <v>0.43029906485916497</v>
      </c>
      <c r="K187" s="31">
        <v>1.8824620666044165</v>
      </c>
      <c r="L187" s="31">
        <v>1.2274604349929046</v>
      </c>
      <c r="M187" s="31">
        <v>0.65500163161151193</v>
      </c>
      <c r="N187" s="31">
        <v>8525.4119077120304</v>
      </c>
      <c r="O187" s="31">
        <v>5188.2927776124052</v>
      </c>
      <c r="P187" s="31">
        <v>3337.1191300996252</v>
      </c>
      <c r="Q187" s="31">
        <v>5094.8256753029036</v>
      </c>
    </row>
    <row r="188" spans="2:17" x14ac:dyDescent="0.25">
      <c r="B188" s="31">
        <v>153</v>
      </c>
      <c r="C188" s="31" t="s">
        <v>46</v>
      </c>
      <c r="D188" s="31">
        <v>21</v>
      </c>
      <c r="E188" s="31">
        <v>0.64930630146222235</v>
      </c>
      <c r="F188" s="31" t="s">
        <v>51</v>
      </c>
      <c r="G188" s="31">
        <v>21</v>
      </c>
      <c r="H188" s="31">
        <v>0.42978647082789889</v>
      </c>
      <c r="I188" s="31">
        <v>0.81669716209409793</v>
      </c>
      <c r="J188" s="31">
        <v>0.5641620194624688</v>
      </c>
      <c r="K188" s="31">
        <v>2.1377306740148123</v>
      </c>
      <c r="L188" s="31">
        <v>1.7312888112435196</v>
      </c>
      <c r="M188" s="31">
        <v>0.40644186277129268</v>
      </c>
      <c r="N188" s="31">
        <v>9250.9189250853688</v>
      </c>
      <c r="O188" s="31">
        <v>6389.732956267344</v>
      </c>
      <c r="P188" s="31">
        <v>2861.1859688180248</v>
      </c>
      <c r="Q188" s="31">
        <v>7039.5946650506112</v>
      </c>
    </row>
    <row r="189" spans="2:17" x14ac:dyDescent="0.25">
      <c r="B189" s="31">
        <v>154</v>
      </c>
      <c r="C189" s="31" t="s">
        <v>46</v>
      </c>
      <c r="D189" s="31">
        <v>48</v>
      </c>
      <c r="E189" s="31">
        <v>0.43489030158307695</v>
      </c>
      <c r="F189" s="31" t="s">
        <v>51</v>
      </c>
      <c r="G189" s="31">
        <v>48</v>
      </c>
      <c r="H189" s="31">
        <v>0.12384398856708634</v>
      </c>
      <c r="I189" s="31">
        <v>0.87642746354286793</v>
      </c>
      <c r="J189" s="31">
        <v>0.55204263391014563</v>
      </c>
      <c r="K189" s="31">
        <v>1.9977337583918633</v>
      </c>
      <c r="L189" s="31">
        <v>1.7882947803614015</v>
      </c>
      <c r="M189" s="31">
        <v>0.20943897803046174</v>
      </c>
      <c r="N189" s="31">
        <v>7503.0529800725799</v>
      </c>
      <c r="O189" s="31">
        <v>6095.9645795900415</v>
      </c>
      <c r="P189" s="31">
        <v>1407.0884004825384</v>
      </c>
      <c r="Q189" s="31">
        <v>6718.3693012381163</v>
      </c>
    </row>
    <row r="190" spans="2:17" x14ac:dyDescent="0.25">
      <c r="B190" s="31">
        <v>155</v>
      </c>
      <c r="C190" s="31" t="s">
        <v>46</v>
      </c>
      <c r="D190" s="31">
        <v>40</v>
      </c>
      <c r="E190" s="31">
        <v>0.49541177370845801</v>
      </c>
      <c r="F190" s="31" t="s">
        <v>51</v>
      </c>
      <c r="G190" s="31">
        <v>40</v>
      </c>
      <c r="H190" s="31">
        <v>0.38887815106153667</v>
      </c>
      <c r="I190" s="31">
        <v>0.86030052109128829</v>
      </c>
      <c r="J190" s="31">
        <v>0.57861473506225425</v>
      </c>
      <c r="K190" s="31">
        <v>2.1545781670769277</v>
      </c>
      <c r="L190" s="31">
        <v>1.7900170838438525</v>
      </c>
      <c r="M190" s="31">
        <v>0.36456108323307523</v>
      </c>
      <c r="N190" s="31">
        <v>8684.6335005834808</v>
      </c>
      <c r="O190" s="31">
        <v>6392.2000244325591</v>
      </c>
      <c r="P190" s="31">
        <v>2292.4334761509217</v>
      </c>
      <c r="Q190" s="31">
        <v>6288.2012962565668</v>
      </c>
    </row>
    <row r="191" spans="2:17" x14ac:dyDescent="0.25">
      <c r="B191" s="31">
        <v>156</v>
      </c>
      <c r="C191" s="31" t="s">
        <v>46</v>
      </c>
      <c r="D191" s="31">
        <v>75</v>
      </c>
      <c r="E191" s="31">
        <v>0.52241476096993178</v>
      </c>
      <c r="F191" s="31" t="s">
        <v>51</v>
      </c>
      <c r="G191" s="31">
        <v>75</v>
      </c>
      <c r="H191" s="31">
        <v>0.42092477128256078</v>
      </c>
      <c r="I191" s="31">
        <v>0.71203620749405516</v>
      </c>
      <c r="J191" s="31">
        <v>0.58506377268966292</v>
      </c>
      <c r="K191" s="31">
        <v>2.0186100721187383</v>
      </c>
      <c r="L191" s="31">
        <v>1.706009963235523</v>
      </c>
      <c r="M191" s="31">
        <v>0.31260010888321532</v>
      </c>
      <c r="N191" s="31">
        <v>7319.138972704769</v>
      </c>
      <c r="O191" s="31">
        <v>6014.9623697079433</v>
      </c>
      <c r="P191" s="31">
        <v>1304.1766029968257</v>
      </c>
      <c r="Q191" s="31">
        <v>4172.0286267848187</v>
      </c>
    </row>
    <row r="192" spans="2:17" x14ac:dyDescent="0.25">
      <c r="B192" s="31">
        <v>157</v>
      </c>
      <c r="C192" s="31" t="s">
        <v>46</v>
      </c>
      <c r="D192" s="31">
        <v>95</v>
      </c>
      <c r="E192" s="31">
        <v>0.50444040120243772</v>
      </c>
      <c r="F192" s="31" t="s">
        <v>51</v>
      </c>
      <c r="G192" s="31">
        <v>95</v>
      </c>
      <c r="H192" s="31">
        <v>0.39396449216289309</v>
      </c>
      <c r="I192" s="31">
        <v>0.78189201731829605</v>
      </c>
      <c r="J192" s="31">
        <v>0.61565454372430006</v>
      </c>
      <c r="K192" s="31">
        <v>2.0803367649796067</v>
      </c>
      <c r="L192" s="31">
        <v>1.7539338374388502</v>
      </c>
      <c r="M192" s="31">
        <v>0.3264029275407565</v>
      </c>
      <c r="N192" s="31">
        <v>8076.949407836164</v>
      </c>
      <c r="O192" s="31">
        <v>5415.0409817239943</v>
      </c>
      <c r="P192" s="31">
        <v>2661.9084261121698</v>
      </c>
      <c r="Q192" s="31">
        <v>8155.2835514313483</v>
      </c>
    </row>
    <row r="193" spans="2:17" x14ac:dyDescent="0.25">
      <c r="B193" s="31">
        <v>158</v>
      </c>
      <c r="C193" s="31" t="s">
        <v>46</v>
      </c>
      <c r="D193" s="31">
        <v>68</v>
      </c>
      <c r="E193" s="31">
        <v>0.45681608977247379</v>
      </c>
      <c r="F193" s="31" t="s">
        <v>51</v>
      </c>
      <c r="G193" s="31">
        <v>68</v>
      </c>
      <c r="H193" s="31">
        <v>0.4160789251144239</v>
      </c>
      <c r="I193" s="31">
        <v>0.82616555953916504</v>
      </c>
      <c r="J193" s="31">
        <v>0.56445791745744911</v>
      </c>
      <c r="K193" s="31">
        <v>2.0615461444765302</v>
      </c>
      <c r="L193" s="31">
        <v>1.7071348391891656</v>
      </c>
      <c r="M193" s="31">
        <v>0.35441130528736453</v>
      </c>
      <c r="N193" s="31">
        <v>8120.0912920558876</v>
      </c>
      <c r="O193" s="31">
        <v>6271.4347956813363</v>
      </c>
      <c r="P193" s="31">
        <v>1848.6564963745514</v>
      </c>
      <c r="Q193" s="31">
        <v>5216.1329754298322</v>
      </c>
    </row>
    <row r="194" spans="2:17" x14ac:dyDescent="0.25">
      <c r="B194" s="31">
        <v>159</v>
      </c>
      <c r="C194" s="31" t="s">
        <v>46</v>
      </c>
      <c r="D194" s="31">
        <v>86</v>
      </c>
      <c r="E194" s="31">
        <v>0.53071188069993847</v>
      </c>
      <c r="F194" s="31" t="s">
        <v>51</v>
      </c>
      <c r="G194" s="31">
        <v>86</v>
      </c>
      <c r="H194" s="31">
        <v>0.38868239292480489</v>
      </c>
      <c r="I194" s="31">
        <v>0.78110971978510846</v>
      </c>
      <c r="J194" s="31">
        <v>0.60541562101791291</v>
      </c>
      <c r="K194" s="31">
        <v>2.0253707067239768</v>
      </c>
      <c r="L194" s="31">
        <v>1.6968133688480587</v>
      </c>
      <c r="M194" s="31">
        <v>0.32855733787591812</v>
      </c>
      <c r="N194" s="31">
        <v>8368.0811008489291</v>
      </c>
      <c r="O194" s="31">
        <v>5770.772319910513</v>
      </c>
      <c r="P194" s="31">
        <v>2597.308780938416</v>
      </c>
      <c r="Q194" s="31">
        <v>7905.1918235328139</v>
      </c>
    </row>
    <row r="195" spans="2:17" x14ac:dyDescent="0.25">
      <c r="B195" s="31">
        <v>160</v>
      </c>
      <c r="C195" s="31" t="s">
        <v>46</v>
      </c>
      <c r="D195" s="31">
        <v>69</v>
      </c>
      <c r="E195" s="31">
        <v>0.6159371683082846</v>
      </c>
      <c r="F195" s="31" t="s">
        <v>51</v>
      </c>
      <c r="G195" s="31">
        <v>69</v>
      </c>
      <c r="H195" s="31">
        <v>0.51794198762468246</v>
      </c>
      <c r="I195" s="31">
        <v>0.78334621979151331</v>
      </c>
      <c r="J195" s="31">
        <v>0.65996937166188097</v>
      </c>
      <c r="K195" s="31">
        <v>2.3358528187597303</v>
      </c>
      <c r="L195" s="31">
        <v>1.918034584157996</v>
      </c>
      <c r="M195" s="31">
        <v>0.41781823460173428</v>
      </c>
      <c r="N195" s="31">
        <v>8308.9446213405445</v>
      </c>
      <c r="O195" s="31">
        <v>5942.1928242683061</v>
      </c>
      <c r="P195" s="31">
        <v>2366.7517970722383</v>
      </c>
      <c r="Q195" s="31">
        <v>5664.5488422213884</v>
      </c>
    </row>
    <row r="196" spans="2:17" x14ac:dyDescent="0.25">
      <c r="B196" s="31">
        <v>161</v>
      </c>
      <c r="C196" s="31" t="s">
        <v>46</v>
      </c>
      <c r="D196" s="31">
        <v>71</v>
      </c>
      <c r="E196" s="31">
        <v>0.64639477860873973</v>
      </c>
      <c r="F196" s="31" t="s">
        <v>51</v>
      </c>
      <c r="G196" s="31">
        <v>71</v>
      </c>
      <c r="H196" s="31">
        <v>0.50849397100226268</v>
      </c>
      <c r="I196" s="31">
        <v>0.76401287331627477</v>
      </c>
      <c r="J196" s="31">
        <v>0.58500343577993807</v>
      </c>
      <c r="K196" s="31">
        <v>2.0427089793045106</v>
      </c>
      <c r="L196" s="31">
        <v>1.6295274934496271</v>
      </c>
      <c r="M196" s="31">
        <v>0.41318148585488346</v>
      </c>
      <c r="N196" s="31">
        <v>8280.3785849508058</v>
      </c>
      <c r="O196" s="31">
        <v>5626.5834654351438</v>
      </c>
      <c r="P196" s="31">
        <v>2653.795119515662</v>
      </c>
      <c r="Q196" s="31">
        <v>6422.8316378331656</v>
      </c>
    </row>
    <row r="197" spans="2:17" x14ac:dyDescent="0.25">
      <c r="B197" s="31">
        <v>162</v>
      </c>
      <c r="C197" s="31" t="s">
        <v>46</v>
      </c>
      <c r="D197" s="31">
        <v>45</v>
      </c>
      <c r="E197" s="31">
        <v>0.57250046324541837</v>
      </c>
      <c r="F197" s="31" t="s">
        <v>51</v>
      </c>
      <c r="G197" s="31">
        <v>45</v>
      </c>
      <c r="H197" s="31">
        <v>0.72098176180469142</v>
      </c>
      <c r="I197" s="31">
        <v>0.76960278885093536</v>
      </c>
      <c r="J197" s="31">
        <v>0.62049747236284758</v>
      </c>
      <c r="K197" s="31">
        <v>2.142010761421925</v>
      </c>
      <c r="L197" s="31">
        <v>1.6092805378406163</v>
      </c>
      <c r="M197" s="31">
        <v>0.53273022358130873</v>
      </c>
      <c r="N197" s="31">
        <v>8038.3259458835064</v>
      </c>
      <c r="O197" s="31">
        <v>5288.7191027521139</v>
      </c>
      <c r="P197" s="31">
        <v>2749.6068431313925</v>
      </c>
      <c r="Q197" s="31">
        <v>5161.3494437146937</v>
      </c>
    </row>
    <row r="198" spans="2:17" x14ac:dyDescent="0.25">
      <c r="B198" s="31">
        <v>163</v>
      </c>
      <c r="C198" s="31" t="s">
        <v>46</v>
      </c>
      <c r="D198" s="31">
        <v>63</v>
      </c>
      <c r="E198" s="31">
        <v>0.45507038413984136</v>
      </c>
      <c r="F198" s="31" t="s">
        <v>51</v>
      </c>
      <c r="G198" s="31">
        <v>63</v>
      </c>
      <c r="H198" s="31">
        <v>0.43991373202243889</v>
      </c>
      <c r="I198" s="31">
        <v>0.75211034554431089</v>
      </c>
      <c r="J198" s="31">
        <v>0.66124896068269123</v>
      </c>
      <c r="K198" s="31">
        <v>2.2745125971404532</v>
      </c>
      <c r="L198" s="31">
        <v>1.9422717737381163</v>
      </c>
      <c r="M198" s="31">
        <v>0.33224082340233685</v>
      </c>
      <c r="N198" s="31">
        <v>8179.3916093756561</v>
      </c>
      <c r="O198" s="31">
        <v>6432.3925884382325</v>
      </c>
      <c r="P198" s="31">
        <v>1746.9990209374237</v>
      </c>
      <c r="Q198" s="31">
        <v>5258.2310718085464</v>
      </c>
    </row>
    <row r="199" spans="2:17" x14ac:dyDescent="0.25">
      <c r="B199" s="31">
        <v>164</v>
      </c>
      <c r="C199" s="31" t="s">
        <v>46</v>
      </c>
      <c r="D199" s="31">
        <v>34</v>
      </c>
      <c r="E199" s="31">
        <v>0.60194054739194303</v>
      </c>
      <c r="F199" s="31" t="s">
        <v>51</v>
      </c>
      <c r="G199" s="31">
        <v>34</v>
      </c>
      <c r="H199" s="31">
        <v>0.3895272778342278</v>
      </c>
      <c r="I199" s="31">
        <v>0.73272890727689444</v>
      </c>
      <c r="J199" s="31">
        <v>0.58832301200748538</v>
      </c>
      <c r="K199" s="31">
        <v>2.0022966211130031</v>
      </c>
      <c r="L199" s="31">
        <v>1.6862049961134022</v>
      </c>
      <c r="M199" s="31">
        <v>0.31609162499960086</v>
      </c>
      <c r="N199" s="31">
        <v>8232.306374372276</v>
      </c>
      <c r="O199" s="31">
        <v>6168.9326286749092</v>
      </c>
      <c r="P199" s="31">
        <v>2063.3737456973668</v>
      </c>
      <c r="Q199" s="31">
        <v>6527.7710084851888</v>
      </c>
    </row>
    <row r="200" spans="2:17" x14ac:dyDescent="0.25">
      <c r="B200" s="31">
        <v>165</v>
      </c>
      <c r="C200" s="31" t="s">
        <v>46</v>
      </c>
      <c r="D200" s="31">
        <v>10</v>
      </c>
      <c r="E200" s="31">
        <v>0.57317907236350119</v>
      </c>
      <c r="F200" s="31" t="s">
        <v>51</v>
      </c>
      <c r="G200" s="31">
        <v>10</v>
      </c>
      <c r="H200" s="31">
        <v>0.73521445017788789</v>
      </c>
      <c r="I200" s="31">
        <v>0.82090742046194742</v>
      </c>
      <c r="J200" s="31">
        <v>0.63949511479330701</v>
      </c>
      <c r="K200" s="31">
        <v>2.4115454734703121</v>
      </c>
      <c r="L200" s="31">
        <v>1.8373976871776305</v>
      </c>
      <c r="M200" s="31">
        <v>0.57414778629268159</v>
      </c>
      <c r="N200" s="31">
        <v>9329.1846669847255</v>
      </c>
      <c r="O200" s="31">
        <v>6216.7164219978131</v>
      </c>
      <c r="P200" s="31">
        <v>3112.4682449869124</v>
      </c>
      <c r="Q200" s="31">
        <v>5421.0228085775097</v>
      </c>
    </row>
    <row r="201" spans="2:17" x14ac:dyDescent="0.25">
      <c r="B201" s="31">
        <v>166</v>
      </c>
      <c r="C201" s="31" t="s">
        <v>46</v>
      </c>
      <c r="D201" s="31">
        <v>59</v>
      </c>
      <c r="E201" s="31">
        <v>0.51355157500107096</v>
      </c>
      <c r="F201" s="31" t="s">
        <v>51</v>
      </c>
      <c r="G201" s="31">
        <v>59</v>
      </c>
      <c r="H201" s="31">
        <v>0.60930220034253635</v>
      </c>
      <c r="I201" s="31">
        <v>0.72295230228704654</v>
      </c>
      <c r="J201" s="31">
        <v>0.58566180532734124</v>
      </c>
      <c r="K201" s="31">
        <v>2.0517288757605456</v>
      </c>
      <c r="L201" s="31">
        <v>1.624378098171678</v>
      </c>
      <c r="M201" s="31">
        <v>0.42735077758886764</v>
      </c>
      <c r="N201" s="31">
        <v>9578.9555420412617</v>
      </c>
      <c r="O201" s="31">
        <v>6120.0757778606512</v>
      </c>
      <c r="P201" s="31">
        <v>3458.8797641806104</v>
      </c>
      <c r="Q201" s="31">
        <v>8093.7720148674262</v>
      </c>
    </row>
    <row r="202" spans="2:17" x14ac:dyDescent="0.25">
      <c r="B202" s="31">
        <v>167</v>
      </c>
      <c r="C202" s="31" t="s">
        <v>46</v>
      </c>
      <c r="D202" s="31">
        <v>46</v>
      </c>
      <c r="E202" s="31">
        <v>0.54817422032761742</v>
      </c>
      <c r="F202" s="31" t="s">
        <v>51</v>
      </c>
      <c r="G202" s="31">
        <v>46</v>
      </c>
      <c r="H202" s="31">
        <v>0.7535521140273258</v>
      </c>
      <c r="I202" s="31">
        <v>0.72678028228186908</v>
      </c>
      <c r="J202" s="31">
        <v>0.58374750697531852</v>
      </c>
      <c r="K202" s="31">
        <v>2.100107138563744</v>
      </c>
      <c r="L202" s="31">
        <v>1.5818160905393481</v>
      </c>
      <c r="M202" s="31">
        <v>0.51829104802439585</v>
      </c>
      <c r="N202" s="31">
        <v>9548.5000479363389</v>
      </c>
      <c r="O202" s="31">
        <v>6006.6465966998312</v>
      </c>
      <c r="P202" s="31">
        <v>3541.8534512365077</v>
      </c>
      <c r="Q202" s="31">
        <v>6833.7152739512367</v>
      </c>
    </row>
    <row r="203" spans="2:17" x14ac:dyDescent="0.25">
      <c r="B203" s="31">
        <v>168</v>
      </c>
      <c r="C203" s="31" t="s">
        <v>46</v>
      </c>
      <c r="D203" s="31">
        <v>63</v>
      </c>
      <c r="E203" s="31">
        <v>0.45507038413984136</v>
      </c>
      <c r="F203" s="31" t="s">
        <v>51</v>
      </c>
      <c r="G203" s="31">
        <v>63</v>
      </c>
      <c r="H203" s="31">
        <v>0.43991373202243889</v>
      </c>
      <c r="I203" s="31">
        <v>0.79739916565771884</v>
      </c>
      <c r="J203" s="31">
        <v>0.66603679061701904</v>
      </c>
      <c r="K203" s="31">
        <v>2.3326650972946559</v>
      </c>
      <c r="L203" s="31">
        <v>1.9798872405987822</v>
      </c>
      <c r="M203" s="31">
        <v>0.35277785669587369</v>
      </c>
      <c r="N203" s="31">
        <v>8683.436312491749</v>
      </c>
      <c r="O203" s="31">
        <v>6590.9392034652656</v>
      </c>
      <c r="P203" s="31">
        <v>2092.4971090264835</v>
      </c>
      <c r="Q203" s="31">
        <v>5931.4865412043264</v>
      </c>
    </row>
    <row r="204" spans="2:17" x14ac:dyDescent="0.25">
      <c r="B204" s="31">
        <v>169</v>
      </c>
      <c r="C204" s="31" t="s">
        <v>46</v>
      </c>
      <c r="D204" s="31">
        <v>4</v>
      </c>
      <c r="E204" s="31">
        <v>0.58694831698984928</v>
      </c>
      <c r="F204" s="31" t="s">
        <v>51</v>
      </c>
      <c r="G204" s="31">
        <v>4</v>
      </c>
      <c r="H204" s="31">
        <v>0.4925724819580557</v>
      </c>
      <c r="I204" s="31">
        <v>0.75906486434358456</v>
      </c>
      <c r="J204" s="31">
        <v>0.55701221395148748</v>
      </c>
      <c r="K204" s="31">
        <v>2.0087777249943377</v>
      </c>
      <c r="L204" s="31">
        <v>1.6158143731963224</v>
      </c>
      <c r="M204" s="31">
        <v>0.39296335179801534</v>
      </c>
      <c r="N204" s="31">
        <v>9398.669589482186</v>
      </c>
      <c r="O204" s="31">
        <v>6276.7731438375667</v>
      </c>
      <c r="P204" s="31">
        <v>3121.8964456446192</v>
      </c>
      <c r="Q204" s="31">
        <v>7944.4977028017765</v>
      </c>
    </row>
    <row r="205" spans="2:17" x14ac:dyDescent="0.25">
      <c r="B205" s="31">
        <v>170</v>
      </c>
      <c r="C205" s="31" t="s">
        <v>46</v>
      </c>
      <c r="D205" s="31">
        <v>26</v>
      </c>
      <c r="E205" s="31">
        <v>0.52987087956235612</v>
      </c>
      <c r="F205" s="31" t="s">
        <v>51</v>
      </c>
      <c r="G205" s="31">
        <v>26</v>
      </c>
      <c r="H205" s="31">
        <v>0.32339513416159349</v>
      </c>
      <c r="I205" s="31">
        <v>0.88633230192831103</v>
      </c>
      <c r="J205" s="31">
        <v>0.66953506344195635</v>
      </c>
      <c r="K205" s="31">
        <v>2.2875543921827011</v>
      </c>
      <c r="L205" s="31">
        <v>1.9561554670715438</v>
      </c>
      <c r="M205" s="31">
        <v>0.33139892511115732</v>
      </c>
      <c r="N205" s="31">
        <v>8869.8099561789568</v>
      </c>
      <c r="O205" s="31">
        <v>5859.4567135550733</v>
      </c>
      <c r="P205" s="31">
        <v>3010.3532426238835</v>
      </c>
      <c r="Q205" s="31">
        <v>9083.7749145207854</v>
      </c>
    </row>
    <row r="206" spans="2:17" x14ac:dyDescent="0.25">
      <c r="B206" s="31">
        <v>171</v>
      </c>
      <c r="C206" s="31" t="s">
        <v>46</v>
      </c>
      <c r="D206" s="31">
        <v>24</v>
      </c>
      <c r="E206" s="31">
        <v>0.55018437187434188</v>
      </c>
      <c r="F206" s="31" t="s">
        <v>51</v>
      </c>
      <c r="G206" s="31">
        <v>24</v>
      </c>
      <c r="H206" s="31">
        <v>0.60335532468205866</v>
      </c>
      <c r="I206" s="31">
        <v>0.84124926343462147</v>
      </c>
      <c r="J206" s="31">
        <v>0.53611798382197773</v>
      </c>
      <c r="K206" s="31">
        <v>2.0997062286442283</v>
      </c>
      <c r="L206" s="31">
        <v>1.6083581270345322</v>
      </c>
      <c r="M206" s="31">
        <v>0.49134810160969611</v>
      </c>
      <c r="N206" s="31">
        <v>8524.2410553628451</v>
      </c>
      <c r="O206" s="31">
        <v>5750.2742215146609</v>
      </c>
      <c r="P206" s="31">
        <v>2773.9668338481843</v>
      </c>
      <c r="Q206" s="31">
        <v>5645.6244051018912</v>
      </c>
    </row>
    <row r="207" spans="2:17" x14ac:dyDescent="0.25">
      <c r="B207" s="31">
        <v>172</v>
      </c>
      <c r="C207" s="31" t="s">
        <v>46</v>
      </c>
      <c r="D207" s="31">
        <v>33</v>
      </c>
      <c r="E207" s="31">
        <v>0.47136470535283359</v>
      </c>
      <c r="F207" s="31" t="s">
        <v>51</v>
      </c>
      <c r="G207" s="31">
        <v>33</v>
      </c>
      <c r="H207" s="31">
        <v>0.37523337686498781</v>
      </c>
      <c r="I207" s="31">
        <v>0.73231629954377642</v>
      </c>
      <c r="J207" s="31">
        <v>0.55845376773272182</v>
      </c>
      <c r="K207" s="31">
        <v>1.8947027825133067</v>
      </c>
      <c r="L207" s="31">
        <v>1.6031996283449663</v>
      </c>
      <c r="M207" s="31">
        <v>0.29150315416834038</v>
      </c>
      <c r="N207" s="31">
        <v>8148.9754324646692</v>
      </c>
      <c r="O207" s="31">
        <v>5850.1348724200307</v>
      </c>
      <c r="P207" s="31">
        <v>2298.8405600446386</v>
      </c>
      <c r="Q207" s="31">
        <v>7886.1601570083849</v>
      </c>
    </row>
    <row r="208" spans="2:17" x14ac:dyDescent="0.25">
      <c r="B208" s="31">
        <v>173</v>
      </c>
      <c r="C208" s="31" t="s">
        <v>46</v>
      </c>
      <c r="D208" s="31">
        <v>78</v>
      </c>
      <c r="E208" s="31">
        <v>0.73842238963764129</v>
      </c>
      <c r="F208" s="31" t="s">
        <v>51</v>
      </c>
      <c r="G208" s="31">
        <v>78</v>
      </c>
      <c r="H208" s="31">
        <v>0.61437774839195525</v>
      </c>
      <c r="I208" s="31">
        <v>0.93656671228186372</v>
      </c>
      <c r="J208" s="31">
        <v>0.57323977845094098</v>
      </c>
      <c r="K208" s="31">
        <v>2.4627717787777916</v>
      </c>
      <c r="L208" s="31">
        <v>1.8422972717052524</v>
      </c>
      <c r="M208" s="31">
        <v>0.62047450707253926</v>
      </c>
      <c r="N208" s="31">
        <v>8430.9900039670865</v>
      </c>
      <c r="O208" s="31">
        <v>5882.5442323070301</v>
      </c>
      <c r="P208" s="31">
        <v>2548.4457716600564</v>
      </c>
      <c r="Q208" s="31">
        <v>4107.252985596263</v>
      </c>
    </row>
    <row r="209" spans="2:17" x14ac:dyDescent="0.25">
      <c r="B209" s="31">
        <v>174</v>
      </c>
      <c r="C209" s="31" t="s">
        <v>46</v>
      </c>
      <c r="D209" s="31">
        <v>38</v>
      </c>
      <c r="E209" s="31">
        <v>0.58183178872577423</v>
      </c>
      <c r="F209" s="31" t="s">
        <v>51</v>
      </c>
      <c r="G209" s="31">
        <v>38</v>
      </c>
      <c r="H209" s="31">
        <v>0.87244212366868856</v>
      </c>
      <c r="I209" s="31">
        <v>0.72573233409866422</v>
      </c>
      <c r="J209" s="31">
        <v>0.61338384095214349</v>
      </c>
      <c r="K209" s="31">
        <v>2.1441799591221935</v>
      </c>
      <c r="L209" s="31">
        <v>1.5436701335697627</v>
      </c>
      <c r="M209" s="31">
        <v>0.60050982555243082</v>
      </c>
      <c r="N209" s="31">
        <v>8372.1714111138608</v>
      </c>
      <c r="O209" s="31">
        <v>5152.498683938149</v>
      </c>
      <c r="P209" s="31">
        <v>3219.6727271757118</v>
      </c>
      <c r="Q209" s="31">
        <v>5361.5654401887896</v>
      </c>
    </row>
    <row r="210" spans="2:17" x14ac:dyDescent="0.25">
      <c r="B210" s="31">
        <v>175</v>
      </c>
      <c r="C210" s="31" t="s">
        <v>46</v>
      </c>
      <c r="D210" s="31">
        <v>46</v>
      </c>
      <c r="E210" s="31">
        <v>0.54817422032761742</v>
      </c>
      <c r="F210" s="31" t="s">
        <v>51</v>
      </c>
      <c r="G210" s="31">
        <v>46</v>
      </c>
      <c r="H210" s="31">
        <v>0.7535521140273258</v>
      </c>
      <c r="I210" s="31">
        <v>0.81084023749102563</v>
      </c>
      <c r="J210" s="31">
        <v>0.62693305026261181</v>
      </c>
      <c r="K210" s="31">
        <v>2.2882664295490089</v>
      </c>
      <c r="L210" s="31">
        <v>1.7150265251984373</v>
      </c>
      <c r="M210" s="31">
        <v>0.57323990435057159</v>
      </c>
      <c r="N210" s="31">
        <v>8024.3891358894653</v>
      </c>
      <c r="O210" s="31">
        <v>5529.5238667349913</v>
      </c>
      <c r="P210" s="31">
        <v>2494.8652691544739</v>
      </c>
      <c r="Q210" s="31">
        <v>4352.2184171406006</v>
      </c>
    </row>
    <row r="211" spans="2:17" x14ac:dyDescent="0.25">
      <c r="B211" s="31">
        <v>176</v>
      </c>
      <c r="C211" s="31" t="s">
        <v>46</v>
      </c>
      <c r="D211" s="31">
        <v>39</v>
      </c>
      <c r="E211" s="31">
        <v>0.44883697213551155</v>
      </c>
      <c r="F211" s="31" t="s">
        <v>51</v>
      </c>
      <c r="G211" s="31">
        <v>39</v>
      </c>
      <c r="H211" s="31">
        <v>7.9536908173217125E-2</v>
      </c>
      <c r="I211" s="31">
        <v>0.84021026453676684</v>
      </c>
      <c r="J211" s="31">
        <v>0.64758645256815961</v>
      </c>
      <c r="K211" s="31">
        <v>2.1144397144790967</v>
      </c>
      <c r="L211" s="31">
        <v>1.976476001741774</v>
      </c>
      <c r="M211" s="31">
        <v>0.13796371273732277</v>
      </c>
      <c r="N211" s="31">
        <v>8177.3298221916893</v>
      </c>
      <c r="O211" s="31">
        <v>6438.5210117613833</v>
      </c>
      <c r="P211" s="31">
        <v>1738.808810430306</v>
      </c>
      <c r="Q211" s="31">
        <v>12603.377916778207</v>
      </c>
    </row>
    <row r="212" spans="2:17" x14ac:dyDescent="0.25">
      <c r="B212" s="31">
        <v>177</v>
      </c>
      <c r="C212" s="31" t="s">
        <v>46</v>
      </c>
      <c r="D212" s="31">
        <v>49</v>
      </c>
      <c r="E212" s="31">
        <v>0.54100714932209859</v>
      </c>
      <c r="F212" s="31" t="s">
        <v>51</v>
      </c>
      <c r="G212" s="31">
        <v>49</v>
      </c>
      <c r="H212" s="31">
        <v>0.39098868239750484</v>
      </c>
      <c r="I212" s="31">
        <v>0.82618604824028141</v>
      </c>
      <c r="J212" s="31">
        <v>0.55787146009037614</v>
      </c>
      <c r="K212" s="31">
        <v>1.9432694888407678</v>
      </c>
      <c r="L212" s="31">
        <v>1.5799879512563462</v>
      </c>
      <c r="M212" s="31">
        <v>0.36328153758442161</v>
      </c>
      <c r="N212" s="31">
        <v>7725.090650681208</v>
      </c>
      <c r="O212" s="31">
        <v>5334.2507449314271</v>
      </c>
      <c r="P212" s="31">
        <v>2390.8399057497809</v>
      </c>
      <c r="Q212" s="31">
        <v>6581.2315199039886</v>
      </c>
    </row>
    <row r="213" spans="2:17" x14ac:dyDescent="0.25">
      <c r="B213" s="31">
        <v>178</v>
      </c>
      <c r="C213" s="31" t="s">
        <v>46</v>
      </c>
      <c r="D213" s="31">
        <v>81</v>
      </c>
      <c r="E213" s="31">
        <v>0.54547158234928739</v>
      </c>
      <c r="F213" s="31" t="s">
        <v>51</v>
      </c>
      <c r="G213" s="31">
        <v>81</v>
      </c>
      <c r="H213" s="31">
        <v>0.15289931838807158</v>
      </c>
      <c r="I213" s="31">
        <v>0.80314364771197855</v>
      </c>
      <c r="J213" s="31">
        <v>0.6188799624667346</v>
      </c>
      <c r="K213" s="31">
        <v>2.0486605234628006</v>
      </c>
      <c r="L213" s="31">
        <v>1.8535235950773674</v>
      </c>
      <c r="M213" s="31">
        <v>0.19513692838543317</v>
      </c>
      <c r="N213" s="31">
        <v>8013.2542984430011</v>
      </c>
      <c r="O213" s="31">
        <v>6107.8713151211823</v>
      </c>
      <c r="P213" s="31">
        <v>1905.3829833218188</v>
      </c>
      <c r="Q213" s="31">
        <v>9764.3382986859306</v>
      </c>
    </row>
    <row r="214" spans="2:17" x14ac:dyDescent="0.25">
      <c r="B214" s="31">
        <v>179</v>
      </c>
      <c r="C214" s="31" t="s">
        <v>46</v>
      </c>
      <c r="D214" s="31">
        <v>64</v>
      </c>
      <c r="E214" s="31">
        <v>0.49442899788999672</v>
      </c>
      <c r="F214" s="31" t="s">
        <v>51</v>
      </c>
      <c r="G214" s="31">
        <v>64</v>
      </c>
      <c r="H214" s="31">
        <v>0.27230034409849768</v>
      </c>
      <c r="I214" s="31">
        <v>0.91312487627836714</v>
      </c>
      <c r="J214" s="31">
        <v>0.68615733216283303</v>
      </c>
      <c r="K214" s="31">
        <v>2.2571985904918397</v>
      </c>
      <c r="L214" s="31">
        <v>1.9581383774475958</v>
      </c>
      <c r="M214" s="31">
        <v>0.29906021304424391</v>
      </c>
      <c r="N214" s="31">
        <v>8615.0929236174034</v>
      </c>
      <c r="O214" s="31">
        <v>6167.128949736476</v>
      </c>
      <c r="P214" s="31">
        <v>2447.9639738809274</v>
      </c>
      <c r="Q214" s="31">
        <v>8185.5220691585873</v>
      </c>
    </row>
    <row r="215" spans="2:17" x14ac:dyDescent="0.25">
      <c r="B215" s="31">
        <v>180</v>
      </c>
      <c r="C215" s="31" t="s">
        <v>46</v>
      </c>
      <c r="D215" s="31">
        <v>98</v>
      </c>
      <c r="E215" s="31">
        <v>0.528224337300922</v>
      </c>
      <c r="F215" s="31" t="s">
        <v>51</v>
      </c>
      <c r="G215" s="31">
        <v>98</v>
      </c>
      <c r="H215" s="31">
        <v>0.43880174917890713</v>
      </c>
      <c r="I215" s="31">
        <v>0.8403005977664656</v>
      </c>
      <c r="J215" s="31">
        <v>0.62570316898455081</v>
      </c>
      <c r="K215" s="31">
        <v>2.2394706663856891</v>
      </c>
      <c r="L215" s="31">
        <v>1.8515554367636742</v>
      </c>
      <c r="M215" s="31">
        <v>0.38791522962201497</v>
      </c>
      <c r="N215" s="31">
        <v>7966.2778083668072</v>
      </c>
      <c r="O215" s="31">
        <v>5878.1448463599099</v>
      </c>
      <c r="P215" s="31">
        <v>2088.1329620068973</v>
      </c>
      <c r="Q215" s="31">
        <v>5382.9620560182093</v>
      </c>
    </row>
    <row r="216" spans="2:17" x14ac:dyDescent="0.25">
      <c r="B216" s="31">
        <v>181</v>
      </c>
      <c r="C216" s="31" t="s">
        <v>46</v>
      </c>
      <c r="D216" s="31">
        <v>15</v>
      </c>
      <c r="E216" s="31">
        <v>0.60231604267329941</v>
      </c>
      <c r="F216" s="31" t="s">
        <v>51</v>
      </c>
      <c r="G216" s="31">
        <v>15</v>
      </c>
      <c r="H216" s="31">
        <v>0.65478768099208651</v>
      </c>
      <c r="I216" s="31">
        <v>0.76073091169015794</v>
      </c>
      <c r="J216" s="31">
        <v>0.56167525563167631</v>
      </c>
      <c r="K216" s="31">
        <v>2.121753083566134</v>
      </c>
      <c r="L216" s="31">
        <v>1.6340806304315492</v>
      </c>
      <c r="M216" s="31">
        <v>0.48767245313458485</v>
      </c>
      <c r="N216" s="31">
        <v>8463.6225120614999</v>
      </c>
      <c r="O216" s="31">
        <v>5679.9179166323775</v>
      </c>
      <c r="P216" s="31">
        <v>2783.7045954291225</v>
      </c>
      <c r="Q216" s="31">
        <v>5708.144016617016</v>
      </c>
    </row>
    <row r="217" spans="2:17" x14ac:dyDescent="0.25">
      <c r="B217" s="31">
        <v>182</v>
      </c>
      <c r="C217" s="31" t="s">
        <v>46</v>
      </c>
      <c r="D217" s="31">
        <v>77</v>
      </c>
      <c r="E217" s="31">
        <v>0.52331630229243065</v>
      </c>
      <c r="F217" s="31" t="s">
        <v>51</v>
      </c>
      <c r="G217" s="31">
        <v>77</v>
      </c>
      <c r="H217" s="31">
        <v>0.1398088002157567</v>
      </c>
      <c r="I217" s="31">
        <v>0.78816081045434727</v>
      </c>
      <c r="J217" s="31">
        <v>0.58702171199949615</v>
      </c>
      <c r="K217" s="31">
        <v>2.0341188134488757</v>
      </c>
      <c r="L217" s="31">
        <v>1.846788642943801</v>
      </c>
      <c r="M217" s="31">
        <v>0.18733017050507472</v>
      </c>
      <c r="N217" s="31">
        <v>8592.2656484058571</v>
      </c>
      <c r="O217" s="31">
        <v>6515.4671253782089</v>
      </c>
      <c r="P217" s="31">
        <v>2076.7985230276481</v>
      </c>
      <c r="Q217" s="31">
        <v>11086.300286965192</v>
      </c>
    </row>
    <row r="218" spans="2:17" x14ac:dyDescent="0.25">
      <c r="B218" s="31">
        <v>183</v>
      </c>
      <c r="C218" s="31" t="s">
        <v>46</v>
      </c>
      <c r="D218" s="31">
        <v>3</v>
      </c>
      <c r="E218" s="31">
        <v>0.53970179935353102</v>
      </c>
      <c r="F218" s="31" t="s">
        <v>51</v>
      </c>
      <c r="G218" s="31">
        <v>3</v>
      </c>
      <c r="H218" s="31">
        <v>0.48268292597848683</v>
      </c>
      <c r="I218" s="31">
        <v>0.81945775856313363</v>
      </c>
      <c r="J218" s="31">
        <v>0.52583915860325103</v>
      </c>
      <c r="K218" s="31">
        <v>2.0622554566518403</v>
      </c>
      <c r="L218" s="31">
        <v>1.6499753862611442</v>
      </c>
      <c r="M218" s="31">
        <v>0.41228007039069614</v>
      </c>
      <c r="N218" s="31">
        <v>9988.5732933570052</v>
      </c>
      <c r="O218" s="31">
        <v>6506.826879903294</v>
      </c>
      <c r="P218" s="31">
        <v>3481.7464134537113</v>
      </c>
      <c r="Q218" s="31">
        <v>8445.0999781634928</v>
      </c>
    </row>
    <row r="219" spans="2:17" x14ac:dyDescent="0.25">
      <c r="B219" s="31">
        <v>184</v>
      </c>
      <c r="C219" s="31" t="s">
        <v>46</v>
      </c>
      <c r="D219" s="31">
        <v>78</v>
      </c>
      <c r="E219" s="31">
        <v>0.73842238963764129</v>
      </c>
      <c r="F219" s="31" t="s">
        <v>51</v>
      </c>
      <c r="G219" s="31">
        <v>78</v>
      </c>
      <c r="H219" s="31">
        <v>0.61437774839195525</v>
      </c>
      <c r="I219" s="31">
        <v>0.84282070616336691</v>
      </c>
      <c r="J219" s="31">
        <v>0.64888036625243251</v>
      </c>
      <c r="K219" s="31">
        <v>2.5157336617366579</v>
      </c>
      <c r="L219" s="31">
        <v>1.9738661140985729</v>
      </c>
      <c r="M219" s="31">
        <v>0.54186754763808498</v>
      </c>
      <c r="N219" s="31">
        <v>9805.5952612356014</v>
      </c>
      <c r="O219" s="31">
        <v>6076.5296055528588</v>
      </c>
      <c r="P219" s="31">
        <v>3729.0656556827425</v>
      </c>
      <c r="Q219" s="31">
        <v>6881.876709423088</v>
      </c>
    </row>
    <row r="220" spans="2:17" x14ac:dyDescent="0.25">
      <c r="B220" s="31">
        <v>185</v>
      </c>
      <c r="C220" s="31" t="s">
        <v>46</v>
      </c>
      <c r="D220" s="31">
        <v>79</v>
      </c>
      <c r="E220" s="31">
        <v>0.56744580203012696</v>
      </c>
      <c r="F220" s="31" t="s">
        <v>51</v>
      </c>
      <c r="G220" s="31">
        <v>79</v>
      </c>
      <c r="H220" s="31">
        <v>0.66932004717813065</v>
      </c>
      <c r="I220" s="31">
        <v>0.77202075610791032</v>
      </c>
      <c r="J220" s="31">
        <v>0.57346771167523181</v>
      </c>
      <c r="K220" s="31">
        <v>2.1585886295056733</v>
      </c>
      <c r="L220" s="31">
        <v>1.662087102128448</v>
      </c>
      <c r="M220" s="31">
        <v>0.4965015273772253</v>
      </c>
      <c r="N220" s="31">
        <v>9583.0967534711472</v>
      </c>
      <c r="O220" s="31">
        <v>5902.1473691710726</v>
      </c>
      <c r="P220" s="31">
        <v>3680.9493843000746</v>
      </c>
      <c r="Q220" s="31">
        <v>7413.7725290488625</v>
      </c>
    </row>
    <row r="221" spans="2:17" x14ac:dyDescent="0.25">
      <c r="B221" s="31">
        <v>186</v>
      </c>
      <c r="C221" s="31" t="s">
        <v>46</v>
      </c>
      <c r="D221" s="31">
        <v>78</v>
      </c>
      <c r="E221" s="31">
        <v>0.73842238963764129</v>
      </c>
      <c r="F221" s="31" t="s">
        <v>51</v>
      </c>
      <c r="G221" s="31">
        <v>78</v>
      </c>
      <c r="H221" s="31">
        <v>0.61437774839195525</v>
      </c>
      <c r="I221" s="31">
        <v>0.84309753700480194</v>
      </c>
      <c r="J221" s="31">
        <v>0.69077663148223145</v>
      </c>
      <c r="K221" s="31">
        <v>2.6104036447135117</v>
      </c>
      <c r="L221" s="31">
        <v>2.0735286861739333</v>
      </c>
      <c r="M221" s="31">
        <v>0.53687495853957845</v>
      </c>
      <c r="N221" s="31">
        <v>9343.6020202144355</v>
      </c>
      <c r="O221" s="31">
        <v>5692.9072055510378</v>
      </c>
      <c r="P221" s="31">
        <v>3650.6948146633977</v>
      </c>
      <c r="Q221" s="31">
        <v>6799.8977352084266</v>
      </c>
    </row>
    <row r="222" spans="2:17" x14ac:dyDescent="0.25">
      <c r="B222" s="31">
        <v>187</v>
      </c>
      <c r="C222" s="31" t="s">
        <v>46</v>
      </c>
      <c r="D222" s="31">
        <v>34</v>
      </c>
      <c r="E222" s="31">
        <v>0.60194054739194303</v>
      </c>
      <c r="F222" s="31" t="s">
        <v>51</v>
      </c>
      <c r="G222" s="31">
        <v>34</v>
      </c>
      <c r="H222" s="31">
        <v>0.3895272778342278</v>
      </c>
      <c r="I222" s="31">
        <v>0.86172837893118381</v>
      </c>
      <c r="J222" s="31">
        <v>0.65235011612904947</v>
      </c>
      <c r="K222" s="31">
        <v>2.2763888717868888</v>
      </c>
      <c r="L222" s="31">
        <v>1.8962474407332068</v>
      </c>
      <c r="M222" s="31">
        <v>0.38014143105368192</v>
      </c>
      <c r="N222" s="31">
        <v>7631.0549104754164</v>
      </c>
      <c r="O222" s="31">
        <v>5699.7490862412324</v>
      </c>
      <c r="P222" s="31">
        <v>1931.305824234184</v>
      </c>
      <c r="Q222" s="31">
        <v>5080.4928546750625</v>
      </c>
    </row>
    <row r="223" spans="2:17" x14ac:dyDescent="0.25">
      <c r="B223" s="31">
        <v>188</v>
      </c>
      <c r="C223" s="31" t="s">
        <v>46</v>
      </c>
      <c r="D223" s="31">
        <v>10</v>
      </c>
      <c r="E223" s="31">
        <v>0.57317907236350119</v>
      </c>
      <c r="F223" s="31" t="s">
        <v>51</v>
      </c>
      <c r="G223" s="31">
        <v>10</v>
      </c>
      <c r="H223" s="31">
        <v>0.73521445017788789</v>
      </c>
      <c r="I223" s="31">
        <v>0.86111590297890372</v>
      </c>
      <c r="J223" s="31">
        <v>0.66925943706827828</v>
      </c>
      <c r="K223" s="31">
        <v>2.5260907681738587</v>
      </c>
      <c r="L223" s="31">
        <v>1.92407344796575</v>
      </c>
      <c r="M223" s="31">
        <v>0.60201732020810872</v>
      </c>
      <c r="N223" s="31">
        <v>9259.3338231264734</v>
      </c>
      <c r="O223" s="31">
        <v>6328.1562726034017</v>
      </c>
      <c r="P223" s="31">
        <v>2931.1775505230717</v>
      </c>
      <c r="Q223" s="31">
        <v>4868.9256141497817</v>
      </c>
    </row>
    <row r="224" spans="2:17" x14ac:dyDescent="0.25">
      <c r="B224" s="31">
        <v>189</v>
      </c>
      <c r="C224" s="31" t="s">
        <v>46</v>
      </c>
      <c r="D224" s="31">
        <v>74</v>
      </c>
      <c r="E224" s="31">
        <v>0.48986712930737208</v>
      </c>
      <c r="F224" s="31" t="s">
        <v>51</v>
      </c>
      <c r="G224" s="31">
        <v>74</v>
      </c>
      <c r="H224" s="31">
        <v>9.508945604490604E-2</v>
      </c>
      <c r="I224" s="31">
        <v>0.73762161534065351</v>
      </c>
      <c r="J224" s="31">
        <v>0.70660690226946898</v>
      </c>
      <c r="K224" s="31">
        <v>2.0413510798370598</v>
      </c>
      <c r="L224" s="31">
        <v>1.9589671254042065</v>
      </c>
      <c r="M224" s="31">
        <v>8.238395443285329E-2</v>
      </c>
      <c r="N224" s="31">
        <v>7398.7244160248756</v>
      </c>
      <c r="O224" s="31">
        <v>5861.1735442407407</v>
      </c>
      <c r="P224" s="31">
        <v>1537.5508717841349</v>
      </c>
      <c r="Q224" s="31">
        <v>18663.232207884721</v>
      </c>
    </row>
    <row r="225" spans="2:17" x14ac:dyDescent="0.25">
      <c r="B225" s="31">
        <v>190</v>
      </c>
      <c r="C225" s="31" t="s">
        <v>46</v>
      </c>
      <c r="D225" s="31">
        <v>100</v>
      </c>
      <c r="E225" s="31">
        <v>0.6622010635634682</v>
      </c>
      <c r="F225" s="31" t="s">
        <v>51</v>
      </c>
      <c r="G225" s="31">
        <v>100</v>
      </c>
      <c r="H225" s="31">
        <v>0.89484332573994863</v>
      </c>
      <c r="I225" s="31">
        <v>0.81450409398103096</v>
      </c>
      <c r="J225" s="31">
        <v>0.65896281819566582</v>
      </c>
      <c r="K225" s="31">
        <v>2.3352421900505318</v>
      </c>
      <c r="L225" s="31">
        <v>1.6425741120242654</v>
      </c>
      <c r="M225" s="31">
        <v>0.6926680780262664</v>
      </c>
      <c r="N225" s="31">
        <v>9184.7725185893141</v>
      </c>
      <c r="O225" s="31">
        <v>5104.5863932820948</v>
      </c>
      <c r="P225" s="31">
        <v>4080.1861253072193</v>
      </c>
      <c r="Q225" s="31">
        <v>5890.5358204662298</v>
      </c>
    </row>
    <row r="226" spans="2:17" x14ac:dyDescent="0.25">
      <c r="B226" s="31">
        <v>191</v>
      </c>
      <c r="C226" s="31" t="s">
        <v>46</v>
      </c>
      <c r="D226" s="31">
        <v>64</v>
      </c>
      <c r="E226" s="31">
        <v>0.49442899788999672</v>
      </c>
      <c r="F226" s="31" t="s">
        <v>51</v>
      </c>
      <c r="G226" s="31">
        <v>64</v>
      </c>
      <c r="H226" s="31">
        <v>0.27230034409849768</v>
      </c>
      <c r="I226" s="31">
        <v>0.82507127978596917</v>
      </c>
      <c r="J226" s="31">
        <v>0.53051369824085459</v>
      </c>
      <c r="K226" s="31">
        <v>1.8741742986678287</v>
      </c>
      <c r="L226" s="31">
        <v>1.5840774262236252</v>
      </c>
      <c r="M226" s="31">
        <v>0.29009687244420346</v>
      </c>
      <c r="N226" s="31">
        <v>8171.9480601164796</v>
      </c>
      <c r="O226" s="31">
        <v>6391.838234739058</v>
      </c>
      <c r="P226" s="31">
        <v>1780.1098253774217</v>
      </c>
      <c r="Q226" s="31">
        <v>6136.2599685379364</v>
      </c>
    </row>
    <row r="227" spans="2:17" x14ac:dyDescent="0.25">
      <c r="B227" s="31">
        <v>192</v>
      </c>
      <c r="C227" s="31" t="s">
        <v>46</v>
      </c>
      <c r="D227" s="31">
        <v>1</v>
      </c>
      <c r="E227" s="31">
        <v>0.5936654341006391</v>
      </c>
      <c r="F227" s="31" t="s">
        <v>51</v>
      </c>
      <c r="G227" s="31">
        <v>1</v>
      </c>
      <c r="H227" s="31">
        <v>0.57100668041341063</v>
      </c>
      <c r="I227" s="31">
        <v>0.7621523169730624</v>
      </c>
      <c r="J227" s="31">
        <v>0.55382925196526045</v>
      </c>
      <c r="K227" s="31">
        <v>2.1809386810846538</v>
      </c>
      <c r="L227" s="31">
        <v>1.741024275583096</v>
      </c>
      <c r="M227" s="31">
        <v>0.4399144055015578</v>
      </c>
      <c r="N227" s="31">
        <v>8934.926648531391</v>
      </c>
      <c r="O227" s="31">
        <v>6197.6240790387619</v>
      </c>
      <c r="P227" s="31">
        <v>2737.3025694926291</v>
      </c>
      <c r="Q227" s="31">
        <v>6222.3526560167074</v>
      </c>
    </row>
    <row r="228" spans="2:17" x14ac:dyDescent="0.25">
      <c r="B228" s="31">
        <v>193</v>
      </c>
      <c r="C228" s="31" t="s">
        <v>46</v>
      </c>
      <c r="D228" s="31">
        <v>35</v>
      </c>
      <c r="E228" s="31">
        <v>0.49806870153325411</v>
      </c>
      <c r="F228" s="31" t="s">
        <v>51</v>
      </c>
      <c r="G228" s="31">
        <v>35</v>
      </c>
      <c r="H228" s="31">
        <v>0.39398866755076822</v>
      </c>
      <c r="I228" s="31">
        <v>0.86540806246391244</v>
      </c>
      <c r="J228" s="31">
        <v>0.57768074837229499</v>
      </c>
      <c r="K228" s="31">
        <v>2.0147890011502878</v>
      </c>
      <c r="L228" s="31">
        <v>1.6438813631040941</v>
      </c>
      <c r="M228" s="31">
        <v>0.37090763804619375</v>
      </c>
      <c r="N228" s="31">
        <v>8268.0386378101393</v>
      </c>
      <c r="O228" s="31">
        <v>5481.2138472274864</v>
      </c>
      <c r="P228" s="31">
        <v>2786.8247905826529</v>
      </c>
      <c r="Q228" s="31">
        <v>7513.5276406348221</v>
      </c>
    </row>
    <row r="229" spans="2:17" x14ac:dyDescent="0.25">
      <c r="B229" s="31">
        <v>194</v>
      </c>
      <c r="C229" s="31" t="s">
        <v>46</v>
      </c>
      <c r="D229" s="31">
        <v>95</v>
      </c>
      <c r="E229" s="31">
        <v>0.50444040120243772</v>
      </c>
      <c r="F229" s="31" t="s">
        <v>51</v>
      </c>
      <c r="G229" s="31">
        <v>95</v>
      </c>
      <c r="H229" s="31">
        <v>0.39396449216289309</v>
      </c>
      <c r="I229" s="31">
        <v>0.79925257177111608</v>
      </c>
      <c r="J229" s="31">
        <v>0.55465244772090905</v>
      </c>
      <c r="K229" s="31">
        <v>1.9691601330013613</v>
      </c>
      <c r="L229" s="31">
        <v>1.6272605783980352</v>
      </c>
      <c r="M229" s="31">
        <v>0.34189955460332611</v>
      </c>
      <c r="N229" s="31">
        <v>8173.9852642663191</v>
      </c>
      <c r="O229" s="31">
        <v>5908.2417153225979</v>
      </c>
      <c r="P229" s="31">
        <v>2265.7435489437212</v>
      </c>
      <c r="Q229" s="31">
        <v>6626.9274657945962</v>
      </c>
    </row>
    <row r="230" spans="2:17" x14ac:dyDescent="0.25">
      <c r="B230" s="31">
        <v>195</v>
      </c>
      <c r="C230" s="31" t="s">
        <v>46</v>
      </c>
      <c r="D230" s="31">
        <v>23</v>
      </c>
      <c r="E230" s="31">
        <v>0.55664190058238461</v>
      </c>
      <c r="F230" s="31" t="s">
        <v>51</v>
      </c>
      <c r="G230" s="31">
        <v>23</v>
      </c>
      <c r="H230" s="31">
        <v>0.42881609927141007</v>
      </c>
      <c r="I230" s="31">
        <v>0.79383657222459858</v>
      </c>
      <c r="J230" s="31">
        <v>0.62049731370112038</v>
      </c>
      <c r="K230" s="31">
        <v>2.109459478944796</v>
      </c>
      <c r="L230" s="31">
        <v>1.7468923469650428</v>
      </c>
      <c r="M230" s="31">
        <v>0.36256713197975321</v>
      </c>
      <c r="N230" s="31">
        <v>7896.2304669885416</v>
      </c>
      <c r="O230" s="31">
        <v>5622.1490901843163</v>
      </c>
      <c r="P230" s="31">
        <v>2274.0813768042253</v>
      </c>
      <c r="Q230" s="31">
        <v>6272.1663830554189</v>
      </c>
    </row>
    <row r="231" spans="2:17" x14ac:dyDescent="0.25">
      <c r="B231" s="31">
        <v>196</v>
      </c>
      <c r="C231" s="31" t="s">
        <v>46</v>
      </c>
      <c r="D231" s="31">
        <v>40</v>
      </c>
      <c r="E231" s="31">
        <v>0.49541177370845801</v>
      </c>
      <c r="F231" s="31" t="s">
        <v>51</v>
      </c>
      <c r="G231" s="31">
        <v>40</v>
      </c>
      <c r="H231" s="31">
        <v>0.38887815106153667</v>
      </c>
      <c r="I231" s="31">
        <v>0.73975850104353014</v>
      </c>
      <c r="J231" s="31">
        <v>0.58178635305010407</v>
      </c>
      <c r="K231" s="31">
        <v>2.0330347472654555</v>
      </c>
      <c r="L231" s="31">
        <v>1.7285294839445384</v>
      </c>
      <c r="M231" s="31">
        <v>0.3045052633209171</v>
      </c>
      <c r="N231" s="31">
        <v>9376.1839607080728</v>
      </c>
      <c r="O231" s="31">
        <v>6497.6942717509446</v>
      </c>
      <c r="P231" s="31">
        <v>2878.4896889571282</v>
      </c>
      <c r="Q231" s="31">
        <v>9453.0047118545117</v>
      </c>
    </row>
    <row r="232" spans="2:17" x14ac:dyDescent="0.25">
      <c r="B232" s="31">
        <v>197</v>
      </c>
      <c r="C232" s="31" t="s">
        <v>46</v>
      </c>
      <c r="D232" s="31">
        <v>83</v>
      </c>
      <c r="E232" s="31">
        <v>0.53277956156534378</v>
      </c>
      <c r="F232" s="31" t="s">
        <v>51</v>
      </c>
      <c r="G232" s="31">
        <v>83</v>
      </c>
      <c r="H232" s="31">
        <v>0.38151398731319075</v>
      </c>
      <c r="I232" s="31">
        <v>0.826867480465595</v>
      </c>
      <c r="J232" s="31">
        <v>0.66167165857354338</v>
      </c>
      <c r="K232" s="31">
        <v>2.3268022899765555</v>
      </c>
      <c r="L232" s="31">
        <v>1.9863523396619567</v>
      </c>
      <c r="M232" s="31">
        <v>0.34044995031459879</v>
      </c>
      <c r="N232" s="31">
        <v>9348.1008508014856</v>
      </c>
      <c r="O232" s="31">
        <v>6346.2158425369271</v>
      </c>
      <c r="P232" s="31">
        <v>3001.8850082645586</v>
      </c>
      <c r="Q232" s="31">
        <v>8817.4047477187578</v>
      </c>
    </row>
    <row r="233" spans="2:17" x14ac:dyDescent="0.25">
      <c r="B233" s="31">
        <v>198</v>
      </c>
      <c r="C233" s="31" t="s">
        <v>46</v>
      </c>
      <c r="D233" s="31">
        <v>64</v>
      </c>
      <c r="E233" s="31">
        <v>0.49442899788999672</v>
      </c>
      <c r="F233" s="31" t="s">
        <v>51</v>
      </c>
      <c r="G233" s="31">
        <v>64</v>
      </c>
      <c r="H233" s="31">
        <v>0.27230034409849768</v>
      </c>
      <c r="I233" s="31">
        <v>0.83621098228020829</v>
      </c>
      <c r="J233" s="31">
        <v>0.5221197980680452</v>
      </c>
      <c r="K233" s="31">
        <v>1.8707285602585642</v>
      </c>
      <c r="L233" s="31">
        <v>1.573259370127895</v>
      </c>
      <c r="M233" s="31">
        <v>0.29746919013066919</v>
      </c>
      <c r="N233" s="31">
        <v>7618.0655441069648</v>
      </c>
      <c r="O233" s="31">
        <v>5722.7626758856877</v>
      </c>
      <c r="P233" s="31">
        <v>1895.3028682212771</v>
      </c>
      <c r="Q233" s="31">
        <v>6371.4257849316364</v>
      </c>
    </row>
    <row r="234" spans="2:17" x14ac:dyDescent="0.25">
      <c r="B234" s="31">
        <v>199</v>
      </c>
      <c r="C234" s="31" t="s">
        <v>46</v>
      </c>
      <c r="D234" s="31">
        <v>52</v>
      </c>
      <c r="E234" s="31">
        <v>0.52409013626242862</v>
      </c>
      <c r="F234" s="31" t="s">
        <v>51</v>
      </c>
      <c r="G234" s="31">
        <v>52</v>
      </c>
      <c r="H234" s="31">
        <v>0.83841593408532322</v>
      </c>
      <c r="I234" s="31">
        <v>0.83578695325161156</v>
      </c>
      <c r="J234" s="31">
        <v>0.53180636670470138</v>
      </c>
      <c r="K234" s="31">
        <v>2.1179078257125865</v>
      </c>
      <c r="L234" s="31">
        <v>1.5127196669948393</v>
      </c>
      <c r="M234" s="31">
        <v>0.60518815871774723</v>
      </c>
      <c r="N234" s="31">
        <v>8075.5423784513623</v>
      </c>
      <c r="O234" s="31">
        <v>5439.2972877611764</v>
      </c>
      <c r="P234" s="31">
        <v>2636.2450906901859</v>
      </c>
      <c r="Q234" s="31">
        <v>4356.0751358317639</v>
      </c>
    </row>
    <row r="235" spans="2:17" x14ac:dyDescent="0.25">
      <c r="B235" s="31">
        <v>200</v>
      </c>
      <c r="C235" s="31" t="s">
        <v>46</v>
      </c>
      <c r="D235" s="31">
        <v>17</v>
      </c>
      <c r="E235" s="31">
        <v>0.57919500280207337</v>
      </c>
      <c r="F235" s="31" t="s">
        <v>51</v>
      </c>
      <c r="G235" s="31">
        <v>17</v>
      </c>
      <c r="H235" s="31">
        <v>0.75514156607846861</v>
      </c>
      <c r="I235" s="31">
        <v>0.84422838996695848</v>
      </c>
      <c r="J235" s="31">
        <v>0.5486492859776213</v>
      </c>
      <c r="K235" s="31">
        <v>2.2085156786297149</v>
      </c>
      <c r="L235" s="31">
        <v>1.6230098576254015</v>
      </c>
      <c r="M235" s="31">
        <v>0.58550582100431336</v>
      </c>
      <c r="N235" s="31">
        <v>8839.5807244897296</v>
      </c>
      <c r="O235" s="31">
        <v>5854.6160643119565</v>
      </c>
      <c r="P235" s="31">
        <v>2984.9646601777731</v>
      </c>
      <c r="Q235" s="31">
        <v>5098.0956176621567</v>
      </c>
    </row>
  </sheetData>
  <mergeCells count="11">
    <mergeCell ref="K2:M2"/>
    <mergeCell ref="N30:P30"/>
    <mergeCell ref="N34:P34"/>
    <mergeCell ref="C30:E30"/>
    <mergeCell ref="F30:H30"/>
    <mergeCell ref="I30:J30"/>
    <mergeCell ref="K30:M30"/>
    <mergeCell ref="C34:E34"/>
    <mergeCell ref="F34:H34"/>
    <mergeCell ref="I34:J34"/>
    <mergeCell ref="K34:M34"/>
  </mergeCells>
  <dataValidations count="4">
    <dataValidation type="list" allowBlank="1" showInputMessage="1" showErrorMessage="1" sqref="C4">
      <formula1>cho_pfs_dist</formula1>
    </dataValidation>
    <dataValidation type="list" allowBlank="1" showInputMessage="1" showErrorMessage="1" sqref="C6">
      <formula1>cho_os_dist</formula1>
    </dataValidation>
    <dataValidation type="list" allowBlank="1" showInputMessage="1" showErrorMessage="1" sqref="O28">
      <formula1>$P$28:$Q$28</formula1>
    </dataValidation>
    <dataValidation type="list" allowBlank="1" showInputMessage="1" showErrorMessage="1" sqref="C2">
      <formula1>$D$2:$E$2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0" r:id="rId4" name="Button 12">
              <controlPr defaultSize="0" print="0" autoFill="0" autoPict="0" macro="[0]!do_PSA">
                <anchor moveWithCells="1" sizeWithCells="1">
                  <from>
                    <xdr:col>1</xdr:col>
                    <xdr:colOff>323850</xdr:colOff>
                    <xdr:row>26</xdr:row>
                    <xdr:rowOff>66675</xdr:rowOff>
                  </from>
                  <to>
                    <xdr:col>1</xdr:col>
                    <xdr:colOff>1685925</xdr:colOff>
                    <xdr:row>27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226"/>
  <sheetViews>
    <sheetView zoomScale="85" zoomScaleNormal="85" workbookViewId="0">
      <selection activeCell="A15" sqref="A15:D15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4.42578125" bestFit="1" customWidth="1"/>
    <col min="4" max="4" width="26.28515625" bestFit="1" customWidth="1"/>
    <col min="5" max="5" width="22.42578125" bestFit="1" customWidth="1"/>
    <col min="6" max="6" width="25.5703125" bestFit="1" customWidth="1"/>
    <col min="7" max="7" width="24.140625" bestFit="1" customWidth="1"/>
    <col min="8" max="8" width="27.42578125" bestFit="1" customWidth="1"/>
    <col min="9" max="9" width="21.5703125" bestFit="1" customWidth="1"/>
    <col min="10" max="10" width="11.28515625" bestFit="1" customWidth="1"/>
    <col min="11" max="11" width="19.5703125" bestFit="1" customWidth="1"/>
    <col min="12" max="12" width="24.28515625" bestFit="1" customWidth="1"/>
    <col min="13" max="13" width="26.7109375" bestFit="1" customWidth="1"/>
    <col min="14" max="14" width="22.5703125" bestFit="1" customWidth="1"/>
    <col min="15" max="15" width="26" bestFit="1" customWidth="1"/>
    <col min="16" max="16" width="25" bestFit="1" customWidth="1"/>
    <col min="17" max="17" width="28.42578125" bestFit="1" customWidth="1"/>
    <col min="18" max="18" width="22.140625" bestFit="1" customWidth="1"/>
  </cols>
  <sheetData>
    <row r="2" spans="1:18" x14ac:dyDescent="0.25">
      <c r="B2" s="39" t="s">
        <v>61</v>
      </c>
      <c r="C2" s="39"/>
    </row>
    <row r="3" spans="1:18" x14ac:dyDescent="0.25">
      <c r="B3" s="40" t="s">
        <v>62</v>
      </c>
      <c r="C3" s="40"/>
    </row>
    <row r="6" spans="1:18" x14ac:dyDescent="0.25">
      <c r="A6" s="38" t="s">
        <v>80</v>
      </c>
      <c r="B6" s="38"/>
      <c r="C6" s="38"/>
      <c r="D6" s="38"/>
      <c r="E6" s="38"/>
      <c r="F6" s="38"/>
      <c r="G6" s="38"/>
      <c r="H6" s="38"/>
      <c r="I6" s="38"/>
      <c r="J6" s="38" t="s">
        <v>79</v>
      </c>
      <c r="K6" s="38"/>
      <c r="L6" s="38"/>
      <c r="M6" s="38"/>
      <c r="N6" s="38"/>
      <c r="O6" s="38"/>
      <c r="P6" s="38"/>
      <c r="Q6" s="38"/>
      <c r="R6" s="38"/>
    </row>
    <row r="7" spans="1:18" x14ac:dyDescent="0.25">
      <c r="A7" s="22"/>
      <c r="B7" s="9" t="s">
        <v>37</v>
      </c>
      <c r="C7" s="9" t="s">
        <v>45</v>
      </c>
      <c r="D7" s="9" t="s">
        <v>47</v>
      </c>
      <c r="E7" s="9" t="s">
        <v>51</v>
      </c>
      <c r="F7" s="9" t="s">
        <v>50</v>
      </c>
      <c r="G7" s="9" t="s">
        <v>46</v>
      </c>
      <c r="H7" s="9" t="s">
        <v>48</v>
      </c>
      <c r="I7" s="9" t="s">
        <v>49</v>
      </c>
      <c r="J7" s="8"/>
      <c r="K7" s="9" t="s">
        <v>37</v>
      </c>
      <c r="L7" s="9" t="s">
        <v>45</v>
      </c>
      <c r="M7" s="9" t="s">
        <v>47</v>
      </c>
      <c r="N7" s="9" t="s">
        <v>51</v>
      </c>
      <c r="O7" s="9" t="s">
        <v>50</v>
      </c>
      <c r="P7" s="9" t="s">
        <v>46</v>
      </c>
      <c r="Q7" s="9" t="s">
        <v>48</v>
      </c>
      <c r="R7" s="9" t="s">
        <v>49</v>
      </c>
    </row>
    <row r="8" spans="1:18" x14ac:dyDescent="0.25">
      <c r="A8" s="38" t="s">
        <v>39</v>
      </c>
      <c r="B8" s="13" t="s">
        <v>0</v>
      </c>
      <c r="C8" s="13" t="s">
        <v>2</v>
      </c>
      <c r="D8" s="13" t="s">
        <v>6</v>
      </c>
      <c r="E8" s="13" t="s">
        <v>10</v>
      </c>
      <c r="F8" s="13" t="s">
        <v>18</v>
      </c>
      <c r="G8" s="13" t="s">
        <v>14</v>
      </c>
      <c r="H8" s="13" t="s">
        <v>22</v>
      </c>
      <c r="I8" s="13" t="s">
        <v>28</v>
      </c>
      <c r="J8" s="38" t="s">
        <v>39</v>
      </c>
      <c r="K8" s="13" t="s">
        <v>1</v>
      </c>
      <c r="L8" s="13" t="s">
        <v>3</v>
      </c>
      <c r="M8" s="13" t="s">
        <v>7</v>
      </c>
      <c r="N8" s="13" t="s">
        <v>11</v>
      </c>
      <c r="O8" s="13" t="s">
        <v>19</v>
      </c>
      <c r="P8" s="13" t="s">
        <v>15</v>
      </c>
      <c r="Q8" s="13" t="s">
        <v>23</v>
      </c>
      <c r="R8" s="13" t="s">
        <v>29</v>
      </c>
    </row>
    <row r="9" spans="1:18" x14ac:dyDescent="0.25">
      <c r="A9" s="38"/>
      <c r="B9" s="4">
        <f t="shared" ref="B9:I9" si="0">HLOOKUP(B8,PFS_params,2, FALSE)</f>
        <v>2.3267775354287499E-3</v>
      </c>
      <c r="C9" s="4">
        <f t="shared" si="0"/>
        <v>421.38022475209198</v>
      </c>
      <c r="D9" s="4">
        <f t="shared" si="0"/>
        <v>1.4313157872641901E-3</v>
      </c>
      <c r="E9" s="4">
        <f t="shared" si="0"/>
        <v>314.43294087377899</v>
      </c>
      <c r="F9" s="4">
        <f t="shared" si="0"/>
        <v>5.7051791498788802</v>
      </c>
      <c r="G9" s="4">
        <f t="shared" si="0"/>
        <v>4.0045433355536597E-3</v>
      </c>
      <c r="H9" s="4">
        <f t="shared" si="0"/>
        <v>6.0156328951013602</v>
      </c>
      <c r="I9" s="4">
        <f t="shared" si="0"/>
        <v>5.9896210719230796</v>
      </c>
      <c r="J9" s="38"/>
      <c r="K9" s="4">
        <f t="shared" ref="K9:R9" si="1">HLOOKUP(K8,PFS_params,2, FALSE)</f>
        <v>4.9453902646472399E-3</v>
      </c>
      <c r="L9" s="4">
        <f t="shared" si="1"/>
        <v>216.13586654919101</v>
      </c>
      <c r="M9" s="4">
        <f t="shared" si="1"/>
        <v>3.5588579295216202E-3</v>
      </c>
      <c r="N9" s="4">
        <f t="shared" si="1"/>
        <v>149.084794743028</v>
      </c>
      <c r="O9" s="4">
        <f t="shared" si="1"/>
        <v>4.9478415478592899</v>
      </c>
      <c r="P9" s="4">
        <f t="shared" si="1"/>
        <v>8.0255483389054302E-3</v>
      </c>
      <c r="Q9" s="4">
        <f t="shared" si="1"/>
        <v>5.3355322393759996</v>
      </c>
      <c r="R9" s="4">
        <f t="shared" si="1"/>
        <v>5.3007114865306901</v>
      </c>
    </row>
    <row r="10" spans="1:18" x14ac:dyDescent="0.25">
      <c r="A10" s="5"/>
      <c r="B10" s="41" t="s">
        <v>40</v>
      </c>
      <c r="C10" s="13" t="s">
        <v>4</v>
      </c>
      <c r="D10" s="13" t="s">
        <v>8</v>
      </c>
      <c r="E10" s="13" t="s">
        <v>12</v>
      </c>
      <c r="F10" s="13" t="s">
        <v>20</v>
      </c>
      <c r="G10" s="13" t="s">
        <v>16</v>
      </c>
      <c r="H10" s="13" t="s">
        <v>24</v>
      </c>
      <c r="I10" s="13" t="s">
        <v>30</v>
      </c>
      <c r="J10" s="5"/>
      <c r="K10" s="41" t="s">
        <v>40</v>
      </c>
      <c r="L10" s="13" t="s">
        <v>4</v>
      </c>
      <c r="M10" s="13" t="s">
        <v>8</v>
      </c>
      <c r="N10" s="13" t="s">
        <v>12</v>
      </c>
      <c r="O10" s="13" t="s">
        <v>20</v>
      </c>
      <c r="P10" s="13" t="s">
        <v>16</v>
      </c>
      <c r="Q10" s="13" t="s">
        <v>24</v>
      </c>
      <c r="R10" s="13" t="s">
        <v>30</v>
      </c>
    </row>
    <row r="11" spans="1:18" x14ac:dyDescent="0.25">
      <c r="A11" s="5"/>
      <c r="B11" s="42"/>
      <c r="C11" s="4">
        <f t="shared" ref="C11:I11" si="2">HLOOKUP(C10,PFS_params,2, FALSE)</f>
        <v>1.3522407361493201</v>
      </c>
      <c r="D11" s="4">
        <f t="shared" si="2"/>
        <v>2.06844898676299E-3</v>
      </c>
      <c r="E11" s="4">
        <f t="shared" si="2"/>
        <v>1.8393015430683699</v>
      </c>
      <c r="F11" s="4">
        <f t="shared" si="2"/>
        <v>0.99938830349323504</v>
      </c>
      <c r="G11" s="4">
        <f t="shared" si="2"/>
        <v>1.5915851709032101</v>
      </c>
      <c r="H11" s="4">
        <f t="shared" si="2"/>
        <v>0.76264121668574103</v>
      </c>
      <c r="I11" s="4">
        <f t="shared" si="2"/>
        <v>0.69829731645303095</v>
      </c>
      <c r="J11" s="5"/>
      <c r="K11" s="42"/>
      <c r="L11" s="4">
        <f t="shared" ref="L11:R11" si="3">HLOOKUP(L10,PFS_params,2, FALSE)</f>
        <v>1.3522407361493201</v>
      </c>
      <c r="M11" s="4">
        <f t="shared" si="3"/>
        <v>2.06844898676299E-3</v>
      </c>
      <c r="N11" s="4">
        <f t="shared" si="3"/>
        <v>1.8393015430683699</v>
      </c>
      <c r="O11" s="4">
        <f t="shared" si="3"/>
        <v>0.99938830349323504</v>
      </c>
      <c r="P11" s="4">
        <f t="shared" si="3"/>
        <v>1.5915851709032101</v>
      </c>
      <c r="Q11" s="4">
        <f t="shared" si="3"/>
        <v>0.76264121668574103</v>
      </c>
      <c r="R11" s="4">
        <f t="shared" si="3"/>
        <v>0.69829731645303095</v>
      </c>
    </row>
    <row r="12" spans="1:18" x14ac:dyDescent="0.25">
      <c r="A12" s="5"/>
      <c r="B12" s="5"/>
      <c r="C12" s="5"/>
      <c r="D12" s="5"/>
      <c r="E12" s="5"/>
      <c r="F12" s="5"/>
      <c r="G12" s="41" t="s">
        <v>41</v>
      </c>
      <c r="H12" s="13" t="s">
        <v>26</v>
      </c>
      <c r="I12" s="13" t="s">
        <v>32</v>
      </c>
      <c r="J12" s="5"/>
      <c r="K12" s="5"/>
      <c r="L12" s="5"/>
      <c r="M12" s="5"/>
      <c r="N12" s="5"/>
      <c r="O12" s="5"/>
      <c r="P12" s="41" t="s">
        <v>41</v>
      </c>
      <c r="Q12" s="13" t="s">
        <v>27</v>
      </c>
      <c r="R12" s="13" t="s">
        <v>33</v>
      </c>
    </row>
    <row r="13" spans="1:18" x14ac:dyDescent="0.25">
      <c r="A13" s="5"/>
      <c r="B13" s="5"/>
      <c r="C13" s="5"/>
      <c r="D13" s="5"/>
      <c r="E13" s="5"/>
      <c r="F13" s="5"/>
      <c r="G13" s="42"/>
      <c r="H13" s="4">
        <f>HLOOKUP(H12,PFS_params,2, FALSE)</f>
        <v>0.89943026330482301</v>
      </c>
      <c r="I13" s="4">
        <f>HLOOKUP(I12,PFS_params,2, FALSE)</f>
        <v>0.79515621643769097</v>
      </c>
      <c r="J13" s="5"/>
      <c r="K13" s="5"/>
      <c r="L13" s="5"/>
      <c r="M13" s="5"/>
      <c r="N13" s="5"/>
      <c r="O13" s="5"/>
      <c r="P13" s="42"/>
      <c r="Q13" s="4">
        <f>HLOOKUP(Q12,PFS_params,2, FALSE)</f>
        <v>0.89943026330482301</v>
      </c>
      <c r="R13" s="4">
        <f>HLOOKUP(R12,PFS_params,2, FALSE)</f>
        <v>0.79515621643769097</v>
      </c>
    </row>
    <row r="14" spans="1:18" x14ac:dyDescent="0.25">
      <c r="A14" s="5"/>
      <c r="B14" s="5"/>
      <c r="C14" s="5"/>
      <c r="D14" s="5"/>
      <c r="E14" s="5"/>
      <c r="F14" s="5"/>
      <c r="G14" s="5"/>
      <c r="H14" s="41" t="s">
        <v>42</v>
      </c>
      <c r="I14" s="18" t="s">
        <v>34</v>
      </c>
      <c r="J14" s="5"/>
      <c r="K14" s="5"/>
      <c r="L14" s="5"/>
      <c r="M14" s="5"/>
      <c r="N14" s="5"/>
      <c r="O14" s="5"/>
      <c r="P14" s="5"/>
      <c r="Q14" s="41" t="s">
        <v>42</v>
      </c>
      <c r="R14" s="18" t="s">
        <v>35</v>
      </c>
    </row>
    <row r="15" spans="1:18" x14ac:dyDescent="0.25">
      <c r="A15" s="5"/>
      <c r="B15" s="5"/>
      <c r="C15" s="5"/>
      <c r="D15" s="5"/>
      <c r="E15" s="5"/>
      <c r="F15" s="5"/>
      <c r="G15" s="5"/>
      <c r="H15" s="42"/>
      <c r="I15" s="4">
        <f>HLOOKUP(I14,PFS_params,2, FALSE)</f>
        <v>0.61346433498730502</v>
      </c>
      <c r="J15" s="5"/>
      <c r="K15" s="5"/>
      <c r="L15" s="5"/>
      <c r="M15" s="5"/>
      <c r="N15" s="5"/>
      <c r="O15" s="5"/>
      <c r="P15" s="5"/>
      <c r="Q15" s="42"/>
      <c r="R15" s="4">
        <f>HLOOKUP(R14,PFS_params,2, FALSE)</f>
        <v>0.61346433498730502</v>
      </c>
    </row>
    <row r="16" spans="1:18" x14ac:dyDescent="0.25">
      <c r="A16" s="5"/>
      <c r="B16" s="5"/>
      <c r="C16" s="5"/>
      <c r="D16" s="5"/>
      <c r="E16" s="5"/>
      <c r="F16" s="5"/>
      <c r="G16" s="5"/>
      <c r="H16" s="41" t="s">
        <v>57</v>
      </c>
      <c r="I16" s="13" t="s">
        <v>52</v>
      </c>
      <c r="J16" s="5"/>
      <c r="K16" s="5"/>
      <c r="L16" s="5"/>
      <c r="M16" s="5"/>
      <c r="N16" s="5"/>
      <c r="O16" s="5"/>
      <c r="P16" s="5"/>
      <c r="Q16" s="41" t="s">
        <v>57</v>
      </c>
      <c r="R16" s="13" t="s">
        <v>52</v>
      </c>
    </row>
    <row r="17" spans="1:18" x14ac:dyDescent="0.25">
      <c r="A17" s="5"/>
      <c r="B17" s="5"/>
      <c r="C17" s="5"/>
      <c r="D17" s="5"/>
      <c r="E17" s="5"/>
      <c r="F17" s="5"/>
      <c r="G17" s="5"/>
      <c r="H17" s="42"/>
      <c r="I17" s="4">
        <f xml:space="preserve"> 2/(I13*I13 + 2*I15 + I13*SQRT(I13*I13 + 2*I15))</f>
        <v>0.67948216680079199</v>
      </c>
      <c r="J17" s="5"/>
      <c r="K17" s="5"/>
      <c r="L17" s="5"/>
      <c r="M17" s="5"/>
      <c r="N17" s="5"/>
      <c r="O17" s="5"/>
      <c r="P17" s="5"/>
      <c r="Q17" s="42"/>
      <c r="R17" s="4">
        <f xml:space="preserve"> 2/(R13*R13 + 2*R15 + R13*SQRT(R13*R13 + 2*R15))</f>
        <v>0.67948216680079199</v>
      </c>
    </row>
    <row r="18" spans="1:18" x14ac:dyDescent="0.25">
      <c r="A18" s="5"/>
      <c r="B18" s="5"/>
      <c r="C18" s="5"/>
      <c r="D18" s="5"/>
      <c r="E18" s="5"/>
      <c r="F18" s="5"/>
      <c r="G18" s="5"/>
      <c r="H18" s="41" t="s">
        <v>58</v>
      </c>
      <c r="I18" s="13" t="s">
        <v>53</v>
      </c>
      <c r="J18" s="5"/>
      <c r="K18" s="5"/>
      <c r="L18" s="5"/>
      <c r="M18" s="5"/>
      <c r="N18" s="5"/>
      <c r="O18" s="5"/>
      <c r="P18" s="5"/>
      <c r="Q18" s="41" t="s">
        <v>58</v>
      </c>
      <c r="R18" s="13" t="s">
        <v>53</v>
      </c>
    </row>
    <row r="19" spans="1:18" x14ac:dyDescent="0.25">
      <c r="A19" s="5"/>
      <c r="B19" s="5"/>
      <c r="C19" s="5"/>
      <c r="D19" s="5"/>
      <c r="E19" s="5"/>
      <c r="F19" s="5"/>
      <c r="G19" s="5"/>
      <c r="H19" s="42"/>
      <c r="I19" s="4">
        <f xml:space="preserve"> 2/(I13*I13 + 2*I15 - I13*SQRT(I13*I13 + 2*I15))</f>
        <v>2.5806910591478491</v>
      </c>
      <c r="J19" s="5"/>
      <c r="K19" s="5"/>
      <c r="L19" s="5"/>
      <c r="M19" s="5"/>
      <c r="N19" s="5"/>
      <c r="O19" s="5"/>
      <c r="P19" s="5"/>
      <c r="Q19" s="42"/>
      <c r="R19" s="4">
        <f xml:space="preserve"> 2/(R13*R13 + 2*R15 - R13*SQRT(R13*R13 + 2*R15))</f>
        <v>2.5806910591478491</v>
      </c>
    </row>
    <row r="20" spans="1:18" x14ac:dyDescent="0.25">
      <c r="A20" s="5"/>
      <c r="B20" s="5"/>
      <c r="C20" s="5"/>
      <c r="D20" s="5"/>
      <c r="E20" s="5"/>
      <c r="F20" s="5"/>
      <c r="G20" s="5"/>
      <c r="H20" s="41" t="s">
        <v>59</v>
      </c>
      <c r="I20" s="13" t="s">
        <v>54</v>
      </c>
      <c r="J20" s="5"/>
      <c r="K20" s="5"/>
      <c r="L20" s="5"/>
      <c r="M20" s="5"/>
      <c r="N20" s="5"/>
      <c r="O20" s="5"/>
      <c r="P20" s="5"/>
      <c r="Q20" s="41" t="s">
        <v>59</v>
      </c>
      <c r="R20" s="13" t="s">
        <v>54</v>
      </c>
    </row>
    <row r="21" spans="1:18" x14ac:dyDescent="0.25">
      <c r="A21" s="5"/>
      <c r="B21" s="5"/>
      <c r="C21" s="5"/>
      <c r="D21" s="5"/>
      <c r="E21" s="5"/>
      <c r="F21" s="5"/>
      <c r="G21" s="5"/>
      <c r="H21" s="42"/>
      <c r="I21" s="4">
        <f>SQRT(I13*I13+2*I15)</f>
        <v>1.363525606108706</v>
      </c>
      <c r="J21" s="5"/>
      <c r="K21" s="5"/>
      <c r="L21" s="5"/>
      <c r="M21" s="5"/>
      <c r="N21" s="5"/>
      <c r="O21" s="5"/>
      <c r="P21" s="5"/>
      <c r="Q21" s="42"/>
      <c r="R21" s="4">
        <f>SQRT(R13*R13+2*R15)</f>
        <v>1.363525606108706</v>
      </c>
    </row>
    <row r="22" spans="1:18" x14ac:dyDescent="0.25">
      <c r="A22" s="2" t="s">
        <v>63</v>
      </c>
      <c r="B22" s="3">
        <v>10</v>
      </c>
      <c r="H22" s="6"/>
      <c r="I22" s="7"/>
    </row>
    <row r="23" spans="1:18" x14ac:dyDescent="0.25">
      <c r="A23" s="38" t="s">
        <v>77</v>
      </c>
      <c r="B23" s="38"/>
      <c r="C23" s="38"/>
      <c r="D23" s="38"/>
      <c r="E23" s="38"/>
      <c r="F23" s="38"/>
      <c r="G23" s="38"/>
      <c r="H23" s="38"/>
      <c r="I23" s="38"/>
      <c r="J23" s="38" t="s">
        <v>78</v>
      </c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A24" s="10" t="s">
        <v>65</v>
      </c>
      <c r="B24">
        <f t="shared" ref="B24:I24" si="4">SUM(B26:B225)*0.5*cycle_length + SUM(B27:B226)*0.5*cycle_length</f>
        <v>425.70336026469613</v>
      </c>
      <c r="C24">
        <f t="shared" si="4"/>
        <v>386.24235245122509</v>
      </c>
      <c r="D24">
        <f t="shared" si="4"/>
        <v>366.54073409942202</v>
      </c>
      <c r="E24">
        <f t="shared" si="4"/>
        <v>463.67897751051987</v>
      </c>
      <c r="F24">
        <f t="shared" si="4"/>
        <v>461.40697770237921</v>
      </c>
      <c r="G24">
        <f t="shared" si="4"/>
        <v>397.08310626611529</v>
      </c>
      <c r="H24">
        <f t="shared" si="4"/>
        <v>390.85338090097889</v>
      </c>
      <c r="I24">
        <f t="shared" si="4"/>
        <v>397.93603209075513</v>
      </c>
      <c r="J24" s="10" t="s">
        <v>65</v>
      </c>
      <c r="K24">
        <f t="shared" ref="K24:R24" si="5">SUM(K26:K225)*0.5*cycle_length + SUM(K27:K226)*0.5*cycle_length</f>
        <v>202.23947875081632</v>
      </c>
      <c r="L24">
        <f t="shared" si="5"/>
        <v>198.14187812375422</v>
      </c>
      <c r="M24">
        <f t="shared" si="5"/>
        <v>195.82904892824905</v>
      </c>
      <c r="N24">
        <f t="shared" si="5"/>
        <v>237.01578153711421</v>
      </c>
      <c r="O24">
        <f t="shared" si="5"/>
        <v>228.69412608914234</v>
      </c>
      <c r="P24">
        <f t="shared" si="5"/>
        <v>198.31720546525207</v>
      </c>
      <c r="Q24">
        <f t="shared" si="5"/>
        <v>198.06200501706806</v>
      </c>
      <c r="R24">
        <f t="shared" si="5"/>
        <v>200.71501452982739</v>
      </c>
    </row>
    <row r="25" spans="1:18" x14ac:dyDescent="0.25">
      <c r="A25" s="10" t="s">
        <v>44</v>
      </c>
      <c r="B25" s="10" t="s">
        <v>37</v>
      </c>
      <c r="C25" s="10" t="s">
        <v>45</v>
      </c>
      <c r="D25" s="10" t="s">
        <v>47</v>
      </c>
      <c r="E25" s="10" t="s">
        <v>51</v>
      </c>
      <c r="F25" s="10" t="s">
        <v>50</v>
      </c>
      <c r="G25" s="10" t="s">
        <v>46</v>
      </c>
      <c r="H25" s="10" t="s">
        <v>48</v>
      </c>
      <c r="I25" s="10" t="s">
        <v>49</v>
      </c>
      <c r="J25" s="10" t="s">
        <v>44</v>
      </c>
      <c r="K25" s="10" t="s">
        <v>37</v>
      </c>
      <c r="L25" s="10" t="s">
        <v>45</v>
      </c>
      <c r="M25" s="10" t="s">
        <v>47</v>
      </c>
      <c r="N25" s="10" t="s">
        <v>51</v>
      </c>
      <c r="O25" s="10" t="s">
        <v>50</v>
      </c>
      <c r="P25" s="10" t="s">
        <v>46</v>
      </c>
      <c r="Q25" s="10" t="s">
        <v>48</v>
      </c>
      <c r="R25" s="10" t="s">
        <v>49</v>
      </c>
    </row>
    <row r="26" spans="1:18" x14ac:dyDescent="0.25">
      <c r="A26" s="1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 s="1">
        <f>A26</f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s="1">
        <f t="shared" ref="A27:A90" si="6">A26+cycle_length</f>
        <v>10</v>
      </c>
      <c r="B27">
        <f>EXP(-B$9*$A27)</f>
        <v>0.97700083199896448</v>
      </c>
      <c r="C27">
        <f>1-WEIBULL($A27, C$11, C$9, TRUE)</f>
        <v>0.99366611169156394</v>
      </c>
      <c r="D27">
        <f>EXP((-1/D$11) * D$9 * (EXP(D$11*$A27)-1))</f>
        <v>0.98564186149226019</v>
      </c>
      <c r="E27">
        <f>1 /(1+(($A27 / E$9)^E$11))</f>
        <v>0.99824276218891306</v>
      </c>
      <c r="F27">
        <f>1-LOGNORMDIST($A27,F$9,F$11)</f>
        <v>0.99966878784163982</v>
      </c>
      <c r="G27">
        <f>1-_xlfn.GAMMA.DIST($A27, G$11, 1/(G$9),TRUE)</f>
        <v>0.99590077419188971</v>
      </c>
      <c r="H27">
        <f>IF(H$13&lt;0,GAMMADIST((-H$13^-2) * EXP(-H$13* -((LN($A27)-(H$9))/H$11)),-H$13^-2,1,1),1-GAMMADIST((-H$13^-2) * EXP(-H$13 * -((LN($A27)-(H$9))/H$11)),-H$13^-2,1,1))</f>
        <v>0.9948900121168609</v>
      </c>
      <c r="I27">
        <f>_xlfn.BETA.DIST(I$19/(I$19 + I$17*$A27^(I$21/I$11)/EXP(I$21/I$11*I$9)),I$19,I$17,TRUE)</f>
        <v>0.99387781787807905</v>
      </c>
      <c r="J27" s="1">
        <f t="shared" ref="J27:J90" si="7">A27</f>
        <v>10</v>
      </c>
      <c r="K27">
        <f>EXP(-K$9*$A27)</f>
        <v>0.95174903023677693</v>
      </c>
      <c r="L27">
        <f>1-WEIBULL($A27, L$11, L$9, TRUE)</f>
        <v>0.9844500399307462</v>
      </c>
      <c r="M27">
        <f>EXP((-1/M$11) * M$9 * (EXP(M$11*$A27)-1))</f>
        <v>0.96467965544193413</v>
      </c>
      <c r="N27">
        <f>1 /(1+(($A27 / N$9)^N$11))</f>
        <v>0.99310242758013423</v>
      </c>
      <c r="O27">
        <f>1-LOGNORMDIST($A27,O$9,O$11)</f>
        <v>0.99593803767134714</v>
      </c>
      <c r="P27">
        <f>1-_xlfn.GAMMA.DIST($A27, P$11, 1/(P$9),TRUE)</f>
        <v>0.98790569731752198</v>
      </c>
      <c r="Q27">
        <f>IF(Q$13&lt;0,GAMMADIST((-Q$13^-2) * EXP(-Q$13* -((LN($A27)-(Q$9))/Q$11)),-Q$13^-2,1,1),1-GAMMADIST((-Q$13^-2) * EXP(-Q$13 * -((LN($A27)-(Q$9))/Q$11)),-Q$13^-2,1,1))</f>
        <v>0.9863713053480927</v>
      </c>
      <c r="R27">
        <f>_xlfn.BETA.DIST(R$19/(R$19 + R$17*$A27^(R$21/R$11)/EXP(R$21/R$11*R$9)),R$19,R$17,TRUE)</f>
        <v>0.98474025344872529</v>
      </c>
    </row>
    <row r="28" spans="1:18" x14ac:dyDescent="0.25">
      <c r="A28" s="1">
        <f t="shared" si="6"/>
        <v>20</v>
      </c>
      <c r="B28">
        <f t="shared" ref="B28:B91" si="8">EXP(-B$9*$A28)</f>
        <v>0.95453062572666891</v>
      </c>
      <c r="C28">
        <f t="shared" ref="C28:C91" si="9">1-WEIBULL($A28, C$11, C$9, TRUE)</f>
        <v>0.98390849843708172</v>
      </c>
      <c r="D28">
        <f t="shared" ref="D28:D91" si="10">EXP((-1/D$11) * D$9 * (EXP(D$11*$A28)-1))</f>
        <v>0.97119628215696518</v>
      </c>
      <c r="E28">
        <f t="shared" ref="E28:E91" si="11">1 /(1+(($A28 / E$9)^E$11))</f>
        <v>0.99374031879634084</v>
      </c>
      <c r="F28">
        <f t="shared" ref="F28:F91" si="12">1-LOGNORMDIST($A28,F$9,F$11)</f>
        <v>0.99664703317779035</v>
      </c>
      <c r="G28">
        <f t="shared" ref="G28:G91" si="13">1-_xlfn.GAMMA.DIST($A28, G$11, 1/(G$9),TRUE)</f>
        <v>0.98794394809731856</v>
      </c>
      <c r="H28">
        <f t="shared" ref="H28:H91" si="14">IF(H$13&lt;0,GAMMADIST((-H$13^-2) * EXP(-H$13* -((LN($A28)-(H$9))/H$11)),-H$13^-2,1,1),1-GAMMADIST((-H$13^-2) * EXP(-H$13 * -((LN($A28)-(H$9))/H$11)),-H$13^-2,1,1))</f>
        <v>0.98611370354250416</v>
      </c>
      <c r="I28">
        <f t="shared" ref="I28:I91" si="15">_xlfn.BETA.DIST(I$19/(I$19 + I$17*$A28^(I$21/I$11)/EXP(I$21/I$11*I$9)),I$19,I$17,TRUE)</f>
        <v>0.98465434251192385</v>
      </c>
      <c r="J28" s="1">
        <f t="shared" si="7"/>
        <v>20</v>
      </c>
      <c r="K28">
        <f t="shared" ref="K28:K91" si="16">EXP(-K$9*$A28)</f>
        <v>0.9058262165566453</v>
      </c>
      <c r="L28">
        <f t="shared" ref="L28:L91" si="17">1-WEIBULL($A28, L$11, L$9, TRUE)</f>
        <v>0.96077766579973445</v>
      </c>
      <c r="M28">
        <f t="shared" ref="M28:M91" si="18">EXP((-1/M$11) * M$9 * (EXP(M$11*$A28)-1))</f>
        <v>0.92990770887059582</v>
      </c>
      <c r="N28">
        <f t="shared" ref="N28:N91" si="19">1 /(1+(($A28 / N$9)^N$11))</f>
        <v>0.97574923841485917</v>
      </c>
      <c r="O28">
        <f t="shared" ref="O28:O91" si="20">1-LOGNORMDIST($A28,O$9,O$11)</f>
        <v>0.97460821422858723</v>
      </c>
      <c r="P28">
        <f t="shared" ref="P28:P91" si="21">1-_xlfn.GAMMA.DIST($A28, P$11, 1/(P$9),TRUE)</f>
        <v>0.96528087060924206</v>
      </c>
      <c r="Q28">
        <f t="shared" ref="Q28:Q91" si="22">IF(Q$13&lt;0,GAMMADIST((-Q$13^-2) * EXP(-Q$13* -((LN($A28)-(Q$9))/Q$11)),-Q$13^-2,1,1),1-GAMMADIST((-Q$13^-2) * EXP(-Q$13 * -((LN($A28)-(Q$9))/Q$11)),-Q$13^-2,1,1))</f>
        <v>0.96344917213700354</v>
      </c>
      <c r="R28">
        <f t="shared" ref="R28:R91" si="23">_xlfn.BETA.DIST(R$19/(R$19 + R$17*$A28^(R$21/R$11)/EXP(R$21/R$11*R$9)),R$19,R$17,TRUE)</f>
        <v>0.96183096058551321</v>
      </c>
    </row>
    <row r="29" spans="1:18" x14ac:dyDescent="0.25">
      <c r="A29" s="1">
        <f t="shared" si="6"/>
        <v>30</v>
      </c>
      <c r="B29">
        <f t="shared" si="8"/>
        <v>0.93257721550344774</v>
      </c>
      <c r="C29">
        <f t="shared" si="9"/>
        <v>0.97232094206922326</v>
      </c>
      <c r="D29">
        <f t="shared" si="10"/>
        <v>0.95666716737662538</v>
      </c>
      <c r="E29">
        <f t="shared" si="11"/>
        <v>0.98689505500404195</v>
      </c>
      <c r="F29">
        <f t="shared" si="12"/>
        <v>0.98942768454603858</v>
      </c>
      <c r="G29">
        <f t="shared" si="13"/>
        <v>0.97756613800808612</v>
      </c>
      <c r="H29">
        <f t="shared" si="14"/>
        <v>0.97521626789240179</v>
      </c>
      <c r="I29">
        <f t="shared" si="15"/>
        <v>0.97375205060685921</v>
      </c>
      <c r="J29" s="1">
        <f t="shared" si="7"/>
        <v>30</v>
      </c>
      <c r="K29">
        <f t="shared" si="16"/>
        <v>0.86211922317083589</v>
      </c>
      <c r="L29">
        <f t="shared" si="17"/>
        <v>0.93310959149647954</v>
      </c>
      <c r="M29">
        <f t="shared" si="18"/>
        <v>0.8957016282094149</v>
      </c>
      <c r="N29">
        <f t="shared" si="19"/>
        <v>0.95021549497183533</v>
      </c>
      <c r="O29">
        <f t="shared" si="20"/>
        <v>0.93913957874785181</v>
      </c>
      <c r="P29">
        <f t="shared" si="21"/>
        <v>0.93691973072992052</v>
      </c>
      <c r="Q29">
        <f t="shared" si="22"/>
        <v>0.9356939468077704</v>
      </c>
      <c r="R29">
        <f t="shared" si="23"/>
        <v>0.93493635713679213</v>
      </c>
    </row>
    <row r="30" spans="1:18" x14ac:dyDescent="0.25">
      <c r="A30" s="1">
        <f t="shared" si="6"/>
        <v>40</v>
      </c>
      <c r="B30">
        <f t="shared" si="8"/>
        <v>0.91112871545014607</v>
      </c>
      <c r="C30">
        <f t="shared" si="9"/>
        <v>0.959428887903507</v>
      </c>
      <c r="D30">
        <f t="shared" si="10"/>
        <v>0.94205858952119859</v>
      </c>
      <c r="E30">
        <f t="shared" si="11"/>
        <v>0.97795633983750196</v>
      </c>
      <c r="F30">
        <f t="shared" si="12"/>
        <v>0.97818008202149309</v>
      </c>
      <c r="G30">
        <f t="shared" si="13"/>
        <v>0.96538726932771524</v>
      </c>
      <c r="H30">
        <f t="shared" si="14"/>
        <v>0.96277204142653516</v>
      </c>
      <c r="I30">
        <f t="shared" si="15"/>
        <v>0.96161697975317573</v>
      </c>
      <c r="J30" s="1">
        <f t="shared" si="7"/>
        <v>40</v>
      </c>
      <c r="K30">
        <f t="shared" si="16"/>
        <v>0.82052113460132658</v>
      </c>
      <c r="L30">
        <f t="shared" si="17"/>
        <v>0.90288993043175558</v>
      </c>
      <c r="M30">
        <f t="shared" si="18"/>
        <v>0.86207827862055819</v>
      </c>
      <c r="N30">
        <f t="shared" si="19"/>
        <v>0.91832856437798349</v>
      </c>
      <c r="O30">
        <f t="shared" si="20"/>
        <v>0.89611709174066367</v>
      </c>
      <c r="P30">
        <f t="shared" si="21"/>
        <v>0.90494098646069465</v>
      </c>
      <c r="Q30">
        <f t="shared" si="22"/>
        <v>0.90485070649173849</v>
      </c>
      <c r="R30">
        <f t="shared" si="23"/>
        <v>0.9052992769036845</v>
      </c>
    </row>
    <row r="31" spans="1:18" x14ac:dyDescent="0.25">
      <c r="A31" s="1">
        <f t="shared" si="6"/>
        <v>50</v>
      </c>
      <c r="B31">
        <f t="shared" si="8"/>
        <v>0.89017351305294057</v>
      </c>
      <c r="C31">
        <f t="shared" si="9"/>
        <v>0.94553461031586838</v>
      </c>
      <c r="D31">
        <f t="shared" si="10"/>
        <v>0.92737478859052591</v>
      </c>
      <c r="E31">
        <f t="shared" si="11"/>
        <v>0.96713760238021129</v>
      </c>
      <c r="F31">
        <f t="shared" si="12"/>
        <v>0.96361365641682506</v>
      </c>
      <c r="G31">
        <f t="shared" si="13"/>
        <v>0.95180475090848393</v>
      </c>
      <c r="H31">
        <f t="shared" si="14"/>
        <v>0.94912823037881755</v>
      </c>
      <c r="I31">
        <f t="shared" si="15"/>
        <v>0.94850075456434391</v>
      </c>
      <c r="J31" s="1">
        <f t="shared" si="7"/>
        <v>50</v>
      </c>
      <c r="K31">
        <f t="shared" si="16"/>
        <v>0.78093019414559239</v>
      </c>
      <c r="L31">
        <f t="shared" si="17"/>
        <v>0.87098110847808197</v>
      </c>
      <c r="M31">
        <f t="shared" si="18"/>
        <v>0.82905387752630366</v>
      </c>
      <c r="N31">
        <f t="shared" si="19"/>
        <v>0.88178285100894027</v>
      </c>
      <c r="O31">
        <f t="shared" si="20"/>
        <v>0.85000446432454457</v>
      </c>
      <c r="P31">
        <f t="shared" si="21"/>
        <v>0.87067787679231357</v>
      </c>
      <c r="Q31">
        <f t="shared" si="22"/>
        <v>0.87199246887460669</v>
      </c>
      <c r="R31">
        <f t="shared" si="23"/>
        <v>0.87368320037667024</v>
      </c>
    </row>
    <row r="32" spans="1:18" x14ac:dyDescent="0.25">
      <c r="A32" s="1">
        <f t="shared" si="6"/>
        <v>60</v>
      </c>
      <c r="B32">
        <f t="shared" si="8"/>
        <v>0.86970026287616409</v>
      </c>
      <c r="C32">
        <f t="shared" si="9"/>
        <v>0.9308441895820827</v>
      </c>
      <c r="D32">
        <f t="shared" si="10"/>
        <v>0.91262017256917471</v>
      </c>
      <c r="E32">
        <f t="shared" si="11"/>
        <v>0.95463842989253878</v>
      </c>
      <c r="F32">
        <f t="shared" si="12"/>
        <v>0.94649950061186705</v>
      </c>
      <c r="G32">
        <f t="shared" si="13"/>
        <v>0.9371069634994682</v>
      </c>
      <c r="H32">
        <f t="shared" si="14"/>
        <v>0.93452880041363651</v>
      </c>
      <c r="I32">
        <f t="shared" si="15"/>
        <v>0.93457409943168335</v>
      </c>
      <c r="J32" s="1">
        <f t="shared" si="7"/>
        <v>60</v>
      </c>
      <c r="K32">
        <f t="shared" si="16"/>
        <v>0.74324955496068557</v>
      </c>
      <c r="L32">
        <f t="shared" si="17"/>
        <v>0.83798366570876448</v>
      </c>
      <c r="M32">
        <f t="shared" si="18"/>
        <v>0.79664395027511825</v>
      </c>
      <c r="N32">
        <f t="shared" si="19"/>
        <v>0.84211881061675931</v>
      </c>
      <c r="O32">
        <f t="shared" si="20"/>
        <v>0.8034528760301255</v>
      </c>
      <c r="P32">
        <f t="shared" si="21"/>
        <v>0.83505980801857038</v>
      </c>
      <c r="Q32">
        <f t="shared" si="22"/>
        <v>0.83787023897558899</v>
      </c>
      <c r="R32">
        <f t="shared" si="23"/>
        <v>0.84064957437471866</v>
      </c>
    </row>
    <row r="33" spans="1:18" x14ac:dyDescent="0.25">
      <c r="A33" s="1">
        <f t="shared" si="6"/>
        <v>70</v>
      </c>
      <c r="B33">
        <f t="shared" si="8"/>
        <v>0.84969788041973049</v>
      </c>
      <c r="C33">
        <f t="shared" si="9"/>
        <v>0.91551136588780302</v>
      </c>
      <c r="D33">
        <f t="shared" si="10"/>
        <v>0.89779931747667563</v>
      </c>
      <c r="E33">
        <f t="shared" si="11"/>
        <v>0.94065104956613288</v>
      </c>
      <c r="F33">
        <f t="shared" si="12"/>
        <v>0.92752120682990458</v>
      </c>
      <c r="G33">
        <f t="shared" si="13"/>
        <v>0.92151698367600532</v>
      </c>
      <c r="H33">
        <f t="shared" si="14"/>
        <v>0.91915919180959438</v>
      </c>
      <c r="I33">
        <f t="shared" si="15"/>
        <v>0.91996524640022925</v>
      </c>
      <c r="J33" s="1">
        <f t="shared" si="7"/>
        <v>70</v>
      </c>
      <c r="K33">
        <f t="shared" si="16"/>
        <v>0.70738704315774847</v>
      </c>
      <c r="L33">
        <f t="shared" si="17"/>
        <v>0.80434834468693994</v>
      </c>
      <c r="M33">
        <f t="shared" si="18"/>
        <v>0.76486328665366932</v>
      </c>
      <c r="N33">
        <f t="shared" si="19"/>
        <v>0.80067983224098405</v>
      </c>
      <c r="O33">
        <f t="shared" si="20"/>
        <v>0.757965883779672</v>
      </c>
      <c r="P33">
        <f t="shared" si="21"/>
        <v>0.79876662034425538</v>
      </c>
      <c r="Q33">
        <f t="shared" si="22"/>
        <v>0.80304315502767443</v>
      </c>
      <c r="R33">
        <f t="shared" si="23"/>
        <v>0.80664902168509556</v>
      </c>
    </row>
    <row r="34" spans="1:18" x14ac:dyDescent="0.25">
      <c r="A34" s="1">
        <f t="shared" si="6"/>
        <v>80</v>
      </c>
      <c r="B34">
        <f t="shared" si="8"/>
        <v>0.83015553611783333</v>
      </c>
      <c r="C34">
        <f t="shared" si="9"/>
        <v>0.8996573912607575</v>
      </c>
      <c r="D34">
        <f t="shared" si="10"/>
        <v>0.8829169670960243</v>
      </c>
      <c r="E34">
        <f t="shared" si="11"/>
        <v>0.92536186580117774</v>
      </c>
      <c r="F34">
        <f t="shared" si="12"/>
        <v>0.90724223016685712</v>
      </c>
      <c r="G34">
        <f t="shared" si="13"/>
        <v>0.9052141443388706</v>
      </c>
      <c r="H34">
        <f t="shared" si="14"/>
        <v>0.90316726424260541</v>
      </c>
      <c r="I34">
        <f t="shared" si="15"/>
        <v>0.90477696126110663</v>
      </c>
      <c r="J34" s="1">
        <f t="shared" si="7"/>
        <v>80</v>
      </c>
      <c r="K34">
        <f t="shared" si="16"/>
        <v>0.67325493232744826</v>
      </c>
      <c r="L34">
        <f t="shared" si="17"/>
        <v>0.77042783154723116</v>
      </c>
      <c r="M34">
        <f t="shared" si="18"/>
        <v>0.73372589845177338</v>
      </c>
      <c r="N34">
        <f t="shared" si="19"/>
        <v>0.75858625153437709</v>
      </c>
      <c r="O34">
        <f t="shared" si="20"/>
        <v>0.71435790931238563</v>
      </c>
      <c r="P34">
        <f t="shared" si="21"/>
        <v>0.76230822840136803</v>
      </c>
      <c r="Q34">
        <f t="shared" si="22"/>
        <v>0.76794162161715729</v>
      </c>
      <c r="R34">
        <f t="shared" si="23"/>
        <v>0.77206006349336187</v>
      </c>
    </row>
    <row r="35" spans="1:18" x14ac:dyDescent="0.25">
      <c r="A35" s="1">
        <f t="shared" si="6"/>
        <v>90</v>
      </c>
      <c r="B35">
        <f t="shared" si="8"/>
        <v>0.81106264947566964</v>
      </c>
      <c r="C35">
        <f t="shared" si="9"/>
        <v>0.88338152091112376</v>
      </c>
      <c r="D35">
        <f t="shared" si="10"/>
        <v>0.86797803236325966</v>
      </c>
      <c r="E35">
        <f t="shared" si="11"/>
        <v>0.90895111792874073</v>
      </c>
      <c r="F35">
        <f t="shared" si="12"/>
        <v>0.88611193033791658</v>
      </c>
      <c r="G35">
        <f t="shared" si="13"/>
        <v>0.88834629815348631</v>
      </c>
      <c r="H35">
        <f t="shared" si="14"/>
        <v>0.88667469739642446</v>
      </c>
      <c r="I35">
        <f t="shared" si="15"/>
        <v>0.88909533222414938</v>
      </c>
      <c r="J35" s="1">
        <f t="shared" si="7"/>
        <v>90</v>
      </c>
      <c r="K35">
        <f t="shared" si="16"/>
        <v>0.64076972894477568</v>
      </c>
      <c r="L35">
        <f t="shared" si="17"/>
        <v>0.73650481300683923</v>
      </c>
      <c r="M35">
        <f t="shared" si="18"/>
        <v>0.70324497829210608</v>
      </c>
      <c r="N35">
        <f t="shared" si="19"/>
        <v>0.71673142770687381</v>
      </c>
      <c r="O35">
        <f t="shared" si="20"/>
        <v>0.67303385230463031</v>
      </c>
      <c r="P35">
        <f t="shared" si="21"/>
        <v>0.7260718805147045</v>
      </c>
      <c r="Q35">
        <f t="shared" si="22"/>
        <v>0.73290307865658932</v>
      </c>
      <c r="R35">
        <f t="shared" si="23"/>
        <v>0.73720801726727359</v>
      </c>
    </row>
    <row r="36" spans="1:18" x14ac:dyDescent="0.25">
      <c r="A36" s="1">
        <f t="shared" si="6"/>
        <v>100</v>
      </c>
      <c r="B36">
        <f t="shared" si="8"/>
        <v>0.79240888334101378</v>
      </c>
      <c r="C36">
        <f t="shared" si="9"/>
        <v>0.86676715955497208</v>
      </c>
      <c r="D36">
        <f t="shared" si="10"/>
        <v>0.85298759040092942</v>
      </c>
      <c r="E36">
        <f t="shared" si="11"/>
        <v>0.8915918345559406</v>
      </c>
      <c r="F36">
        <f t="shared" si="12"/>
        <v>0.86448251236131379</v>
      </c>
      <c r="G36">
        <f t="shared" si="13"/>
        <v>0.87103748988899399</v>
      </c>
      <c r="H36">
        <f t="shared" si="14"/>
        <v>0.86978385198196428</v>
      </c>
      <c r="I36">
        <f t="shared" si="15"/>
        <v>0.87299477962791805</v>
      </c>
      <c r="J36" s="1">
        <f t="shared" si="7"/>
        <v>100</v>
      </c>
      <c r="K36">
        <f t="shared" si="16"/>
        <v>0.60985196812827269</v>
      </c>
      <c r="L36">
        <f t="shared" si="17"/>
        <v>0.70280896143344351</v>
      </c>
      <c r="M36">
        <f t="shared" si="18"/>
        <v>0.6734328599402496</v>
      </c>
      <c r="N36">
        <f t="shared" si="19"/>
        <v>0.67579548714229087</v>
      </c>
      <c r="O36">
        <f t="shared" si="20"/>
        <v>0.63415604497790823</v>
      </c>
      <c r="P36">
        <f t="shared" si="21"/>
        <v>0.69035285263620461</v>
      </c>
      <c r="Q36">
        <f t="shared" si="22"/>
        <v>0.69819449448206194</v>
      </c>
      <c r="R36">
        <f t="shared" si="23"/>
        <v>0.70237514190045514</v>
      </c>
    </row>
    <row r="37" spans="1:18" x14ac:dyDescent="0.25">
      <c r="A37" s="1">
        <f t="shared" si="6"/>
        <v>110</v>
      </c>
      <c r="B37">
        <f t="shared" si="8"/>
        <v>0.77418413830754085</v>
      </c>
      <c r="C37">
        <f t="shared" si="9"/>
        <v>0.84988574083406587</v>
      </c>
      <c r="D37">
        <f t="shared" si="10"/>
        <v>0.83795088317834021</v>
      </c>
      <c r="E37">
        <f t="shared" si="11"/>
        <v>0.87344861492132519</v>
      </c>
      <c r="F37">
        <f t="shared" si="12"/>
        <v>0.84262709730981245</v>
      </c>
      <c r="G37">
        <f t="shared" si="13"/>
        <v>0.85339309713366973</v>
      </c>
      <c r="H37">
        <f t="shared" si="14"/>
        <v>0.85258221054465677</v>
      </c>
      <c r="I37">
        <f t="shared" si="15"/>
        <v>0.85654111779888209</v>
      </c>
      <c r="J37" s="1">
        <f t="shared" si="7"/>
        <v>110</v>
      </c>
      <c r="K37">
        <f t="shared" si="16"/>
        <v>0.58042601925407333</v>
      </c>
      <c r="L37">
        <f t="shared" si="17"/>
        <v>0.66952809363996768</v>
      </c>
      <c r="M37">
        <f t="shared" si="18"/>
        <v>0.6443009803132399</v>
      </c>
      <c r="N37">
        <f t="shared" si="19"/>
        <v>0.63627014790456116</v>
      </c>
      <c r="O37">
        <f t="shared" si="20"/>
        <v>0.59774422335340516</v>
      </c>
      <c r="P37">
        <f t="shared" si="21"/>
        <v>0.65537567045651268</v>
      </c>
      <c r="Q37">
        <f t="shared" si="22"/>
        <v>0.66402761325026538</v>
      </c>
      <c r="R37">
        <f t="shared" si="23"/>
        <v>0.66780656651515624</v>
      </c>
    </row>
    <row r="38" spans="1:18" x14ac:dyDescent="0.25">
      <c r="A38" s="1">
        <f t="shared" si="6"/>
        <v>120</v>
      </c>
      <c r="B38">
        <f t="shared" si="8"/>
        <v>0.75637854724686882</v>
      </c>
      <c r="C38">
        <f t="shared" si="9"/>
        <v>0.83279931932354301</v>
      </c>
      <c r="D38">
        <f t="shared" si="10"/>
        <v>0.82287331578164191</v>
      </c>
      <c r="E38">
        <f t="shared" si="11"/>
        <v>0.85467649583461613</v>
      </c>
      <c r="F38">
        <f t="shared" si="12"/>
        <v>0.82075576494978986</v>
      </c>
      <c r="G38">
        <f t="shared" si="13"/>
        <v>0.83550345795895453</v>
      </c>
      <c r="H38">
        <f t="shared" si="14"/>
        <v>0.8351454161389924</v>
      </c>
      <c r="I38">
        <f t="shared" si="15"/>
        <v>0.83979352519132289</v>
      </c>
      <c r="J38" s="1">
        <f t="shared" si="7"/>
        <v>120</v>
      </c>
      <c r="K38">
        <f t="shared" si="16"/>
        <v>0.55241990094925708</v>
      </c>
      <c r="L38">
        <f t="shared" si="17"/>
        <v>0.63681598438412512</v>
      </c>
      <c r="M38">
        <f t="shared" si="18"/>
        <v>0.61585984340609667</v>
      </c>
      <c r="N38">
        <f t="shared" si="19"/>
        <v>0.59848862302953454</v>
      </c>
      <c r="O38">
        <f t="shared" si="20"/>
        <v>0.56373589010357028</v>
      </c>
      <c r="P38">
        <f t="shared" si="21"/>
        <v>0.62130946051446323</v>
      </c>
      <c r="Q38">
        <f t="shared" si="22"/>
        <v>0.63056988746966336</v>
      </c>
      <c r="R38">
        <f t="shared" si="23"/>
        <v>0.63371410485476609</v>
      </c>
    </row>
    <row r="39" spans="1:18" x14ac:dyDescent="0.25">
      <c r="A39" s="1">
        <f t="shared" si="6"/>
        <v>130</v>
      </c>
      <c r="B39">
        <f t="shared" si="8"/>
        <v>0.73898246996635897</v>
      </c>
      <c r="C39">
        <f t="shared" si="9"/>
        <v>0.81556238246002088</v>
      </c>
      <c r="D39">
        <f t="shared" si="10"/>
        <v>0.80776045427703635</v>
      </c>
      <c r="E39">
        <f t="shared" si="11"/>
        <v>0.83542002961981177</v>
      </c>
      <c r="F39">
        <f t="shared" si="12"/>
        <v>0.79902884482026271</v>
      </c>
      <c r="G39">
        <f t="shared" si="13"/>
        <v>0.81744653668399481</v>
      </c>
      <c r="H39">
        <f t="shared" si="14"/>
        <v>0.81753944525183164</v>
      </c>
      <c r="I39">
        <f t="shared" si="15"/>
        <v>0.82280586293152425</v>
      </c>
      <c r="J39" s="1">
        <f t="shared" si="7"/>
        <v>130</v>
      </c>
      <c r="K39">
        <f t="shared" si="16"/>
        <v>0.52576510501195184</v>
      </c>
      <c r="L39">
        <f t="shared" si="17"/>
        <v>0.60479812353168205</v>
      </c>
      <c r="M39">
        <f t="shared" si="18"/>
        <v>0.58811898635576354</v>
      </c>
      <c r="N39">
        <f t="shared" si="19"/>
        <v>0.5626561507478004</v>
      </c>
      <c r="O39">
        <f t="shared" si="20"/>
        <v>0.53202303952657859</v>
      </c>
      <c r="P39">
        <f t="shared" si="21"/>
        <v>0.58827943312814779</v>
      </c>
      <c r="Q39">
        <f t="shared" si="22"/>
        <v>0.59795266031100835</v>
      </c>
      <c r="R39">
        <f t="shared" si="23"/>
        <v>0.60027900982948368</v>
      </c>
    </row>
    <row r="40" spans="1:18" x14ac:dyDescent="0.25">
      <c r="A40" s="1">
        <f t="shared" si="6"/>
        <v>140</v>
      </c>
      <c r="B40">
        <f t="shared" si="8"/>
        <v>0.72198648798978249</v>
      </c>
      <c r="C40">
        <f t="shared" si="9"/>
        <v>0.79822316491582057</v>
      </c>
      <c r="D40">
        <f t="shared" si="10"/>
        <v>0.79261802315073515</v>
      </c>
      <c r="E40">
        <f t="shared" si="11"/>
        <v>0.81581262583970349</v>
      </c>
      <c r="F40">
        <f t="shared" si="12"/>
        <v>0.77756759018210875</v>
      </c>
      <c r="G40">
        <f t="shared" si="13"/>
        <v>0.79928994738626735</v>
      </c>
      <c r="H40">
        <f t="shared" si="14"/>
        <v>0.79982221839599066</v>
      </c>
      <c r="I40">
        <f t="shared" si="15"/>
        <v>0.80562758515002209</v>
      </c>
      <c r="J40" s="1">
        <f t="shared" si="7"/>
        <v>140</v>
      </c>
      <c r="K40">
        <f t="shared" si="16"/>
        <v>0.50039642882746238</v>
      </c>
      <c r="L40">
        <f t="shared" si="17"/>
        <v>0.57357613668224372</v>
      </c>
      <c r="M40">
        <f t="shared" si="18"/>
        <v>0.56108694786037239</v>
      </c>
      <c r="N40">
        <f t="shared" si="19"/>
        <v>0.52887834027188874</v>
      </c>
      <c r="O40">
        <f t="shared" si="20"/>
        <v>0.5024745910032784</v>
      </c>
      <c r="P40">
        <f t="shared" si="21"/>
        <v>0.55637569277443422</v>
      </c>
      <c r="Q40">
        <f t="shared" si="22"/>
        <v>0.56627749628734936</v>
      </c>
      <c r="R40">
        <f t="shared" si="23"/>
        <v>0.56765422110945529</v>
      </c>
    </row>
    <row r="41" spans="1:18" x14ac:dyDescent="0.25">
      <c r="A41" s="1">
        <f t="shared" si="6"/>
        <v>150</v>
      </c>
      <c r="B41">
        <f t="shared" si="8"/>
        <v>0.70538139945802791</v>
      </c>
      <c r="C41">
        <f t="shared" si="9"/>
        <v>0.78082463208830544</v>
      </c>
      <c r="D41">
        <f t="shared" si="10"/>
        <v>0.77745190230971695</v>
      </c>
      <c r="E41">
        <f t="shared" si="11"/>
        <v>0.79597616734768573</v>
      </c>
      <c r="F41">
        <f t="shared" si="12"/>
        <v>0.75646262473183279</v>
      </c>
      <c r="G41">
        <f t="shared" si="13"/>
        <v>0.78109253109262888</v>
      </c>
      <c r="H41">
        <f t="shared" si="14"/>
        <v>0.78204483001975478</v>
      </c>
      <c r="I41">
        <f t="shared" si="15"/>
        <v>0.78830438372944611</v>
      </c>
      <c r="J41" s="1">
        <f t="shared" si="7"/>
        <v>150</v>
      </c>
      <c r="K41">
        <f t="shared" si="16"/>
        <v>0.47625181587048365</v>
      </c>
      <c r="L41">
        <f t="shared" si="17"/>
        <v>0.54323129505432544</v>
      </c>
      <c r="M41">
        <f t="shared" si="18"/>
        <v>0.53477123916867964</v>
      </c>
      <c r="N41">
        <f t="shared" si="19"/>
        <v>0.49718587178224311</v>
      </c>
      <c r="O41">
        <f t="shared" si="20"/>
        <v>0.47495007009217027</v>
      </c>
      <c r="P41">
        <f t="shared" si="21"/>
        <v>0.52566013113232024</v>
      </c>
      <c r="Q41">
        <f t="shared" si="22"/>
        <v>0.53562120776597522</v>
      </c>
      <c r="R41">
        <f t="shared" si="23"/>
        <v>0.53596639800973311</v>
      </c>
    </row>
    <row r="42" spans="1:18" x14ac:dyDescent="0.25">
      <c r="A42" s="1">
        <f t="shared" si="6"/>
        <v>160</v>
      </c>
      <c r="B42">
        <f t="shared" si="8"/>
        <v>0.68915821414708722</v>
      </c>
      <c r="C42">
        <f t="shared" si="9"/>
        <v>0.76340523576214436</v>
      </c>
      <c r="D42">
        <f t="shared" si="10"/>
        <v>0.76226812362786023</v>
      </c>
      <c r="E42">
        <f t="shared" si="11"/>
        <v>0.7760208862228053</v>
      </c>
      <c r="F42">
        <f t="shared" si="12"/>
        <v>0.73578058234393828</v>
      </c>
      <c r="G42">
        <f t="shared" si="13"/>
        <v>0.76290561232660248</v>
      </c>
      <c r="H42">
        <f t="shared" si="14"/>
        <v>0.76425251163401564</v>
      </c>
      <c r="I42">
        <f t="shared" si="15"/>
        <v>0.77087865509297415</v>
      </c>
      <c r="J42" s="1">
        <f t="shared" si="7"/>
        <v>160</v>
      </c>
      <c r="K42">
        <f t="shared" si="16"/>
        <v>0.45327220390323686</v>
      </c>
      <c r="L42">
        <f t="shared" si="17"/>
        <v>0.51382737873775941</v>
      </c>
      <c r="M42">
        <f t="shared" si="18"/>
        <v>0.50917831784981371</v>
      </c>
      <c r="N42">
        <f t="shared" si="19"/>
        <v>0.46755504574382145</v>
      </c>
      <c r="O42">
        <f t="shared" si="20"/>
        <v>0.44930787031688979</v>
      </c>
      <c r="P42">
        <f t="shared" si="21"/>
        <v>0.49617190232691932</v>
      </c>
      <c r="Q42">
        <f t="shared" si="22"/>
        <v>0.50603992766257</v>
      </c>
      <c r="R42">
        <f t="shared" si="23"/>
        <v>0.50531788629609087</v>
      </c>
    </row>
    <row r="43" spans="1:18" x14ac:dyDescent="0.25">
      <c r="A43" s="1">
        <f t="shared" si="6"/>
        <v>170</v>
      </c>
      <c r="B43">
        <f t="shared" si="8"/>
        <v>0.67330814860062482</v>
      </c>
      <c r="C43">
        <f t="shared" si="9"/>
        <v>0.74599950821495065</v>
      </c>
      <c r="D43">
        <f t="shared" si="10"/>
        <v>0.74707286702267361</v>
      </c>
      <c r="E43">
        <f t="shared" si="11"/>
        <v>0.75604547087700535</v>
      </c>
      <c r="F43">
        <f t="shared" si="12"/>
        <v>0.71556931381866984</v>
      </c>
      <c r="G43">
        <f t="shared" si="13"/>
        <v>0.74477401873847615</v>
      </c>
      <c r="H43">
        <f t="shared" si="14"/>
        <v>0.74648540239758354</v>
      </c>
      <c r="I43">
        <f t="shared" si="15"/>
        <v>0.75338984501128692</v>
      </c>
      <c r="J43" s="1">
        <f t="shared" si="7"/>
        <v>170</v>
      </c>
      <c r="K43">
        <f t="shared" si="16"/>
        <v>0.43140138049819232</v>
      </c>
      <c r="L43">
        <f t="shared" si="17"/>
        <v>0.48541306383401883</v>
      </c>
      <c r="M43">
        <f t="shared" si="18"/>
        <v>0.48431356454708702</v>
      </c>
      <c r="N43">
        <f t="shared" si="19"/>
        <v>0.43992427358841435</v>
      </c>
      <c r="O43">
        <f t="shared" si="20"/>
        <v>0.42541013168548347</v>
      </c>
      <c r="P43">
        <f t="shared" si="21"/>
        <v>0.46793182367484831</v>
      </c>
      <c r="Q43">
        <f t="shared" si="22"/>
        <v>0.47757246211822901</v>
      </c>
      <c r="R43">
        <f t="shared" si="23"/>
        <v>0.47578868553366427</v>
      </c>
    </row>
    <row r="44" spans="1:18" x14ac:dyDescent="0.25">
      <c r="A44" s="1">
        <f t="shared" si="6"/>
        <v>180</v>
      </c>
      <c r="B44">
        <f t="shared" si="8"/>
        <v>0.65782262137449288</v>
      </c>
      <c r="C44">
        <f t="shared" si="9"/>
        <v>0.72863853881769125</v>
      </c>
      <c r="D44">
        <f t="shared" si="10"/>
        <v>0.73187245604858842</v>
      </c>
      <c r="E44">
        <f t="shared" si="11"/>
        <v>0.7361373684194793</v>
      </c>
      <c r="F44">
        <f t="shared" si="12"/>
        <v>0.69586196953574564</v>
      </c>
      <c r="G44">
        <f t="shared" si="13"/>
        <v>0.72673692142496993</v>
      </c>
      <c r="H44">
        <f t="shared" si="14"/>
        <v>0.72877917716689755</v>
      </c>
      <c r="I44">
        <f t="shared" si="15"/>
        <v>0.7358747083725814</v>
      </c>
      <c r="J44" s="1">
        <f t="shared" si="7"/>
        <v>180</v>
      </c>
      <c r="K44">
        <f t="shared" si="16"/>
        <v>0.41058584553196131</v>
      </c>
      <c r="L44">
        <f t="shared" si="17"/>
        <v>0.45802394748147401</v>
      </c>
      <c r="M44">
        <f t="shared" si="18"/>
        <v>0.46018126291144151</v>
      </c>
      <c r="N44">
        <f t="shared" si="19"/>
        <v>0.41420692320625363</v>
      </c>
      <c r="O44">
        <f t="shared" si="20"/>
        <v>0.4031254969502015</v>
      </c>
      <c r="P44">
        <f t="shared" si="21"/>
        <v>0.44094594555723976</v>
      </c>
      <c r="Q44">
        <f t="shared" si="22"/>
        <v>0.45024308495499632</v>
      </c>
      <c r="R44">
        <f t="shared" si="23"/>
        <v>0.44743843632796976</v>
      </c>
    </row>
    <row r="45" spans="1:18" x14ac:dyDescent="0.25">
      <c r="A45" s="1">
        <f t="shared" si="6"/>
        <v>190</v>
      </c>
      <c r="B45">
        <f t="shared" si="8"/>
        <v>0.64269324839061936</v>
      </c>
      <c r="C45">
        <f t="shared" si="9"/>
        <v>0.71135036325681145</v>
      </c>
      <c r="D45">
        <f t="shared" si="10"/>
        <v>0.71667335299365476</v>
      </c>
      <c r="E45">
        <f t="shared" si="11"/>
        <v>0.71637324391645851</v>
      </c>
      <c r="F45">
        <f t="shared" si="12"/>
        <v>0.67668020442821886</v>
      </c>
      <c r="G45">
        <f t="shared" si="13"/>
        <v>0.70882853668987522</v>
      </c>
      <c r="H45">
        <f t="shared" si="14"/>
        <v>0.71116556665981601</v>
      </c>
      <c r="I45">
        <f t="shared" si="15"/>
        <v>0.71836750897042523</v>
      </c>
      <c r="J45" s="1">
        <f t="shared" si="7"/>
        <v>190</v>
      </c>
      <c r="K45">
        <f t="shared" si="16"/>
        <v>0.39077468031399126</v>
      </c>
      <c r="L45">
        <f t="shared" si="17"/>
        <v>0.43168428937443348</v>
      </c>
      <c r="M45">
        <f t="shared" si="18"/>
        <v>0.43678458290013911</v>
      </c>
      <c r="N45">
        <f t="shared" si="19"/>
        <v>0.3903010667393032</v>
      </c>
      <c r="O45">
        <f t="shared" si="20"/>
        <v>0.38233053600072386</v>
      </c>
      <c r="P45">
        <f t="shared" si="21"/>
        <v>0.41520846807461331</v>
      </c>
      <c r="Q45">
        <f t="shared" si="22"/>
        <v>0.42406388950684648</v>
      </c>
      <c r="R45">
        <f t="shared" si="23"/>
        <v>0.42030842022850828</v>
      </c>
    </row>
    <row r="46" spans="1:18" x14ac:dyDescent="0.25">
      <c r="A46" s="1">
        <f t="shared" si="6"/>
        <v>200</v>
      </c>
      <c r="B46">
        <f t="shared" si="8"/>
        <v>0.62791183839775233</v>
      </c>
      <c r="C46">
        <f t="shared" si="9"/>
        <v>0.69416028649707595</v>
      </c>
      <c r="D46">
        <f t="shared" si="10"/>
        <v>0.70148215346747367</v>
      </c>
      <c r="E46">
        <f t="shared" si="11"/>
        <v>0.69681955891073311</v>
      </c>
      <c r="F46">
        <f t="shared" si="12"/>
        <v>0.65803669848431334</v>
      </c>
      <c r="G46">
        <f t="shared" si="13"/>
        <v>0.69107871877936944</v>
      </c>
      <c r="H46">
        <f t="shared" si="14"/>
        <v>0.69367279434234363</v>
      </c>
      <c r="I46">
        <f t="shared" si="15"/>
        <v>0.70090017668774274</v>
      </c>
      <c r="J46" s="1">
        <f t="shared" si="7"/>
        <v>200</v>
      </c>
      <c r="K46">
        <f t="shared" si="16"/>
        <v>0.37191942302992775</v>
      </c>
      <c r="L46">
        <f t="shared" si="17"/>
        <v>0.40640852553508888</v>
      </c>
      <c r="M46">
        <f t="shared" si="18"/>
        <v>0.41412556761447789</v>
      </c>
      <c r="N46">
        <f t="shared" si="19"/>
        <v>0.36809669749162011</v>
      </c>
      <c r="O46">
        <f t="shared" si="20"/>
        <v>0.36291033868898548</v>
      </c>
      <c r="P46">
        <f t="shared" si="21"/>
        <v>0.39070413706454676</v>
      </c>
      <c r="Q46">
        <f t="shared" si="22"/>
        <v>0.39903678278370736</v>
      </c>
      <c r="R46">
        <f t="shared" si="23"/>
        <v>0.39442355129964018</v>
      </c>
    </row>
    <row r="47" spans="1:18" x14ac:dyDescent="0.25">
      <c r="A47" s="1">
        <f t="shared" si="6"/>
        <v>210</v>
      </c>
      <c r="B47">
        <f t="shared" si="8"/>
        <v>0.61347038853660341</v>
      </c>
      <c r="C47">
        <f t="shared" si="9"/>
        <v>0.67709115461345837</v>
      </c>
      <c r="D47">
        <f t="shared" si="10"/>
        <v>0.68630558046932799</v>
      </c>
      <c r="E47">
        <f t="shared" si="11"/>
        <v>0.67753323431705703</v>
      </c>
      <c r="F47">
        <f t="shared" si="12"/>
        <v>0.63993714301991789</v>
      </c>
      <c r="G47">
        <f t="shared" si="13"/>
        <v>0.67351346545622626</v>
      </c>
      <c r="H47">
        <f t="shared" si="14"/>
        <v>0.67632594790011291</v>
      </c>
      <c r="I47">
        <f t="shared" si="15"/>
        <v>0.68350243435306668</v>
      </c>
      <c r="J47" s="1">
        <f t="shared" si="7"/>
        <v>210</v>
      </c>
      <c r="K47">
        <f t="shared" si="16"/>
        <v>0.35397395019495531</v>
      </c>
      <c r="L47">
        <f t="shared" si="17"/>
        <v>0.38220259494230491</v>
      </c>
      <c r="M47">
        <f t="shared" si="18"/>
        <v>0.39220512383665174</v>
      </c>
      <c r="N47">
        <f t="shared" si="19"/>
        <v>0.34748093981171291</v>
      </c>
      <c r="O47">
        <f t="shared" si="20"/>
        <v>0.3447585951148413</v>
      </c>
      <c r="P47">
        <f t="shared" si="21"/>
        <v>0.36741022040553795</v>
      </c>
      <c r="Q47">
        <f t="shared" si="22"/>
        <v>0.37515518599873987</v>
      </c>
      <c r="R47">
        <f t="shared" si="23"/>
        <v>0.36979433268421119</v>
      </c>
    </row>
    <row r="48" spans="1:18" x14ac:dyDescent="0.25">
      <c r="A48" s="1">
        <f t="shared" si="6"/>
        <v>220</v>
      </c>
      <c r="B48">
        <f t="shared" si="8"/>
        <v>0.59936108000698951</v>
      </c>
      <c r="C48">
        <f t="shared" si="9"/>
        <v>0.66016358653846874</v>
      </c>
      <c r="D48">
        <f t="shared" si="10"/>
        <v>0.6711504779267301</v>
      </c>
      <c r="E48">
        <f t="shared" si="11"/>
        <v>0.65856236674219226</v>
      </c>
      <c r="F48">
        <f t="shared" si="12"/>
        <v>0.62238180916889885</v>
      </c>
      <c r="G48">
        <f t="shared" si="13"/>
        <v>0.65615535290762383</v>
      </c>
      <c r="H48">
        <f t="shared" si="14"/>
        <v>0.65914729851236942</v>
      </c>
      <c r="I48">
        <f t="shared" si="15"/>
        <v>0.66620190306582505</v>
      </c>
      <c r="J48" s="1">
        <f t="shared" si="7"/>
        <v>220</v>
      </c>
      <c r="K48">
        <f t="shared" si="16"/>
        <v>0.33689436382712995</v>
      </c>
      <c r="L48">
        <f t="shared" si="17"/>
        <v>0.35906510932820579</v>
      </c>
      <c r="M48">
        <f t="shared" si="18"/>
        <v>0.37102301641033025</v>
      </c>
      <c r="N48">
        <f t="shared" si="19"/>
        <v>0.32834170493044063</v>
      </c>
      <c r="O48">
        <f t="shared" si="20"/>
        <v>0.32777736776574762</v>
      </c>
      <c r="P48">
        <f t="shared" si="21"/>
        <v>0.34529814275077642</v>
      </c>
      <c r="Q48">
        <f t="shared" si="22"/>
        <v>0.35240549081122285</v>
      </c>
      <c r="R48">
        <f t="shared" si="23"/>
        <v>0.34641875088585622</v>
      </c>
    </row>
    <row r="49" spans="1:18" x14ac:dyDescent="0.25">
      <c r="A49" s="1">
        <f t="shared" si="6"/>
        <v>230</v>
      </c>
      <c r="B49">
        <f t="shared" si="8"/>
        <v>0.58557627383462674</v>
      </c>
      <c r="C49">
        <f t="shared" si="9"/>
        <v>0.64339617392952864</v>
      </c>
      <c r="D49">
        <f t="shared" si="10"/>
        <v>0.65602380369600455</v>
      </c>
      <c r="E49">
        <f t="shared" si="11"/>
        <v>0.63994697177321069</v>
      </c>
      <c r="F49">
        <f t="shared" si="12"/>
        <v>0.60536678880760064</v>
      </c>
      <c r="G49">
        <f t="shared" si="13"/>
        <v>0.63902391264179748</v>
      </c>
      <c r="H49">
        <f t="shared" si="14"/>
        <v>0.64215657788067726</v>
      </c>
      <c r="I49">
        <f t="shared" si="15"/>
        <v>0.64902419235990361</v>
      </c>
      <c r="J49" s="1">
        <f t="shared" si="7"/>
        <v>230</v>
      </c>
      <c r="K49">
        <f t="shared" si="16"/>
        <v>0.32063888406470681</v>
      </c>
      <c r="L49">
        <f t="shared" si="17"/>
        <v>0.33698838931214459</v>
      </c>
      <c r="M49">
        <f t="shared" si="18"/>
        <v>0.35057786659217072</v>
      </c>
      <c r="N49">
        <f t="shared" si="19"/>
        <v>0.31057016758012296</v>
      </c>
      <c r="O49">
        <f t="shared" si="20"/>
        <v>0.31187668665619916</v>
      </c>
      <c r="P49">
        <f t="shared" si="21"/>
        <v>0.32433484009097779</v>
      </c>
      <c r="Q49">
        <f t="shared" si="22"/>
        <v>0.33076831009146612</v>
      </c>
      <c r="R49">
        <f t="shared" si="23"/>
        <v>0.32428408297636119</v>
      </c>
    </row>
    <row r="50" spans="1:18" x14ac:dyDescent="0.25">
      <c r="A50" s="1">
        <f t="shared" si="6"/>
        <v>240</v>
      </c>
      <c r="B50">
        <f t="shared" si="8"/>
        <v>0.57210850673528379</v>
      </c>
      <c r="C50">
        <f t="shared" si="9"/>
        <v>0.62680565534435484</v>
      </c>
      <c r="D50">
        <f t="shared" si="10"/>
        <v>0.64093262201806633</v>
      </c>
      <c r="E50">
        <f t="shared" si="11"/>
        <v>0.62171973239412393</v>
      </c>
      <c r="F50">
        <f t="shared" si="12"/>
        <v>0.58888497789933403</v>
      </c>
      <c r="G50">
        <f t="shared" si="13"/>
        <v>0.62213596023109119</v>
      </c>
      <c r="H50">
        <f t="shared" si="14"/>
        <v>0.62537122062414263</v>
      </c>
      <c r="I50">
        <f t="shared" si="15"/>
        <v>0.63199297984655589</v>
      </c>
      <c r="J50" s="1">
        <f t="shared" si="7"/>
        <v>240</v>
      </c>
      <c r="K50">
        <f t="shared" si="16"/>
        <v>0.30516774696478705</v>
      </c>
      <c r="L50">
        <f t="shared" si="17"/>
        <v>0.31595938498914056</v>
      </c>
      <c r="M50">
        <f t="shared" si="18"/>
        <v>0.33086715448231141</v>
      </c>
      <c r="N50">
        <f t="shared" si="19"/>
        <v>0.29406236395221447</v>
      </c>
      <c r="O50">
        <f t="shared" si="20"/>
        <v>0.29697405141120803</v>
      </c>
      <c r="P50">
        <f t="shared" si="21"/>
        <v>0.30448388300307638</v>
      </c>
      <c r="Q50">
        <f t="shared" si="22"/>
        <v>0.31021955426755399</v>
      </c>
      <c r="R50">
        <f t="shared" si="23"/>
        <v>0.30336859612919531</v>
      </c>
    </row>
    <row r="51" spans="1:18" x14ac:dyDescent="0.25">
      <c r="A51" s="1">
        <f t="shared" si="6"/>
        <v>250</v>
      </c>
      <c r="B51">
        <f t="shared" si="8"/>
        <v>0.55895048707405748</v>
      </c>
      <c r="C51">
        <f t="shared" si="9"/>
        <v>0.61040706945642087</v>
      </c>
      <c r="D51">
        <f t="shared" si="10"/>
        <v>0.6258840954242394</v>
      </c>
      <c r="E51">
        <f t="shared" si="11"/>
        <v>0.60390673512915582</v>
      </c>
      <c r="F51">
        <f t="shared" si="12"/>
        <v>0.57292685667778542</v>
      </c>
      <c r="G51">
        <f t="shared" si="13"/>
        <v>0.60550588368536484</v>
      </c>
      <c r="H51">
        <f t="shared" si="14"/>
        <v>0.60880657794647797</v>
      </c>
      <c r="I51">
        <f t="shared" si="15"/>
        <v>0.61513008372543698</v>
      </c>
      <c r="J51" s="1">
        <f t="shared" si="7"/>
        <v>250</v>
      </c>
      <c r="K51">
        <f t="shared" si="16"/>
        <v>0.29044310723327821</v>
      </c>
      <c r="L51">
        <f t="shared" si="17"/>
        <v>0.29596049544924163</v>
      </c>
      <c r="M51">
        <f t="shared" si="18"/>
        <v>0.31188722562099297</v>
      </c>
      <c r="N51">
        <f t="shared" si="19"/>
        <v>0.27872014635035408</v>
      </c>
      <c r="O51">
        <f t="shared" si="20"/>
        <v>0.28299389362009664</v>
      </c>
      <c r="P51">
        <f t="shared" si="21"/>
        <v>0.28570640788871571</v>
      </c>
      <c r="Q51">
        <f t="shared" si="22"/>
        <v>0.29073135850607279</v>
      </c>
      <c r="R51">
        <f t="shared" si="23"/>
        <v>0.28364312384936352</v>
      </c>
    </row>
    <row r="52" spans="1:18" x14ac:dyDescent="0.25">
      <c r="A52" s="1">
        <f t="shared" si="6"/>
        <v>260</v>
      </c>
      <c r="B52">
        <f t="shared" si="8"/>
        <v>0.54609509091758057</v>
      </c>
      <c r="C52">
        <f t="shared" si="9"/>
        <v>0.59421389097510091</v>
      </c>
      <c r="D52">
        <f t="shared" si="10"/>
        <v>0.61088547608879751</v>
      </c>
      <c r="E52">
        <f t="shared" si="11"/>
        <v>0.58652818058147282</v>
      </c>
      <c r="F52">
        <f t="shared" si="12"/>
        <v>0.55748110910852255</v>
      </c>
      <c r="G52">
        <f t="shared" si="13"/>
        <v>0.58914589767891479</v>
      </c>
      <c r="H52">
        <f t="shared" si="14"/>
        <v>0.59247610721649335</v>
      </c>
      <c r="I52">
        <f t="shared" si="15"/>
        <v>0.59845553063115342</v>
      </c>
      <c r="J52" s="1">
        <f t="shared" si="7"/>
        <v>260</v>
      </c>
      <c r="K52">
        <f t="shared" si="16"/>
        <v>0.27642894564822873</v>
      </c>
      <c r="L52">
        <f t="shared" si="17"/>
        <v>0.27697029903462922</v>
      </c>
      <c r="M52">
        <f t="shared" si="18"/>
        <v>0.29363330181591857</v>
      </c>
      <c r="N52">
        <f t="shared" si="19"/>
        <v>0.26445167540986197</v>
      </c>
      <c r="O52">
        <f t="shared" si="20"/>
        <v>0.26986703283677904</v>
      </c>
      <c r="P52">
        <f t="shared" si="21"/>
        <v>0.26796188812206612</v>
      </c>
      <c r="Q52">
        <f t="shared" si="22"/>
        <v>0.27227288154199747</v>
      </c>
      <c r="R52">
        <f t="shared" si="23"/>
        <v>0.26507250837478757</v>
      </c>
    </row>
    <row r="53" spans="1:18" x14ac:dyDescent="0.25">
      <c r="A53" s="1">
        <f t="shared" si="6"/>
        <v>270</v>
      </c>
      <c r="B53">
        <f t="shared" si="8"/>
        <v>0.53353535817702646</v>
      </c>
      <c r="C53">
        <f t="shared" si="9"/>
        <v>0.57823815214138463</v>
      </c>
      <c r="D53">
        <f t="shared" si="10"/>
        <v>0.59594409662688697</v>
      </c>
      <c r="E53">
        <f t="shared" si="11"/>
        <v>0.56959905863343019</v>
      </c>
      <c r="F53">
        <f t="shared" si="12"/>
        <v>0.54253511483370931</v>
      </c>
      <c r="G53">
        <f t="shared" si="13"/>
        <v>0.57306626866267074</v>
      </c>
      <c r="H53">
        <f t="shared" si="14"/>
        <v>0.57639154115436764</v>
      </c>
      <c r="I53">
        <f t="shared" si="15"/>
        <v>0.58198762059619669</v>
      </c>
      <c r="J53" s="1">
        <f t="shared" si="7"/>
        <v>270</v>
      </c>
      <c r="K53">
        <f t="shared" si="16"/>
        <v>0.26309098095007638</v>
      </c>
      <c r="L53">
        <f t="shared" si="17"/>
        <v>0.25896420414982479</v>
      </c>
      <c r="M53">
        <f t="shared" si="18"/>
        <v>0.27609949624087216</v>
      </c>
      <c r="N53">
        <f t="shared" si="19"/>
        <v>0.25117158672792506</v>
      </c>
      <c r="O53">
        <f t="shared" si="20"/>
        <v>0.25753014657646878</v>
      </c>
      <c r="P53">
        <f t="shared" si="21"/>
        <v>0.25120877124252539</v>
      </c>
      <c r="Q53">
        <f t="shared" si="22"/>
        <v>0.25481099352336045</v>
      </c>
      <c r="R53">
        <f t="shared" si="23"/>
        <v>0.24761690354800311</v>
      </c>
    </row>
    <row r="54" spans="1:18" x14ac:dyDescent="0.25">
      <c r="A54" s="1">
        <f t="shared" si="6"/>
        <v>280</v>
      </c>
      <c r="B54">
        <f t="shared" si="8"/>
        <v>0.52126448883982035</v>
      </c>
      <c r="C54">
        <f t="shared" si="9"/>
        <v>0.56249055207228982</v>
      </c>
      <c r="D54">
        <f t="shared" si="10"/>
        <v>0.58106736033863415</v>
      </c>
      <c r="E54">
        <f t="shared" si="11"/>
        <v>0.55312978165478022</v>
      </c>
      <c r="F54">
        <f t="shared" si="12"/>
        <v>0.52807533966936737</v>
      </c>
      <c r="G54">
        <f t="shared" si="13"/>
        <v>0.55727551497221772</v>
      </c>
      <c r="H54">
        <f t="shared" si="14"/>
        <v>0.56056303959373688</v>
      </c>
      <c r="I54">
        <f t="shared" si="15"/>
        <v>0.56574299039435938</v>
      </c>
      <c r="J54" s="1">
        <f t="shared" si="7"/>
        <v>280</v>
      </c>
      <c r="K54">
        <f t="shared" si="16"/>
        <v>0.25039658598327758</v>
      </c>
      <c r="L54">
        <f t="shared" si="17"/>
        <v>0.24191502892920247</v>
      </c>
      <c r="M54">
        <f t="shared" si="18"/>
        <v>0.25927883282063668</v>
      </c>
      <c r="N54">
        <f t="shared" si="19"/>
        <v>0.23880093402819835</v>
      </c>
      <c r="O54">
        <f t="shared" si="20"/>
        <v>0.24592526615983146</v>
      </c>
      <c r="P54">
        <f t="shared" si="21"/>
        <v>0.23540500374420792</v>
      </c>
      <c r="Q54">
        <f t="shared" si="22"/>
        <v>0.23831086751071706</v>
      </c>
      <c r="R54">
        <f t="shared" si="23"/>
        <v>0.23123293674500259</v>
      </c>
    </row>
    <row r="55" spans="1:18" x14ac:dyDescent="0.25">
      <c r="A55" s="1">
        <f t="shared" si="6"/>
        <v>290</v>
      </c>
      <c r="B55">
        <f t="shared" si="8"/>
        <v>0.50927583928801945</v>
      </c>
      <c r="C55">
        <f t="shared" si="9"/>
        <v>0.5469805557716535</v>
      </c>
      <c r="D55">
        <f t="shared" si="10"/>
        <v>0.56626273090251522</v>
      </c>
      <c r="E55">
        <f t="shared" si="11"/>
        <v>0.53712677162862177</v>
      </c>
      <c r="F55">
        <f t="shared" si="12"/>
        <v>0.51408764519316352</v>
      </c>
      <c r="G55">
        <f t="shared" si="13"/>
        <v>0.54178058532145146</v>
      </c>
      <c r="H55">
        <f t="shared" si="14"/>
        <v>0.54499932623340541</v>
      </c>
      <c r="I55">
        <f t="shared" si="15"/>
        <v>0.54973667613705246</v>
      </c>
      <c r="J55" s="1">
        <f t="shared" si="7"/>
        <v>290</v>
      </c>
      <c r="K55">
        <f t="shared" si="16"/>
        <v>0.23831470788418416</v>
      </c>
      <c r="L55">
        <f t="shared" si="17"/>
        <v>0.22579351689934912</v>
      </c>
      <c r="M55">
        <f t="shared" si="18"/>
        <v>0.24316326989051781</v>
      </c>
      <c r="N55">
        <f t="shared" si="19"/>
        <v>0.22726698410267604</v>
      </c>
      <c r="O55">
        <f t="shared" si="20"/>
        <v>0.23499930473459563</v>
      </c>
      <c r="P55">
        <f t="shared" si="21"/>
        <v>0.22050846134351521</v>
      </c>
      <c r="Q55">
        <f t="shared" si="22"/>
        <v>0.22273648708549287</v>
      </c>
      <c r="R55">
        <f t="shared" si="23"/>
        <v>0.2158747320672656</v>
      </c>
    </row>
    <row r="56" spans="1:18" x14ac:dyDescent="0.25">
      <c r="A56" s="1">
        <f t="shared" si="6"/>
        <v>300</v>
      </c>
      <c r="B56">
        <f t="shared" si="8"/>
        <v>0.49756291870136604</v>
      </c>
      <c r="C56">
        <f t="shared" si="9"/>
        <v>0.53171648427422524</v>
      </c>
      <c r="D56">
        <f t="shared" si="10"/>
        <v>0.55153772152350022</v>
      </c>
      <c r="E56">
        <f t="shared" si="11"/>
        <v>0.52159299917969382</v>
      </c>
      <c r="F56">
        <f t="shared" si="12"/>
        <v>0.50055753365833244</v>
      </c>
      <c r="G56">
        <f t="shared" si="13"/>
        <v>0.52658701850162748</v>
      </c>
      <c r="H56">
        <f t="shared" si="14"/>
        <v>0.52970781235939102</v>
      </c>
      <c r="I56">
        <f t="shared" si="15"/>
        <v>0.53398217569674988</v>
      </c>
      <c r="J56" s="1">
        <f t="shared" si="7"/>
        <v>300</v>
      </c>
      <c r="K56">
        <f t="shared" si="16"/>
        <v>0.22681579211993308</v>
      </c>
      <c r="L56">
        <f t="shared" si="17"/>
        <v>0.21056879485715074</v>
      </c>
      <c r="M56">
        <f t="shared" si="18"/>
        <v>0.22774372809098092</v>
      </c>
      <c r="N56">
        <f t="shared" si="19"/>
        <v>0.21650291826363524</v>
      </c>
      <c r="O56">
        <f t="shared" si="20"/>
        <v>0.22470362025074886</v>
      </c>
      <c r="P56">
        <f t="shared" si="21"/>
        <v>0.20647729963931283</v>
      </c>
      <c r="Q56">
        <f t="shared" si="22"/>
        <v>0.20805108074408951</v>
      </c>
      <c r="R56">
        <f t="shared" si="23"/>
        <v>0.20149479990685693</v>
      </c>
    </row>
    <row r="57" spans="1:18" x14ac:dyDescent="0.25">
      <c r="A57" s="1">
        <f t="shared" si="6"/>
        <v>310</v>
      </c>
      <c r="B57">
        <f t="shared" si="8"/>
        <v>0.48611938554306772</v>
      </c>
      <c r="C57">
        <f t="shared" si="9"/>
        <v>0.51670559711719766</v>
      </c>
      <c r="D57">
        <f t="shared" si="10"/>
        <v>0.53689988354406526</v>
      </c>
      <c r="E57">
        <f t="shared" si="11"/>
        <v>0.50652847412163504</v>
      </c>
      <c r="F57">
        <f t="shared" si="12"/>
        <v>0.48747034111084342</v>
      </c>
      <c r="G57">
        <f t="shared" si="13"/>
        <v>0.51169908665010899</v>
      </c>
      <c r="H57">
        <f t="shared" si="14"/>
        <v>0.5146947091773042</v>
      </c>
      <c r="I57">
        <f t="shared" si="15"/>
        <v>0.51849151130470916</v>
      </c>
      <c r="J57" s="1">
        <f t="shared" si="7"/>
        <v>310</v>
      </c>
      <c r="K57">
        <f t="shared" si="16"/>
        <v>0.21587171019253271</v>
      </c>
      <c r="L57">
        <f t="shared" si="17"/>
        <v>0.19620877845127971</v>
      </c>
      <c r="M57">
        <f t="shared" si="18"/>
        <v>0.21301012242926393</v>
      </c>
      <c r="N57">
        <f t="shared" si="19"/>
        <v>0.2064474795765244</v>
      </c>
      <c r="O57">
        <f t="shared" si="20"/>
        <v>0.21499361391414318</v>
      </c>
      <c r="P57">
        <f t="shared" si="21"/>
        <v>0.19327023766238771</v>
      </c>
      <c r="Q57">
        <f t="shared" si="22"/>
        <v>0.19421749229146035</v>
      </c>
      <c r="R57">
        <f t="shared" si="23"/>
        <v>0.18804480019694186</v>
      </c>
    </row>
    <row r="58" spans="1:18" x14ac:dyDescent="0.25">
      <c r="A58" s="1">
        <f t="shared" si="6"/>
        <v>320</v>
      </c>
      <c r="B58">
        <f t="shared" si="8"/>
        <v>0.47493904412640259</v>
      </c>
      <c r="C58">
        <f t="shared" si="9"/>
        <v>0.50195416811921234</v>
      </c>
      <c r="D58">
        <f t="shared" si="10"/>
        <v>0.52235679452887762</v>
      </c>
      <c r="E58">
        <f t="shared" si="11"/>
        <v>0.4919306883835039</v>
      </c>
      <c r="F58">
        <f t="shared" si="12"/>
        <v>0.47481138895568908</v>
      </c>
      <c r="G58">
        <f t="shared" si="13"/>
        <v>0.49711992408585937</v>
      </c>
      <c r="H58">
        <f t="shared" si="14"/>
        <v>0.49996513012450794</v>
      </c>
      <c r="I58">
        <f t="shared" si="15"/>
        <v>0.50327529249774616</v>
      </c>
      <c r="J58" s="1">
        <f t="shared" si="7"/>
        <v>320</v>
      </c>
      <c r="K58">
        <f t="shared" si="16"/>
        <v>0.20545569083129755</v>
      </c>
      <c r="L58">
        <f t="shared" si="17"/>
        <v>0.18268053035762799</v>
      </c>
      <c r="M58">
        <f t="shared" si="18"/>
        <v>0.19895139841053711</v>
      </c>
      <c r="N58">
        <f t="shared" si="19"/>
        <v>0.19704459360916626</v>
      </c>
      <c r="O58">
        <f t="shared" si="20"/>
        <v>0.20582836325487941</v>
      </c>
      <c r="P58">
        <f t="shared" si="21"/>
        <v>0.18084678482584393</v>
      </c>
      <c r="Q58">
        <f t="shared" si="22"/>
        <v>0.18119849522968479</v>
      </c>
      <c r="R58">
        <f t="shared" si="23"/>
        <v>0.17547618821440467</v>
      </c>
    </row>
    <row r="59" spans="1:18" x14ac:dyDescent="0.25">
      <c r="A59" s="1">
        <f t="shared" si="6"/>
        <v>330</v>
      </c>
      <c r="B59">
        <f t="shared" si="8"/>
        <v>0.46401584126028828</v>
      </c>
      <c r="C59">
        <f t="shared" si="9"/>
        <v>0.48746755527744534</v>
      </c>
      <c r="D59">
        <f t="shared" si="10"/>
        <v>0.5079160458368206</v>
      </c>
      <c r="E59">
        <f t="shared" si="11"/>
        <v>0.47779501308821953</v>
      </c>
      <c r="F59">
        <f t="shared" si="12"/>
        <v>0.4625661021491505</v>
      </c>
      <c r="G59">
        <f t="shared" si="13"/>
        <v>0.48285164340995446</v>
      </c>
      <c r="H59">
        <f t="shared" si="14"/>
        <v>0.48552318431466623</v>
      </c>
      <c r="I59">
        <f t="shared" si="15"/>
        <v>0.48834277945911481</v>
      </c>
      <c r="J59" s="1">
        <f t="shared" si="7"/>
        <v>330</v>
      </c>
      <c r="K59">
        <f t="shared" si="16"/>
        <v>0.19554225450531451</v>
      </c>
      <c r="L59">
        <f t="shared" si="17"/>
        <v>0.16995057544415282</v>
      </c>
      <c r="M59">
        <f t="shared" si="18"/>
        <v>0.18555557211153501</v>
      </c>
      <c r="N59">
        <f t="shared" si="19"/>
        <v>0.18824298190808492</v>
      </c>
      <c r="O59">
        <f t="shared" si="20"/>
        <v>0.19717028812854831</v>
      </c>
      <c r="P59">
        <f t="shared" si="21"/>
        <v>0.16916742014773989</v>
      </c>
      <c r="Q59">
        <f t="shared" si="22"/>
        <v>0.16895705811232564</v>
      </c>
      <c r="R59">
        <f t="shared" si="23"/>
        <v>0.16374075278386818</v>
      </c>
    </row>
    <row r="60" spans="1:18" x14ac:dyDescent="0.25">
      <c r="A60" s="1">
        <f t="shared" si="6"/>
        <v>340</v>
      </c>
      <c r="B60">
        <f t="shared" si="8"/>
        <v>0.45334386297200108</v>
      </c>
      <c r="C60">
        <f t="shared" si="9"/>
        <v>0.47325026545821425</v>
      </c>
      <c r="D60">
        <f t="shared" si="10"/>
        <v>0.49358522969700724</v>
      </c>
      <c r="E60">
        <f t="shared" si="11"/>
        <v>0.4641150521921788</v>
      </c>
      <c r="F60">
        <f t="shared" si="12"/>
        <v>0.45072010056117628</v>
      </c>
      <c r="G60">
        <f t="shared" si="13"/>
        <v>0.46889544032440222</v>
      </c>
      <c r="H60">
        <f t="shared" si="14"/>
        <v>0.47137206209211624</v>
      </c>
      <c r="I60">
        <f t="shared" si="15"/>
        <v>0.47370194670231741</v>
      </c>
      <c r="J60" s="1">
        <f t="shared" si="7"/>
        <v>340</v>
      </c>
      <c r="K60">
        <f t="shared" si="16"/>
        <v>0.1861071510957461</v>
      </c>
      <c r="L60">
        <f t="shared" si="17"/>
        <v>0.1579851769029027</v>
      </c>
      <c r="M60">
        <f t="shared" si="18"/>
        <v>0.17280977403981698</v>
      </c>
      <c r="N60">
        <f t="shared" si="19"/>
        <v>0.17999578117129833</v>
      </c>
      <c r="O60">
        <f t="shared" si="20"/>
        <v>0.18898484752484068</v>
      </c>
      <c r="P60">
        <f t="shared" si="21"/>
        <v>0.15819373125378466</v>
      </c>
      <c r="Q60">
        <f t="shared" si="22"/>
        <v>0.15745656696553589</v>
      </c>
      <c r="R60">
        <f t="shared" si="23"/>
        <v>0.15279105723062558</v>
      </c>
    </row>
    <row r="61" spans="1:18" x14ac:dyDescent="0.25">
      <c r="A61" s="1">
        <f t="shared" si="6"/>
        <v>350</v>
      </c>
      <c r="B61">
        <f t="shared" si="8"/>
        <v>0.44291733130526961</v>
      </c>
      <c r="C61">
        <f t="shared" si="9"/>
        <v>0.45930601444796026</v>
      </c>
      <c r="D61">
        <f t="shared" si="10"/>
        <v>0.4793719258085376</v>
      </c>
      <c r="E61">
        <f t="shared" si="11"/>
        <v>0.45088295550767538</v>
      </c>
      <c r="F61">
        <f t="shared" si="12"/>
        <v>0.43925926875906618</v>
      </c>
      <c r="G61">
        <f t="shared" si="13"/>
        <v>0.45525168842013264</v>
      </c>
      <c r="H61">
        <f t="shared" si="14"/>
        <v>0.45751411353077065</v>
      </c>
      <c r="I61">
        <f t="shared" si="15"/>
        <v>0.45935954697698061</v>
      </c>
      <c r="J61" s="1">
        <f t="shared" si="7"/>
        <v>350</v>
      </c>
      <c r="K61">
        <f t="shared" si="16"/>
        <v>0.17712730057550566</v>
      </c>
      <c r="L61">
        <f t="shared" si="17"/>
        <v>0.14675057696867055</v>
      </c>
      <c r="M61">
        <f t="shared" si="18"/>
        <v>0.16070029659224064</v>
      </c>
      <c r="N61">
        <f t="shared" si="19"/>
        <v>0.17226017656071985</v>
      </c>
      <c r="O61">
        <f t="shared" si="20"/>
        <v>0.18124026485819655</v>
      </c>
      <c r="P61">
        <f t="shared" si="21"/>
        <v>0.14788851952874815</v>
      </c>
      <c r="Q61">
        <f t="shared" si="22"/>
        <v>0.14666101013250887</v>
      </c>
      <c r="R61">
        <f t="shared" si="23"/>
        <v>0.14258079353324482</v>
      </c>
    </row>
    <row r="62" spans="1:18" x14ac:dyDescent="0.25">
      <c r="A62" s="1">
        <f t="shared" si="6"/>
        <v>360</v>
      </c>
      <c r="B62">
        <f t="shared" si="8"/>
        <v>0.43273060119200946</v>
      </c>
      <c r="C62">
        <f t="shared" si="9"/>
        <v>0.44563778284360667</v>
      </c>
      <c r="D62">
        <f t="shared" si="10"/>
        <v>0.46528368748697235</v>
      </c>
      <c r="E62">
        <f t="shared" si="11"/>
        <v>0.43808969416386995</v>
      </c>
      <c r="F62">
        <f t="shared" si="12"/>
        <v>0.42816980843633279</v>
      </c>
      <c r="G62">
        <f t="shared" si="13"/>
        <v>0.44192002501658179</v>
      </c>
      <c r="H62">
        <f t="shared" si="14"/>
        <v>0.44395092059517904</v>
      </c>
      <c r="I62">
        <f t="shared" si="15"/>
        <v>0.44532117522738851</v>
      </c>
      <c r="J62" s="1">
        <f t="shared" si="7"/>
        <v>360</v>
      </c>
      <c r="K62">
        <f t="shared" si="16"/>
        <v>0.1685807365511956</v>
      </c>
      <c r="L62">
        <f t="shared" si="17"/>
        <v>0.13621320553157668</v>
      </c>
      <c r="M62">
        <f t="shared" si="18"/>
        <v>0.14921264489714681</v>
      </c>
      <c r="N62">
        <f t="shared" si="19"/>
        <v>0.16499705434961912</v>
      </c>
      <c r="O62">
        <f t="shared" si="20"/>
        <v>0.17390727937125627</v>
      </c>
      <c r="P62">
        <f t="shared" si="21"/>
        <v>0.13821587682906822</v>
      </c>
      <c r="Q62">
        <f t="shared" si="22"/>
        <v>0.13653513025633068</v>
      </c>
      <c r="R62">
        <f t="shared" si="23"/>
        <v>0.13306505992051315</v>
      </c>
    </row>
    <row r="63" spans="1:18" x14ac:dyDescent="0.25">
      <c r="A63" s="1">
        <f t="shared" si="6"/>
        <v>370</v>
      </c>
      <c r="B63">
        <f t="shared" si="8"/>
        <v>0.42277815739600533</v>
      </c>
      <c r="C63">
        <f t="shared" si="9"/>
        <v>0.43224786818977701</v>
      </c>
      <c r="D63">
        <f t="shared" si="10"/>
        <v>0.45132802738381028</v>
      </c>
      <c r="E63">
        <f t="shared" si="11"/>
        <v>0.42572530165795963</v>
      </c>
      <c r="F63">
        <f t="shared" si="12"/>
        <v>0.41743827689174018</v>
      </c>
      <c r="G63">
        <f t="shared" si="13"/>
        <v>0.42889942899420452</v>
      </c>
      <c r="H63">
        <f t="shared" si="14"/>
        <v>0.43068336358461023</v>
      </c>
      <c r="I63">
        <f t="shared" si="15"/>
        <v>0.4315913324025481</v>
      </c>
      <c r="J63" s="1">
        <f t="shared" si="7"/>
        <v>370</v>
      </c>
      <c r="K63">
        <f t="shared" si="16"/>
        <v>0.16044655252920198</v>
      </c>
      <c r="L63">
        <f t="shared" si="17"/>
        <v>0.12633985967512229</v>
      </c>
      <c r="M63">
        <f t="shared" si="18"/>
        <v>0.13833159079647675</v>
      </c>
      <c r="N63">
        <f t="shared" si="19"/>
        <v>0.15817067679904159</v>
      </c>
      <c r="O63">
        <f t="shared" si="20"/>
        <v>0.16695892133509305</v>
      </c>
      <c r="P63">
        <f t="shared" si="21"/>
        <v>0.12914123836334856</v>
      </c>
      <c r="Q63">
        <f t="shared" si="22"/>
        <v>0.12704454755990846</v>
      </c>
      <c r="R63">
        <f t="shared" si="23"/>
        <v>0.12420057171980539</v>
      </c>
    </row>
    <row r="64" spans="1:18" x14ac:dyDescent="0.25">
      <c r="A64" s="1">
        <f t="shared" si="6"/>
        <v>380</v>
      </c>
      <c r="B64">
        <f t="shared" si="8"/>
        <v>0.41305461152688638</v>
      </c>
      <c r="C64">
        <f t="shared" si="9"/>
        <v>0.41913793371176644</v>
      </c>
      <c r="D64">
        <f t="shared" si="10"/>
        <v>0.437512402808659</v>
      </c>
      <c r="E64">
        <f t="shared" si="11"/>
        <v>0.41377908363969129</v>
      </c>
      <c r="F64">
        <f t="shared" si="12"/>
        <v>0.40705161430872416</v>
      </c>
      <c r="G64">
        <f t="shared" si="13"/>
        <v>0.41618829144235137</v>
      </c>
      <c r="H64">
        <f t="shared" si="14"/>
        <v>0.41771168240047318</v>
      </c>
      <c r="I64">
        <f t="shared" si="15"/>
        <v>0.41817348889831013</v>
      </c>
      <c r="J64" s="1">
        <f t="shared" si="7"/>
        <v>380</v>
      </c>
      <c r="K64">
        <f t="shared" si="16"/>
        <v>0.15270485077450208</v>
      </c>
      <c r="L64">
        <f t="shared" si="17"/>
        <v>0.11709785692465469</v>
      </c>
      <c r="M64">
        <f t="shared" si="18"/>
        <v>0.12804122969689927</v>
      </c>
      <c r="N64">
        <f t="shared" si="19"/>
        <v>0.15174838055098411</v>
      </c>
      <c r="O64">
        <f t="shared" si="20"/>
        <v>0.16037030884123193</v>
      </c>
      <c r="P64">
        <f t="shared" si="21"/>
        <v>0.12063141566592872</v>
      </c>
      <c r="Q64">
        <f t="shared" si="22"/>
        <v>0.11815585809648221</v>
      </c>
      <c r="R64">
        <f t="shared" si="23"/>
        <v>0.11594581466306475</v>
      </c>
    </row>
    <row r="65" spans="1:18" x14ac:dyDescent="0.25">
      <c r="A65" s="1">
        <f t="shared" si="6"/>
        <v>390</v>
      </c>
      <c r="B65">
        <f t="shared" si="8"/>
        <v>0.40355469912277708</v>
      </c>
      <c r="C65">
        <f t="shared" si="9"/>
        <v>0.40630905394490702</v>
      </c>
      <c r="D65">
        <f t="shared" si="10"/>
        <v>0.42384420068726114</v>
      </c>
      <c r="E65">
        <f t="shared" si="11"/>
        <v>0.40223979948757449</v>
      </c>
      <c r="F65">
        <f t="shared" si="12"/>
        <v>0.39699716206036273</v>
      </c>
      <c r="G65">
        <f t="shared" si="13"/>
        <v>0.4037844798441238</v>
      </c>
      <c r="H65">
        <f t="shared" si="14"/>
        <v>0.4050355331100125</v>
      </c>
      <c r="I65">
        <f t="shared" si="15"/>
        <v>0.40507014740441566</v>
      </c>
      <c r="J65" s="1">
        <f t="shared" si="7"/>
        <v>390</v>
      </c>
      <c r="K65">
        <f t="shared" si="16"/>
        <v>0.14533669363708412</v>
      </c>
      <c r="L65">
        <f t="shared" si="17"/>
        <v>0.10845516476830463</v>
      </c>
      <c r="M65">
        <f t="shared" si="18"/>
        <v>0.11832503999335144</v>
      </c>
      <c r="N65">
        <f t="shared" si="19"/>
        <v>0.14570029872766352</v>
      </c>
      <c r="O65">
        <f t="shared" si="20"/>
        <v>0.15411846412331354</v>
      </c>
      <c r="P65">
        <f t="shared" si="21"/>
        <v>0.11265461301050483</v>
      </c>
      <c r="Q65">
        <f t="shared" si="22"/>
        <v>0.10983671021923036</v>
      </c>
      <c r="R65">
        <f t="shared" si="23"/>
        <v>0.10826114915006123</v>
      </c>
    </row>
    <row r="66" spans="1:18" x14ac:dyDescent="0.25">
      <c r="A66" s="1">
        <f t="shared" si="6"/>
        <v>400</v>
      </c>
      <c r="B66">
        <f t="shared" si="8"/>
        <v>0.39427327680004504</v>
      </c>
      <c r="C66">
        <f t="shared" si="9"/>
        <v>0.39376175752098941</v>
      </c>
      <c r="D66">
        <f t="shared" si="10"/>
        <v>0.41033072219205474</v>
      </c>
      <c r="E66">
        <f t="shared" si="11"/>
        <v>0.39109581859689135</v>
      </c>
      <c r="F66">
        <f t="shared" si="12"/>
        <v>0.38726267384282198</v>
      </c>
      <c r="G66">
        <f t="shared" si="13"/>
        <v>0.39168539643391731</v>
      </c>
      <c r="H66">
        <f t="shared" si="14"/>
        <v>0.39265404022236738</v>
      </c>
      <c r="I66">
        <f t="shared" si="15"/>
        <v>0.39228290492996687</v>
      </c>
      <c r="J66" s="1">
        <f t="shared" si="7"/>
        <v>400</v>
      </c>
      <c r="K66">
        <f t="shared" si="16"/>
        <v>0.13832405722691435</v>
      </c>
      <c r="L66">
        <f t="shared" si="17"/>
        <v>0.10038050880926619</v>
      </c>
      <c r="M66">
        <f t="shared" si="18"/>
        <v>0.10916594474451055</v>
      </c>
      <c r="N66">
        <f t="shared" si="19"/>
        <v>0.13999910619557446</v>
      </c>
      <c r="O66">
        <f t="shared" si="20"/>
        <v>0.14818214750378489</v>
      </c>
      <c r="P66">
        <f t="shared" si="21"/>
        <v>0.1051804301188497</v>
      </c>
      <c r="Q66">
        <f t="shared" si="22"/>
        <v>0.10205586214464013</v>
      </c>
      <c r="R66">
        <f t="shared" si="23"/>
        <v>0.10110887320352015</v>
      </c>
    </row>
    <row r="67" spans="1:18" x14ac:dyDescent="0.25">
      <c r="A67" s="1">
        <f t="shared" si="6"/>
        <v>410</v>
      </c>
      <c r="B67">
        <f t="shared" si="8"/>
        <v>0.38520531946860204</v>
      </c>
      <c r="C67">
        <f t="shared" si="9"/>
        <v>0.38149606733912855</v>
      </c>
      <c r="D67">
        <f t="shared" si="10"/>
        <v>0.39697916708550979</v>
      </c>
      <c r="E67">
        <f t="shared" si="11"/>
        <v>0.38033525412608443</v>
      </c>
      <c r="F67">
        <f t="shared" si="12"/>
        <v>0.37783632109982246</v>
      </c>
      <c r="G67">
        <f t="shared" si="13"/>
        <v>0.37988803128972992</v>
      </c>
      <c r="H67">
        <f t="shared" si="14"/>
        <v>0.38056584504496804</v>
      </c>
      <c r="I67">
        <f t="shared" si="15"/>
        <v>0.37981251378796571</v>
      </c>
      <c r="J67" s="1">
        <f t="shared" si="7"/>
        <v>410</v>
      </c>
      <c r="K67">
        <f t="shared" si="16"/>
        <v>0.13164978732413213</v>
      </c>
      <c r="L67">
        <f t="shared" si="17"/>
        <v>9.2843461721697662E-2</v>
      </c>
      <c r="M67">
        <f t="shared" si="18"/>
        <v>0.10054637525796697</v>
      </c>
      <c r="N67">
        <f t="shared" si="19"/>
        <v>0.13461978698666052</v>
      </c>
      <c r="O67">
        <f t="shared" si="20"/>
        <v>0.14254170722222126</v>
      </c>
      <c r="P67">
        <f t="shared" si="21"/>
        <v>9.8179853600204647E-2</v>
      </c>
      <c r="Q67">
        <f t="shared" si="22"/>
        <v>9.4783223154419449E-2</v>
      </c>
      <c r="R67">
        <f t="shared" si="23"/>
        <v>9.4453251064540597E-2</v>
      </c>
    </row>
    <row r="68" spans="1:18" x14ac:dyDescent="0.25">
      <c r="A68" s="1">
        <f t="shared" si="6"/>
        <v>420</v>
      </c>
      <c r="B68">
        <f t="shared" si="8"/>
        <v>0.37634591761125108</v>
      </c>
      <c r="C68">
        <f t="shared" si="9"/>
        <v>0.36951153832061112</v>
      </c>
      <c r="D68">
        <f t="shared" si="10"/>
        <v>0.38379661782004437</v>
      </c>
      <c r="E68">
        <f t="shared" si="11"/>
        <v>0.36994607675358476</v>
      </c>
      <c r="F68">
        <f t="shared" si="12"/>
        <v>0.36870669392557454</v>
      </c>
      <c r="G68">
        <f t="shared" si="13"/>
        <v>0.36838901065893526</v>
      </c>
      <c r="H68">
        <f t="shared" si="14"/>
        <v>0.36876915044720127</v>
      </c>
      <c r="I68">
        <f t="shared" si="15"/>
        <v>0.36765894133162036</v>
      </c>
      <c r="J68" s="1">
        <f t="shared" si="7"/>
        <v>420</v>
      </c>
      <c r="K68">
        <f t="shared" si="16"/>
        <v>0.12529755741662069</v>
      </c>
      <c r="L68">
        <f t="shared" si="17"/>
        <v>8.5814515010229853E-2</v>
      </c>
      <c r="M68">
        <f t="shared" si="18"/>
        <v>9.2448336223552613E-2</v>
      </c>
      <c r="N68">
        <f t="shared" si="19"/>
        <v>0.12953942259052398</v>
      </c>
      <c r="O68">
        <f t="shared" si="20"/>
        <v>0.13717894355984184</v>
      </c>
      <c r="P68">
        <f t="shared" si="21"/>
        <v>9.1625239198424913E-2</v>
      </c>
      <c r="Q68">
        <f t="shared" si="22"/>
        <v>8.798988068877156E-2</v>
      </c>
      <c r="R68">
        <f t="shared" si="23"/>
        <v>8.8260513597984591E-2</v>
      </c>
    </row>
    <row r="69" spans="1:18" x14ac:dyDescent="0.25">
      <c r="A69" s="1">
        <f t="shared" si="6"/>
        <v>430</v>
      </c>
      <c r="B69">
        <f t="shared" si="8"/>
        <v>0.36769027462560616</v>
      </c>
      <c r="C69">
        <f t="shared" si="9"/>
        <v>0.35780729292384961</v>
      </c>
      <c r="D69">
        <f t="shared" si="10"/>
        <v>0.37079002344187667</v>
      </c>
      <c r="E69">
        <f t="shared" si="11"/>
        <v>0.35991621079248759</v>
      </c>
      <c r="F69">
        <f t="shared" si="12"/>
        <v>0.35986279841080693</v>
      </c>
      <c r="G69">
        <f t="shared" si="13"/>
        <v>0.3571846409614079</v>
      </c>
      <c r="H69">
        <f t="shared" si="14"/>
        <v>0.35726176232309814</v>
      </c>
      <c r="I69">
        <f t="shared" si="15"/>
        <v>0.35582142825079377</v>
      </c>
      <c r="J69" s="1">
        <f t="shared" si="7"/>
        <v>430</v>
      </c>
      <c r="K69">
        <f t="shared" si="16"/>
        <v>0.11925182876230567</v>
      </c>
      <c r="L69">
        <f t="shared" si="17"/>
        <v>7.9265135413281063E-2</v>
      </c>
      <c r="M69">
        <f t="shared" si="18"/>
        <v>8.4853472016716058E-2</v>
      </c>
      <c r="N69">
        <f t="shared" si="19"/>
        <v>0.12473699968523048</v>
      </c>
      <c r="O69">
        <f t="shared" si="20"/>
        <v>0.13207698582533867</v>
      </c>
      <c r="P69">
        <f t="shared" si="21"/>
        <v>8.5490286617106559E-2</v>
      </c>
      <c r="Q69">
        <f t="shared" si="22"/>
        <v>8.1648115324840065E-2</v>
      </c>
      <c r="R69">
        <f t="shared" si="23"/>
        <v>8.249883592718725E-2</v>
      </c>
    </row>
    <row r="70" spans="1:18" x14ac:dyDescent="0.25">
      <c r="A70" s="1">
        <f t="shared" si="6"/>
        <v>440</v>
      </c>
      <c r="B70">
        <f t="shared" si="8"/>
        <v>0.3592337042271449</v>
      </c>
      <c r="C70">
        <f t="shared" si="9"/>
        <v>0.34638205457578775</v>
      </c>
      <c r="D70">
        <f t="shared" si="10"/>
        <v>0.35796618334968522</v>
      </c>
      <c r="E70">
        <f t="shared" si="11"/>
        <v>0.35023361480389237</v>
      </c>
      <c r="F70">
        <f t="shared" si="12"/>
        <v>0.35129405121568114</v>
      </c>
      <c r="G70">
        <f t="shared" si="13"/>
        <v>0.34627094886627696</v>
      </c>
      <c r="H70">
        <f t="shared" si="14"/>
        <v>0.34604112801454279</v>
      </c>
      <c r="I70">
        <f t="shared" si="15"/>
        <v>0.34429854525521719</v>
      </c>
      <c r="J70" s="1">
        <f t="shared" si="7"/>
        <v>440</v>
      </c>
      <c r="K70">
        <f t="shared" si="16"/>
        <v>0.11349781237848661</v>
      </c>
      <c r="L70">
        <f t="shared" si="17"/>
        <v>7.3167807641732363E-2</v>
      </c>
      <c r="M70">
        <f t="shared" si="18"/>
        <v>7.7743133780304008E-2</v>
      </c>
      <c r="N70">
        <f t="shared" si="19"/>
        <v>0.12019323581914146</v>
      </c>
      <c r="O70">
        <f t="shared" si="20"/>
        <v>0.12722018090795806</v>
      </c>
      <c r="P70">
        <f t="shared" si="21"/>
        <v>7.9750008429848918E-2</v>
      </c>
      <c r="Q70">
        <f t="shared" si="22"/>
        <v>7.5731405403985486E-2</v>
      </c>
      <c r="R70">
        <f t="shared" si="23"/>
        <v>7.7138297010015525E-2</v>
      </c>
    </row>
    <row r="71" spans="1:18" x14ac:dyDescent="0.25">
      <c r="A71" s="1">
        <f t="shared" si="6"/>
        <v>450</v>
      </c>
      <c r="B71">
        <f t="shared" si="8"/>
        <v>0.35097162791199049</v>
      </c>
      <c r="C71">
        <f t="shared" si="9"/>
        <v>0.33523417915931852</v>
      </c>
      <c r="D71">
        <f t="shared" si="10"/>
        <v>0.345331730962401</v>
      </c>
      <c r="E71">
        <f t="shared" si="11"/>
        <v>0.34088634864706652</v>
      </c>
      <c r="F71">
        <f t="shared" si="12"/>
        <v>0.34299027200631282</v>
      </c>
      <c r="G71">
        <f t="shared" si="13"/>
        <v>0.33564371779703595</v>
      </c>
      <c r="H71">
        <f t="shared" si="14"/>
        <v>0.33510437193024423</v>
      </c>
      <c r="I71">
        <f t="shared" si="15"/>
        <v>0.33308824799097808</v>
      </c>
      <c r="J71" s="1">
        <f t="shared" si="7"/>
        <v>450</v>
      </c>
      <c r="K71">
        <f t="shared" si="16"/>
        <v>0.10802143286522027</v>
      </c>
      <c r="L71">
        <f t="shared" si="17"/>
        <v>6.7496065005934303E-2</v>
      </c>
      <c r="M71">
        <f t="shared" si="18"/>
        <v>7.109844688286808E-2</v>
      </c>
      <c r="N71">
        <f t="shared" si="19"/>
        <v>0.11589042156275191</v>
      </c>
      <c r="O71">
        <f t="shared" si="20"/>
        <v>0.12259399223376588</v>
      </c>
      <c r="P71">
        <f t="shared" si="21"/>
        <v>7.4380694357026211E-2</v>
      </c>
      <c r="Q71">
        <f t="shared" si="22"/>
        <v>7.0214422866666903E-2</v>
      </c>
      <c r="R71">
        <f t="shared" si="23"/>
        <v>7.2150825213272526E-2</v>
      </c>
    </row>
    <row r="72" spans="1:18" x14ac:dyDescent="0.25">
      <c r="A72" s="1">
        <f t="shared" si="6"/>
        <v>460</v>
      </c>
      <c r="B72">
        <f t="shared" si="8"/>
        <v>0.34289957247804576</v>
      </c>
      <c r="C72">
        <f t="shared" si="9"/>
        <v>0.32436168468196691</v>
      </c>
      <c r="D72">
        <f t="shared" si="10"/>
        <v>0.33289311735380162</v>
      </c>
      <c r="E72">
        <f t="shared" si="11"/>
        <v>0.33186262871004146</v>
      </c>
      <c r="F72">
        <f t="shared" si="12"/>
        <v>0.3349416742718484</v>
      </c>
      <c r="G72">
        <f t="shared" si="13"/>
        <v>0.32529852118342162</v>
      </c>
      <c r="H72">
        <f t="shared" si="14"/>
        <v>0.32444832857291761</v>
      </c>
      <c r="I72">
        <f t="shared" si="15"/>
        <v>0.32218793005761476</v>
      </c>
      <c r="J72" s="1">
        <f t="shared" si="7"/>
        <v>460</v>
      </c>
      <c r="K72">
        <f t="shared" si="16"/>
        <v>0.1028092939742605</v>
      </c>
      <c r="L72">
        <f t="shared" si="17"/>
        <v>6.2224509354646296E-2</v>
      </c>
      <c r="M72">
        <f t="shared" si="18"/>
        <v>6.4900378344891013E-2</v>
      </c>
      <c r="N72">
        <f t="shared" si="19"/>
        <v>0.11181227769643821</v>
      </c>
      <c r="O72">
        <f t="shared" si="20"/>
        <v>0.1181849080798778</v>
      </c>
      <c r="P72">
        <f t="shared" si="21"/>
        <v>6.9359871996472311E-2</v>
      </c>
      <c r="Q72">
        <f t="shared" si="22"/>
        <v>6.5073021671153697E-2</v>
      </c>
      <c r="R72">
        <f t="shared" si="23"/>
        <v>6.751013334495877E-2</v>
      </c>
    </row>
    <row r="73" spans="1:18" x14ac:dyDescent="0.25">
      <c r="A73" s="1">
        <f t="shared" si="6"/>
        <v>470</v>
      </c>
      <c r="B73">
        <f t="shared" si="8"/>
        <v>0.33501316760313993</v>
      </c>
      <c r="C73">
        <f t="shared" si="9"/>
        <v>0.31376227923883404</v>
      </c>
      <c r="D73">
        <f t="shared" si="10"/>
        <v>0.32065659491481247</v>
      </c>
      <c r="E73">
        <f t="shared" si="11"/>
        <v>0.3231508728805389</v>
      </c>
      <c r="F73">
        <f t="shared" si="12"/>
        <v>0.32713885494132888</v>
      </c>
      <c r="G73">
        <f t="shared" si="13"/>
        <v>0.31523075274649837</v>
      </c>
      <c r="H73">
        <f t="shared" si="14"/>
        <v>0.31406957316718165</v>
      </c>
      <c r="I73">
        <f t="shared" si="15"/>
        <v>0.31159447401430912</v>
      </c>
      <c r="J73" s="1">
        <f t="shared" si="7"/>
        <v>470</v>
      </c>
      <c r="K73">
        <f t="shared" si="16"/>
        <v>9.7848645839330145E-2</v>
      </c>
      <c r="L73">
        <f t="shared" si="17"/>
        <v>5.7328821628664595E-2</v>
      </c>
      <c r="M73">
        <f t="shared" si="18"/>
        <v>5.91298038213178E-2</v>
      </c>
      <c r="N73">
        <f t="shared" si="19"/>
        <v>0.1079438260721233</v>
      </c>
      <c r="O73">
        <f t="shared" si="20"/>
        <v>0.11398035830935427</v>
      </c>
      <c r="P73">
        <f t="shared" si="21"/>
        <v>6.4666264928731398E-2</v>
      </c>
      <c r="Q73">
        <f t="shared" si="22"/>
        <v>6.0284220009499068E-2</v>
      </c>
      <c r="R73">
        <f t="shared" si="23"/>
        <v>6.3191646065916734E-2</v>
      </c>
    </row>
    <row r="74" spans="1:18" x14ac:dyDescent="0.25">
      <c r="A74" s="1">
        <f t="shared" si="6"/>
        <v>480</v>
      </c>
      <c r="B74">
        <f t="shared" si="8"/>
        <v>0.32730814347887632</v>
      </c>
      <c r="C74">
        <f t="shared" si="9"/>
        <v>0.30343338737226355</v>
      </c>
      <c r="D74">
        <f t="shared" si="10"/>
        <v>0.3086282011074799</v>
      </c>
      <c r="E74">
        <f t="shared" si="11"/>
        <v>0.31473973664590499</v>
      </c>
      <c r="F74">
        <f t="shared" si="12"/>
        <v>0.31957278313976234</v>
      </c>
      <c r="G74">
        <f t="shared" si="13"/>
        <v>0.30543565407523743</v>
      </c>
      <c r="H74">
        <f t="shared" si="14"/>
        <v>0.30396445006318884</v>
      </c>
      <c r="I74">
        <f t="shared" si="15"/>
        <v>0.30130430028461269</v>
      </c>
      <c r="J74" s="1">
        <f t="shared" si="7"/>
        <v>480</v>
      </c>
      <c r="K74">
        <f t="shared" si="16"/>
        <v>9.3127353787564301E-2</v>
      </c>
      <c r="L74">
        <f t="shared" si="17"/>
        <v>5.2785764218999609E-2</v>
      </c>
      <c r="M74">
        <f t="shared" si="18"/>
        <v>5.3767573729627462E-2</v>
      </c>
      <c r="N74">
        <f t="shared" si="19"/>
        <v>0.10427127287340932</v>
      </c>
      <c r="O74">
        <f t="shared" si="20"/>
        <v>0.1099686386869152</v>
      </c>
      <c r="P74">
        <f t="shared" si="21"/>
        <v>6.0279748974127578E-2</v>
      </c>
      <c r="Q74">
        <f t="shared" si="22"/>
        <v>5.5826177388935916E-2</v>
      </c>
      <c r="R74">
        <f t="shared" si="23"/>
        <v>5.917242212348299E-2</v>
      </c>
    </row>
    <row r="75" spans="1:18" x14ac:dyDescent="0.25">
      <c r="A75" s="1">
        <f t="shared" si="6"/>
        <v>490</v>
      </c>
      <c r="B75">
        <f t="shared" si="8"/>
        <v>0.31978032849889859</v>
      </c>
      <c r="C75">
        <f t="shared" si="9"/>
        <v>0.29337217492158563</v>
      </c>
      <c r="D75">
        <f t="shared" si="10"/>
        <v>0.29681374237746216</v>
      </c>
      <c r="E75">
        <f t="shared" si="11"/>
        <v>0.30661814155287892</v>
      </c>
      <c r="F75">
        <f t="shared" si="12"/>
        <v>0.31223478835757112</v>
      </c>
      <c r="G75">
        <f t="shared" si="13"/>
        <v>0.29590833972797503</v>
      </c>
      <c r="H75">
        <f t="shared" si="14"/>
        <v>0.29412909907554408</v>
      </c>
      <c r="I75">
        <f t="shared" si="15"/>
        <v>0.29131341388958892</v>
      </c>
      <c r="J75" s="1">
        <f t="shared" si="7"/>
        <v>490</v>
      </c>
      <c r="K75">
        <f t="shared" si="16"/>
        <v>8.863386865583156E-2</v>
      </c>
      <c r="L75">
        <f t="shared" si="17"/>
        <v>4.8573176214042446E-2</v>
      </c>
      <c r="M75">
        <f t="shared" si="18"/>
        <v>4.8794578117503346E-2</v>
      </c>
      <c r="N75">
        <f t="shared" si="19"/>
        <v>0.10078190309221736</v>
      </c>
      <c r="O75">
        <f t="shared" si="20"/>
        <v>0.10613884202333745</v>
      </c>
      <c r="P75">
        <f t="shared" si="21"/>
        <v>5.6181307255531054E-2</v>
      </c>
      <c r="Q75">
        <f t="shared" si="22"/>
        <v>5.167816751720955E-2</v>
      </c>
      <c r="R75">
        <f t="shared" si="23"/>
        <v>5.5431073427885641E-2</v>
      </c>
    </row>
    <row r="76" spans="1:18" x14ac:dyDescent="0.25">
      <c r="A76" s="1">
        <f t="shared" si="6"/>
        <v>500</v>
      </c>
      <c r="B76">
        <f t="shared" si="8"/>
        <v>0.31242564700032616</v>
      </c>
      <c r="C76">
        <f t="shared" si="9"/>
        <v>0.2835755724483936</v>
      </c>
      <c r="D76">
        <f t="shared" si="10"/>
        <v>0.28521877829452114</v>
      </c>
      <c r="E76">
        <f t="shared" si="11"/>
        <v>0.29877529711376022</v>
      </c>
      <c r="F76">
        <f t="shared" si="12"/>
        <v>0.30511654825416912</v>
      </c>
      <c r="G76">
        <f t="shared" si="13"/>
        <v>0.28664382007003064</v>
      </c>
      <c r="H76">
        <f t="shared" si="14"/>
        <v>0.28455947990344543</v>
      </c>
      <c r="I76">
        <f t="shared" si="15"/>
        <v>0.28161744895878171</v>
      </c>
      <c r="J76" s="1">
        <f t="shared" si="7"/>
        <v>500</v>
      </c>
      <c r="K76">
        <f t="shared" si="16"/>
        <v>8.435719853932154E-2</v>
      </c>
      <c r="L76">
        <f t="shared" si="17"/>
        <v>4.4669962521789452E-2</v>
      </c>
      <c r="M76">
        <f t="shared" si="18"/>
        <v>4.4191809873005056E-2</v>
      </c>
      <c r="N76">
        <f t="shared" si="19"/>
        <v>9.7463985135290851E-2</v>
      </c>
      <c r="O76">
        <f t="shared" si="20"/>
        <v>0.10248079547505495</v>
      </c>
      <c r="P76">
        <f t="shared" si="21"/>
        <v>5.2352984614600362E-2</v>
      </c>
      <c r="Q76">
        <f t="shared" si="22"/>
        <v>4.782054781464784E-2</v>
      </c>
      <c r="R76">
        <f t="shared" si="23"/>
        <v>5.1947682623915428E-2</v>
      </c>
    </row>
    <row r="77" spans="1:18" x14ac:dyDescent="0.25">
      <c r="A77" s="1">
        <f t="shared" si="6"/>
        <v>510</v>
      </c>
      <c r="B77">
        <f t="shared" si="8"/>
        <v>0.30524011705713339</v>
      </c>
      <c r="C77">
        <f t="shared" si="9"/>
        <v>0.2740402973159195</v>
      </c>
      <c r="D77">
        <f t="shared" si="10"/>
        <v>0.27384860599288308</v>
      </c>
      <c r="E77">
        <f t="shared" si="11"/>
        <v>0.29120071711468892</v>
      </c>
      <c r="F77">
        <f t="shared" si="12"/>
        <v>0.29821007627269736</v>
      </c>
      <c r="G77">
        <f t="shared" si="13"/>
        <v>0.277637022039114</v>
      </c>
      <c r="H77">
        <f t="shared" si="14"/>
        <v>0.27525139476580107</v>
      </c>
      <c r="I77">
        <f t="shared" si="15"/>
        <v>0.27221171098687752</v>
      </c>
      <c r="J77" s="1">
        <f t="shared" si="7"/>
        <v>510</v>
      </c>
      <c r="K77">
        <f t="shared" si="16"/>
        <v>8.028688190329053E-2</v>
      </c>
      <c r="L77">
        <f t="shared" si="17"/>
        <v>4.1056077761498999E-2</v>
      </c>
      <c r="M77">
        <f t="shared" si="18"/>
        <v>3.9940425893021103E-2</v>
      </c>
      <c r="N77">
        <f t="shared" si="19"/>
        <v>9.4306684567637397E-2</v>
      </c>
      <c r="O77">
        <f t="shared" si="20"/>
        <v>9.8985003395927307E-2</v>
      </c>
      <c r="P77">
        <f t="shared" si="21"/>
        <v>4.8777841838023139E-2</v>
      </c>
      <c r="Q77">
        <f t="shared" si="22"/>
        <v>4.4234726272493696E-2</v>
      </c>
      <c r="R77">
        <f t="shared" si="23"/>
        <v>4.8703720491899513E-2</v>
      </c>
    </row>
    <row r="78" spans="1:18" x14ac:dyDescent="0.25">
      <c r="A78" s="1">
        <f t="shared" si="6"/>
        <v>520</v>
      </c>
      <c r="B78">
        <f t="shared" si="8"/>
        <v>0.29821984832428061</v>
      </c>
      <c r="C78">
        <f t="shared" si="9"/>
        <v>0.2647628744950481</v>
      </c>
      <c r="D78">
        <f t="shared" si="10"/>
        <v>0.26270824498540674</v>
      </c>
      <c r="E78">
        <f t="shared" si="11"/>
        <v>0.28388423116383105</v>
      </c>
      <c r="F78">
        <f t="shared" si="12"/>
        <v>0.29150770920712288</v>
      </c>
      <c r="G78">
        <f t="shared" si="13"/>
        <v>0.26888280801260078</v>
      </c>
      <c r="H78">
        <f t="shared" si="14"/>
        <v>0.26620050937427031</v>
      </c>
      <c r="I78">
        <f t="shared" si="15"/>
        <v>0.26309121682112629</v>
      </c>
      <c r="J78" s="1">
        <f t="shared" si="7"/>
        <v>520</v>
      </c>
      <c r="K78">
        <f t="shared" si="16"/>
        <v>7.64129619921914E-2</v>
      </c>
      <c r="L78">
        <f t="shared" si="17"/>
        <v>3.7712505733806356E-2</v>
      </c>
      <c r="M78">
        <f t="shared" si="18"/>
        <v>3.6021805842632468E-2</v>
      </c>
      <c r="N78">
        <f t="shared" si="19"/>
        <v>9.1299986089909288E-2</v>
      </c>
      <c r="O78">
        <f t="shared" si="20"/>
        <v>9.5642595201092417E-2</v>
      </c>
      <c r="P78">
        <f t="shared" si="21"/>
        <v>4.5439910071849887E-2</v>
      </c>
      <c r="Q78">
        <f t="shared" si="22"/>
        <v>4.0903126284922209E-2</v>
      </c>
      <c r="R78">
        <f t="shared" si="23"/>
        <v>4.5681964238801935E-2</v>
      </c>
    </row>
    <row r="79" spans="1:18" x14ac:dyDescent="0.25">
      <c r="A79" s="1">
        <f t="shared" si="6"/>
        <v>530</v>
      </c>
      <c r="B79">
        <f t="shared" si="8"/>
        <v>0.29136103993142726</v>
      </c>
      <c r="C79">
        <f t="shared" si="9"/>
        <v>0.25573965616420091</v>
      </c>
      <c r="D79">
        <f t="shared" si="10"/>
        <v>0.2518024224272371</v>
      </c>
      <c r="E79">
        <f t="shared" si="11"/>
        <v>0.2768159922115529</v>
      </c>
      <c r="F79">
        <f t="shared" si="12"/>
        <v>0.2850020948335612</v>
      </c>
      <c r="G79">
        <f t="shared" si="13"/>
        <v>0.26037599293508329</v>
      </c>
      <c r="H79">
        <f t="shared" si="14"/>
        <v>0.25740237235745178</v>
      </c>
      <c r="I79">
        <f t="shared" si="15"/>
        <v>0.25425073238037676</v>
      </c>
      <c r="J79" s="1">
        <f t="shared" si="7"/>
        <v>530</v>
      </c>
      <c r="K79">
        <f t="shared" si="16"/>
        <v>7.2725962473587855E-2</v>
      </c>
      <c r="L79">
        <f t="shared" si="17"/>
        <v>3.4621235198987854E-2</v>
      </c>
      <c r="M79">
        <f t="shared" si="18"/>
        <v>3.2417608158735206E-2</v>
      </c>
      <c r="N79">
        <f t="shared" si="19"/>
        <v>8.8434622931520129E-2</v>
      </c>
      <c r="O79">
        <f t="shared" si="20"/>
        <v>9.2445277759042654E-2</v>
      </c>
      <c r="P79">
        <f t="shared" si="21"/>
        <v>4.2324145734668805E-2</v>
      </c>
      <c r="Q79">
        <f t="shared" si="22"/>
        <v>3.7809150000034153E-2</v>
      </c>
      <c r="R79">
        <f t="shared" si="23"/>
        <v>4.2866417507834265E-2</v>
      </c>
    </row>
    <row r="80" spans="1:18" x14ac:dyDescent="0.25">
      <c r="A80" s="1">
        <f t="shared" si="6"/>
        <v>540</v>
      </c>
      <c r="B80">
        <f t="shared" si="8"/>
        <v>0.28465997842508789</v>
      </c>
      <c r="C80">
        <f t="shared" si="9"/>
        <v>0.24696684016563908</v>
      </c>
      <c r="D80">
        <f t="shared" si="10"/>
        <v>0.24113555890597549</v>
      </c>
      <c r="E80">
        <f t="shared" si="11"/>
        <v>0.26998648068038494</v>
      </c>
      <c r="F80">
        <f t="shared" si="12"/>
        <v>0.27868617969365062</v>
      </c>
      <c r="G80">
        <f t="shared" si="13"/>
        <v>0.2521113598505309</v>
      </c>
      <c r="H80">
        <f t="shared" si="14"/>
        <v>0.24885243324073902</v>
      </c>
      <c r="I80">
        <f t="shared" si="15"/>
        <v>0.24568480812094831</v>
      </c>
      <c r="J80" s="1">
        <f t="shared" si="7"/>
        <v>540</v>
      </c>
      <c r="K80">
        <f t="shared" si="16"/>
        <v>6.9216864257273469E-2</v>
      </c>
      <c r="L80">
        <f t="shared" si="17"/>
        <v>3.1765232619462735E-2</v>
      </c>
      <c r="M80">
        <f t="shared" si="18"/>
        <v>2.9109822975686022E-2</v>
      </c>
      <c r="N80">
        <f t="shared" si="19"/>
        <v>8.5702012920249537E-2</v>
      </c>
      <c r="O80">
        <f t="shared" si="20"/>
        <v>8.9385291878232076E-2</v>
      </c>
      <c r="P80">
        <f t="shared" si="21"/>
        <v>3.9416386182577146E-2</v>
      </c>
      <c r="Q80">
        <f t="shared" si="22"/>
        <v>3.4937140661961408E-2</v>
      </c>
      <c r="R80">
        <f t="shared" si="23"/>
        <v>4.0242232738794924E-2</v>
      </c>
    </row>
    <row r="81" spans="1:18" x14ac:dyDescent="0.25">
      <c r="A81" s="1">
        <f t="shared" si="6"/>
        <v>550</v>
      </c>
      <c r="B81">
        <f t="shared" si="8"/>
        <v>0.27811303575811819</v>
      </c>
      <c r="C81">
        <f t="shared" si="9"/>
        <v>0.23844048737656742</v>
      </c>
      <c r="D81">
        <f t="shared" si="10"/>
        <v>0.23071175483633888</v>
      </c>
      <c r="E81">
        <f t="shared" si="11"/>
        <v>0.26338650575882422</v>
      </c>
      <c r="F81">
        <f t="shared" si="12"/>
        <v>0.2725531970981363</v>
      </c>
      <c r="G81">
        <f t="shared" si="13"/>
        <v>0.24408367397076347</v>
      </c>
      <c r="H81">
        <f t="shared" si="14"/>
        <v>0.24054605907849502</v>
      </c>
      <c r="I81">
        <f t="shared" si="15"/>
        <v>0.23738781227743319</v>
      </c>
      <c r="J81" s="1">
        <f t="shared" si="7"/>
        <v>550</v>
      </c>
      <c r="K81">
        <f t="shared" si="16"/>
        <v>6.5877083432890643E-2</v>
      </c>
      <c r="L81">
        <f t="shared" si="17"/>
        <v>2.9128412454457964E-2</v>
      </c>
      <c r="M81">
        <f t="shared" si="18"/>
        <v>2.6080821678619488E-2</v>
      </c>
      <c r="N81">
        <f t="shared" si="19"/>
        <v>8.3094200561892512E-2</v>
      </c>
      <c r="O81">
        <f t="shared" si="20"/>
        <v>8.6455372499270045E-2</v>
      </c>
      <c r="P81">
        <f t="shared" si="21"/>
        <v>3.6703306329409657E-2</v>
      </c>
      <c r="Q81">
        <f t="shared" si="22"/>
        <v>3.2272344351121696E-2</v>
      </c>
      <c r="R81">
        <f t="shared" si="23"/>
        <v>3.7795636347174054E-2</v>
      </c>
    </row>
    <row r="82" spans="1:18" x14ac:dyDescent="0.25">
      <c r="A82" s="1">
        <f t="shared" si="6"/>
        <v>560</v>
      </c>
      <c r="B82">
        <f t="shared" si="8"/>
        <v>0.27171666732543925</v>
      </c>
      <c r="C82">
        <f t="shared" si="9"/>
        <v>0.23015653804971548</v>
      </c>
      <c r="D82">
        <f t="shared" si="10"/>
        <v>0.22053477753776826</v>
      </c>
      <c r="E82">
        <f t="shared" si="11"/>
        <v>0.25700720433890201</v>
      </c>
      <c r="F82">
        <f t="shared" si="12"/>
        <v>0.26659665540273436</v>
      </c>
      <c r="G82">
        <f t="shared" si="13"/>
        <v>0.23628769540055017</v>
      </c>
      <c r="H82">
        <f t="shared" si="14"/>
        <v>0.23247854982807115</v>
      </c>
      <c r="I82">
        <f t="shared" si="15"/>
        <v>0.22935396191790419</v>
      </c>
      <c r="J82" s="1">
        <f t="shared" si="7"/>
        <v>560</v>
      </c>
      <c r="K82">
        <f t="shared" si="16"/>
        <v>6.2698450272080916E-2</v>
      </c>
      <c r="L82">
        <f t="shared" si="17"/>
        <v>2.6695605531753097E-2</v>
      </c>
      <c r="M82">
        <f t="shared" si="18"/>
        <v>2.3313402821159231E-2</v>
      </c>
      <c r="N82">
        <f t="shared" si="19"/>
        <v>8.0603804530159681E-2</v>
      </c>
      <c r="O82">
        <f t="shared" si="20"/>
        <v>8.3648712243673096E-2</v>
      </c>
      <c r="P82">
        <f t="shared" si="21"/>
        <v>3.4172376383336589E-2</v>
      </c>
      <c r="Q82">
        <f t="shared" si="22"/>
        <v>2.9800871471769019E-2</v>
      </c>
      <c r="R82">
        <f t="shared" si="23"/>
        <v>3.5513857053797074E-2</v>
      </c>
    </row>
    <row r="83" spans="1:18" x14ac:dyDescent="0.25">
      <c r="A83" s="1">
        <f t="shared" si="6"/>
        <v>570</v>
      </c>
      <c r="B83">
        <f t="shared" si="8"/>
        <v>0.26546741004493996</v>
      </c>
      <c r="C83">
        <f t="shared" si="9"/>
        <v>0.22211082717474284</v>
      </c>
      <c r="D83">
        <f t="shared" si="10"/>
        <v>0.21060804907344571</v>
      </c>
      <c r="E83">
        <f t="shared" si="11"/>
        <v>0.25084003801208321</v>
      </c>
      <c r="F83">
        <f t="shared" si="12"/>
        <v>0.26081032659522485</v>
      </c>
      <c r="G83">
        <f t="shared" si="13"/>
        <v>0.22871819062939824</v>
      </c>
      <c r="H83">
        <f t="shared" si="14"/>
        <v>0.22464515254877504</v>
      </c>
      <c r="I83">
        <f t="shared" si="15"/>
        <v>0.22157735186295785</v>
      </c>
      <c r="J83" s="1">
        <f t="shared" si="7"/>
        <v>570</v>
      </c>
      <c r="K83">
        <f t="shared" si="16"/>
        <v>5.9673189243801793E-2</v>
      </c>
      <c r="L83">
        <f t="shared" si="17"/>
        <v>2.4452525963322591E-2</v>
      </c>
      <c r="M83">
        <f t="shared" si="18"/>
        <v>2.0790834178164505E-2</v>
      </c>
      <c r="N83">
        <f t="shared" si="19"/>
        <v>7.8223970027695794E-2</v>
      </c>
      <c r="O83">
        <f t="shared" si="20"/>
        <v>8.0958928005747111E-2</v>
      </c>
      <c r="P83">
        <f t="shared" si="21"/>
        <v>3.1811820824805381E-2</v>
      </c>
      <c r="Q83">
        <f t="shared" si="22"/>
        <v>2.7509658284616822E-2</v>
      </c>
      <c r="R83">
        <f t="shared" si="23"/>
        <v>3.3385057584737636E-2</v>
      </c>
    </row>
    <row r="84" spans="1:18" x14ac:dyDescent="0.25">
      <c r="A84" s="1">
        <f t="shared" si="6"/>
        <v>580</v>
      </c>
      <c r="B84">
        <f t="shared" si="8"/>
        <v>0.25936188048251668</v>
      </c>
      <c r="C84">
        <f t="shared" si="9"/>
        <v>0.21429909890881971</v>
      </c>
      <c r="D84">
        <f t="shared" si="10"/>
        <v>0.20093463492865674</v>
      </c>
      <c r="E84">
        <f t="shared" si="11"/>
        <v>0.24487678848057909</v>
      </c>
      <c r="F84">
        <f t="shared" si="12"/>
        <v>0.25518823522200762</v>
      </c>
      <c r="G84">
        <f t="shared" si="13"/>
        <v>0.22136994289078882</v>
      </c>
      <c r="H84">
        <f t="shared" si="14"/>
        <v>0.21704107450298971</v>
      </c>
      <c r="I84">
        <f t="shared" si="15"/>
        <v>0.21405198152652774</v>
      </c>
      <c r="J84" s="1">
        <f t="shared" si="7"/>
        <v>580</v>
      </c>
      <c r="K84">
        <f t="shared" si="16"/>
        <v>5.6793899993924021E-2</v>
      </c>
      <c r="L84">
        <f t="shared" si="17"/>
        <v>2.2385737018219554E-2</v>
      </c>
      <c r="M84">
        <f t="shared" si="18"/>
        <v>1.8496890740531142E-2</v>
      </c>
      <c r="N84">
        <f t="shared" si="19"/>
        <v>7.5948325534054867E-2</v>
      </c>
      <c r="O84">
        <f t="shared" si="20"/>
        <v>7.8380030305928439E-2</v>
      </c>
      <c r="P84">
        <f t="shared" si="21"/>
        <v>2.9610578720027148E-2</v>
      </c>
      <c r="Q84">
        <f t="shared" si="22"/>
        <v>2.5386428736753341E-2</v>
      </c>
      <c r="R84">
        <f t="shared" si="23"/>
        <v>3.1398269869982391E-2</v>
      </c>
    </row>
    <row r="85" spans="1:18" x14ac:dyDescent="0.25">
      <c r="A85" s="1">
        <f t="shared" si="6"/>
        <v>590</v>
      </c>
      <c r="B85">
        <f t="shared" si="8"/>
        <v>0.25339677302023478</v>
      </c>
      <c r="C85">
        <f t="shared" si="9"/>
        <v>0.2067170201220272</v>
      </c>
      <c r="D85">
        <f t="shared" si="10"/>
        <v>0.19151723360535533</v>
      </c>
      <c r="E85">
        <f t="shared" si="11"/>
        <v>0.23910955169075829</v>
      </c>
      <c r="F85">
        <f t="shared" si="12"/>
        <v>0.24972464767366531</v>
      </c>
      <c r="G85">
        <f t="shared" si="13"/>
        <v>0.21423776148122542</v>
      </c>
      <c r="H85">
        <f t="shared" si="14"/>
        <v>0.20966149523128941</v>
      </c>
      <c r="I85">
        <f t="shared" si="15"/>
        <v>0.20677177974359623</v>
      </c>
      <c r="J85" s="1">
        <f t="shared" si="7"/>
        <v>590</v>
      </c>
      <c r="K85">
        <f t="shared" si="16"/>
        <v>5.4053539242581682E-2</v>
      </c>
      <c r="L85">
        <f t="shared" si="17"/>
        <v>2.0482616316952251E-2</v>
      </c>
      <c r="M85">
        <f t="shared" si="18"/>
        <v>1.6415888497463726E-2</v>
      </c>
      <c r="N85">
        <f t="shared" si="19"/>
        <v>7.377094350610984E-2</v>
      </c>
      <c r="O85">
        <f t="shared" si="20"/>
        <v>7.5906395152262718E-2</v>
      </c>
      <c r="P85">
        <f t="shared" si="21"/>
        <v>2.7558265438080376E-2</v>
      </c>
      <c r="Q85">
        <f t="shared" si="22"/>
        <v>2.3419656800761968E-2</v>
      </c>
      <c r="R85">
        <f t="shared" si="23"/>
        <v>2.9543333795880533E-2</v>
      </c>
    </row>
    <row r="86" spans="1:18" x14ac:dyDescent="0.25">
      <c r="A86" s="1">
        <f t="shared" si="6"/>
        <v>600</v>
      </c>
      <c r="B86">
        <f t="shared" si="8"/>
        <v>0.24756885806662215</v>
      </c>
      <c r="C86">
        <f t="shared" si="9"/>
        <v>0.1993601931007567</v>
      </c>
      <c r="D86">
        <f t="shared" si="10"/>
        <v>0.1823581672081358</v>
      </c>
      <c r="E86">
        <f t="shared" si="11"/>
        <v>0.23353073095125915</v>
      </c>
      <c r="F86">
        <f t="shared" si="12"/>
        <v>0.2444140618420354</v>
      </c>
      <c r="G86">
        <f t="shared" si="13"/>
        <v>0.20731649012382847</v>
      </c>
      <c r="H86">
        <f t="shared" si="14"/>
        <v>0.20250157766852195</v>
      </c>
      <c r="I86">
        <f t="shared" si="15"/>
        <v>0.1997306276558333</v>
      </c>
      <c r="J86" s="1">
        <f t="shared" si="7"/>
        <v>600</v>
      </c>
      <c r="K86">
        <f t="shared" si="16"/>
        <v>5.1445403554992698E-2</v>
      </c>
      <c r="L86">
        <f t="shared" si="17"/>
        <v>1.8731320666649287E-2</v>
      </c>
      <c r="M86">
        <f t="shared" si="18"/>
        <v>1.4532713891580685E-2</v>
      </c>
      <c r="N86">
        <f t="shared" si="19"/>
        <v>7.1686304641075754E-2</v>
      </c>
      <c r="O86">
        <f t="shared" si="20"/>
        <v>7.3532738182003676E-2</v>
      </c>
      <c r="P86">
        <f t="shared" si="21"/>
        <v>2.5645135817600639E-2</v>
      </c>
      <c r="Q86">
        <f t="shared" si="22"/>
        <v>2.1598529499365027E-2</v>
      </c>
      <c r="R86">
        <f t="shared" si="23"/>
        <v>2.7810839508014794E-2</v>
      </c>
    </row>
    <row r="87" spans="1:18" x14ac:dyDescent="0.25">
      <c r="A87" s="1">
        <f t="shared" si="6"/>
        <v>610</v>
      </c>
      <c r="B87">
        <f t="shared" si="8"/>
        <v>0.24187498030812341</v>
      </c>
      <c r="C87">
        <f t="shared" si="9"/>
        <v>0.19222416745004178</v>
      </c>
      <c r="D87">
        <f t="shared" si="10"/>
        <v>0.17345937309454118</v>
      </c>
      <c r="E87">
        <f t="shared" si="11"/>
        <v>0.22813302925994441</v>
      </c>
      <c r="F87">
        <f t="shared" si="12"/>
        <v>0.23925119715560361</v>
      </c>
      <c r="G87">
        <f t="shared" si="13"/>
        <v>0.20060101445426803</v>
      </c>
      <c r="H87">
        <f t="shared" si="14"/>
        <v>0.19555647836330325</v>
      </c>
      <c r="I87">
        <f t="shared" si="15"/>
        <v>0.19292237973091883</v>
      </c>
      <c r="J87" s="1">
        <f t="shared" si="7"/>
        <v>610</v>
      </c>
      <c r="K87">
        <f t="shared" si="16"/>
        <v>4.8963112943603941E-2</v>
      </c>
      <c r="L87">
        <f t="shared" si="17"/>
        <v>1.7120750815233343E-2</v>
      </c>
      <c r="M87">
        <f t="shared" si="18"/>
        <v>1.2832848873190436E-2</v>
      </c>
      <c r="N87">
        <f t="shared" si="19"/>
        <v>6.9689265352498558E-2</v>
      </c>
      <c r="O87">
        <f t="shared" si="20"/>
        <v>7.1254090877924336E-2</v>
      </c>
      <c r="P87">
        <f t="shared" si="21"/>
        <v>2.3862048810399772E-2</v>
      </c>
      <c r="Q87">
        <f t="shared" si="22"/>
        <v>1.9912910760520264E-2</v>
      </c>
      <c r="R87">
        <f t="shared" si="23"/>
        <v>2.6192073215444301E-2</v>
      </c>
    </row>
    <row r="88" spans="1:18" x14ac:dyDescent="0.25">
      <c r="A88" s="1">
        <f t="shared" si="6"/>
        <v>620</v>
      </c>
      <c r="B88">
        <f t="shared" si="8"/>
        <v>0.23631205700076971</v>
      </c>
      <c r="C88">
        <f t="shared" si="9"/>
        <v>0.18530445123369066</v>
      </c>
      <c r="D88">
        <f t="shared" si="10"/>
        <v>0.16482239665974613</v>
      </c>
      <c r="E88">
        <f t="shared" si="11"/>
        <v>0.22290944103035781</v>
      </c>
      <c r="F88">
        <f t="shared" si="12"/>
        <v>0.23423098499547224</v>
      </c>
      <c r="G88">
        <f t="shared" si="13"/>
        <v>0.19408626870053458</v>
      </c>
      <c r="H88">
        <f t="shared" si="14"/>
        <v>0.18882135685923973</v>
      </c>
      <c r="I88">
        <f t="shared" si="15"/>
        <v>0.18634088299490945</v>
      </c>
      <c r="J88" s="1">
        <f t="shared" si="7"/>
        <v>620</v>
      </c>
      <c r="K88">
        <f t="shared" si="16"/>
        <v>4.6600595261448829E-2</v>
      </c>
      <c r="L88">
        <f t="shared" si="17"/>
        <v>1.5640516365408086E-2</v>
      </c>
      <c r="M88">
        <f t="shared" si="18"/>
        <v>1.1302391521556484E-2</v>
      </c>
      <c r="N88">
        <f t="shared" si="19"/>
        <v>6.7775028145601754E-2</v>
      </c>
      <c r="O88">
        <f t="shared" si="20"/>
        <v>6.9065778674138767E-2</v>
      </c>
      <c r="P88">
        <f t="shared" si="21"/>
        <v>2.2200433613736914E-2</v>
      </c>
      <c r="Q88">
        <f t="shared" si="22"/>
        <v>1.8353306220320165E-2</v>
      </c>
      <c r="R88">
        <f t="shared" si="23"/>
        <v>2.4678966412193758E-2</v>
      </c>
    </row>
    <row r="89" spans="1:18" x14ac:dyDescent="0.25">
      <c r="A89" s="1">
        <f t="shared" si="6"/>
        <v>630</v>
      </c>
      <c r="B89">
        <f t="shared" si="8"/>
        <v>0.23087707630113877</v>
      </c>
      <c r="C89">
        <f t="shared" si="9"/>
        <v>0.17859652138918802</v>
      </c>
      <c r="D89">
        <f t="shared" si="10"/>
        <v>0.15644838532210817</v>
      </c>
      <c r="E89">
        <f t="shared" si="11"/>
        <v>0.21785324337925405</v>
      </c>
      <c r="F89">
        <f t="shared" si="12"/>
        <v>0.22934855949053157</v>
      </c>
      <c r="G89">
        <f t="shared" si="13"/>
        <v>0.1877672416222782</v>
      </c>
      <c r="H89">
        <f t="shared" si="14"/>
        <v>0.18229138429240788</v>
      </c>
      <c r="I89">
        <f t="shared" si="15"/>
        <v>0.17997999455963851</v>
      </c>
      <c r="J89" s="1">
        <f t="shared" si="7"/>
        <v>630</v>
      </c>
      <c r="K89">
        <f t="shared" si="16"/>
        <v>4.435207134854046E-2</v>
      </c>
      <c r="L89">
        <f t="shared" si="17"/>
        <v>1.4280901055262141E-2</v>
      </c>
      <c r="M89">
        <f t="shared" si="18"/>
        <v>9.9280722423952788E-3</v>
      </c>
      <c r="N89">
        <f t="shared" si="19"/>
        <v>6.5939114610679861E-2</v>
      </c>
      <c r="O89">
        <f t="shared" si="20"/>
        <v>6.6963400784311067E-2</v>
      </c>
      <c r="P89">
        <f t="shared" si="21"/>
        <v>2.0652257289950793E-2</v>
      </c>
      <c r="Q89">
        <f t="shared" si="22"/>
        <v>1.6910829066846489E-2</v>
      </c>
      <c r="R89">
        <f t="shared" si="23"/>
        <v>2.3264048405615606E-2</v>
      </c>
    </row>
    <row r="90" spans="1:18" x14ac:dyDescent="0.25">
      <c r="A90" s="1">
        <f t="shared" si="6"/>
        <v>640</v>
      </c>
      <c r="B90">
        <f t="shared" si="8"/>
        <v>0.22556709563570096</v>
      </c>
      <c r="C90">
        <f t="shared" si="9"/>
        <v>0.17209583345258006</v>
      </c>
      <c r="D90">
        <f t="shared" si="10"/>
        <v>0.14833808377187793</v>
      </c>
      <c r="E90">
        <f t="shared" si="11"/>
        <v>0.21295798711156189</v>
      </c>
      <c r="F90">
        <f t="shared" si="12"/>
        <v>0.22459924868758285</v>
      </c>
      <c r="G90">
        <f t="shared" si="13"/>
        <v>0.18163898177021709</v>
      </c>
      <c r="H90">
        <f t="shared" si="14"/>
        <v>0.17596175125606839</v>
      </c>
      <c r="I90">
        <f t="shared" si="15"/>
        <v>0.17383359752882793</v>
      </c>
      <c r="J90" s="1">
        <f t="shared" si="7"/>
        <v>640</v>
      </c>
      <c r="K90">
        <f t="shared" si="16"/>
        <v>4.2212040894965726E-2</v>
      </c>
      <c r="L90">
        <f t="shared" si="17"/>
        <v>1.3032828581496014E-2</v>
      </c>
      <c r="M90">
        <f t="shared" si="18"/>
        <v>8.6972655916675735E-3</v>
      </c>
      <c r="N90">
        <f t="shared" si="19"/>
        <v>6.4177340782138395E-2</v>
      </c>
      <c r="O90">
        <f t="shared" si="20"/>
        <v>6.4942811601307104E-2</v>
      </c>
      <c r="P90">
        <f t="shared" si="21"/>
        <v>1.9209993861382557E-2</v>
      </c>
      <c r="Q90">
        <f t="shared" si="22"/>
        <v>1.5577166996983305E-2</v>
      </c>
      <c r="R90">
        <f t="shared" si="23"/>
        <v>2.1940402022272435E-2</v>
      </c>
    </row>
    <row r="91" spans="1:18" x14ac:dyDescent="0.25">
      <c r="A91" s="1">
        <f t="shared" ref="A91:A154" si="24">A90+cycle_length</f>
        <v>650</v>
      </c>
      <c r="B91">
        <f t="shared" si="8"/>
        <v>0.22037924010766988</v>
      </c>
      <c r="C91">
        <f t="shared" si="9"/>
        <v>0.16579783062691822</v>
      </c>
      <c r="D91">
        <f t="shared" si="10"/>
        <v>0.14049183054049688</v>
      </c>
      <c r="E91">
        <f t="shared" si="11"/>
        <v>0.2082174875173271</v>
      </c>
      <c r="F91">
        <f t="shared" si="12"/>
        <v>0.21997856608992705</v>
      </c>
      <c r="G91">
        <f t="shared" si="13"/>
        <v>0.17569660212130744</v>
      </c>
      <c r="H91">
        <f t="shared" si="14"/>
        <v>0.16982767498038331</v>
      </c>
      <c r="I91">
        <f t="shared" si="15"/>
        <v>0.16789561536747327</v>
      </c>
      <c r="J91" s="1">
        <f t="shared" ref="J91:J154" si="25">A91</f>
        <v>650</v>
      </c>
      <c r="K91">
        <f t="shared" si="16"/>
        <v>4.0175268986098793E-2</v>
      </c>
      <c r="L91">
        <f t="shared" si="17"/>
        <v>1.188782911346542E-2</v>
      </c>
      <c r="M91">
        <f t="shared" si="18"/>
        <v>7.5979978153767978E-3</v>
      </c>
      <c r="N91">
        <f t="shared" si="19"/>
        <v>6.2485794636650015E-2</v>
      </c>
      <c r="O91">
        <f t="shared" si="20"/>
        <v>6.3000103531835605E-2</v>
      </c>
      <c r="P91">
        <f t="shared" si="21"/>
        <v>1.7866594859678564E-2</v>
      </c>
      <c r="Q91">
        <f t="shared" si="22"/>
        <v>1.4344550339762452E-2</v>
      </c>
      <c r="R91">
        <f t="shared" si="23"/>
        <v>2.0701622348958237E-2</v>
      </c>
    </row>
    <row r="92" spans="1:18" x14ac:dyDescent="0.25">
      <c r="A92" s="1">
        <f t="shared" si="24"/>
        <v>660</v>
      </c>
      <c r="B92">
        <f t="shared" ref="B92:B155" si="26">EXP(-B$9*$A92)</f>
        <v>0.21531070094049301</v>
      </c>
      <c r="C92">
        <f t="shared" ref="C92:C155" si="27">1-WEIBULL($A92, C$11, C$9, TRUE)</f>
        <v>0.15969795222631689</v>
      </c>
      <c r="D92">
        <f t="shared" ref="D92:D155" si="28">EXP((-1/D$11) * D$9 * (EXP(D$11*$A92)-1))</f>
        <v>0.13290955594237661</v>
      </c>
      <c r="E92">
        <f t="shared" ref="E92:E155" si="29">1 /(1+(($A92 / E$9)^E$11))</f>
        <v>0.20362581507635175</v>
      </c>
      <c r="F92">
        <f t="shared" ref="F92:F155" si="30">1-LOGNORMDIST($A92,F$9,F$11)</f>
        <v>0.21548220255620709</v>
      </c>
      <c r="G92">
        <f t="shared" ref="G92:G155" si="31">1-_xlfn.GAMMA.DIST($A92, G$11, 1/(G$9),TRUE)</f>
        <v>0.16993528414098535</v>
      </c>
      <c r="H92">
        <f t="shared" ref="H92:H155" si="32">IF(H$13&lt;0,GAMMADIST((-H$13^-2) * EXP(-H$13* -((LN($A92)-(H$9))/H$11)),-H$13^-2,1,1),1-GAMMADIST((-H$13^-2) * EXP(-H$13 * -((LN($A92)-(H$9))/H$11)),-H$13^-2,1,1))</f>
        <v>0.16388440587184783</v>
      </c>
      <c r="I92">
        <f t="shared" ref="I92:I155" si="33">_xlfn.BETA.DIST(I$19/(I$19 + I$17*$A92^(I$21/I$11)/EXP(I$21/I$11*I$9)),I$19,I$17,TRUE)</f>
        <v>0.16216002481920391</v>
      </c>
      <c r="J92" s="1">
        <f t="shared" si="25"/>
        <v>660</v>
      </c>
      <c r="K92">
        <f t="shared" ref="K92:K155" si="34">EXP(-K$9*$A92)</f>
        <v>3.8236773297021187E-2</v>
      </c>
      <c r="L92">
        <f t="shared" ref="L92:L155" si="35">1-WEIBULL($A92, L$11, L$9, TRUE)</f>
        <v>1.0838006621189833E-2</v>
      </c>
      <c r="M92">
        <f t="shared" ref="M92:M155" si="36">EXP((-1/M$11) * M$9 * (EXP(M$11*$A92)-1))</f>
        <v>6.618950233033204E-3</v>
      </c>
      <c r="N92">
        <f t="shared" ref="N92:N155" si="37">1 /(1+(($A92 / N$9)^N$11))</f>
        <v>6.0860815527027781E-2</v>
      </c>
      <c r="O92">
        <f t="shared" ref="O92:O155" si="38">1-LOGNORMDIST($A92,O$9,O$11)</f>
        <v>6.1131591142621788E-2</v>
      </c>
      <c r="P92">
        <f t="shared" ref="P92:P155" si="39">1-_xlfn.GAMMA.DIST($A92, P$11, 1/(P$9),TRUE)</f>
        <v>1.6615461301388246E-2</v>
      </c>
      <c r="Q92">
        <f t="shared" ref="Q92:Q155" si="40">IF(Q$13&lt;0,GAMMADIST((-Q$13^-2) * EXP(-Q$13* -((LN($A92)-(Q$9))/Q$11)),-Q$13^-2,1,1),1-GAMMADIST((-Q$13^-2) * EXP(-Q$13 * -((LN($A92)-(Q$9))/Q$11)),-Q$13^-2,1,1))</f>
        <v>1.3205721383816815E-2</v>
      </c>
      <c r="R92">
        <f t="shared" ref="R92:R155" si="41">_xlfn.BETA.DIST(R$19/(R$19 + R$17*$A92^(R$21/R$11)/EXP(R$21/R$11*R$9)),R$19,R$17,TRUE)</f>
        <v>1.954177835827017E-2</v>
      </c>
    </row>
    <row r="93" spans="1:18" x14ac:dyDescent="0.25">
      <c r="A93" s="1">
        <f t="shared" si="24"/>
        <v>670</v>
      </c>
      <c r="B93">
        <f t="shared" si="26"/>
        <v>0.21035873395714191</v>
      </c>
      <c r="C93">
        <f t="shared" si="27"/>
        <v>0.15379164152625435</v>
      </c>
      <c r="D93">
        <f t="shared" si="28"/>
        <v>0.12559078143487187</v>
      </c>
      <c r="E93">
        <f t="shared" si="29"/>
        <v>0.199177286150025</v>
      </c>
      <c r="F93">
        <f t="shared" si="30"/>
        <v>0.21110601854998789</v>
      </c>
      <c r="G93">
        <f t="shared" si="31"/>
        <v>0.16435028131977125</v>
      </c>
      <c r="H93">
        <f t="shared" si="32"/>
        <v>0.15812723345438062</v>
      </c>
      <c r="I93">
        <f t="shared" si="33"/>
        <v>0.1566208674558352</v>
      </c>
      <c r="J93" s="1">
        <f t="shared" si="25"/>
        <v>670</v>
      </c>
      <c r="K93">
        <f t="shared" si="34"/>
        <v>3.6391811904823407E-2</v>
      </c>
      <c r="L93">
        <f t="shared" si="35"/>
        <v>9.876007118019059E-3</v>
      </c>
      <c r="M93">
        <f t="shared" si="36"/>
        <v>5.7494586281658187E-3</v>
      </c>
      <c r="N93">
        <f t="shared" si="37"/>
        <v>5.929897536910228E-2</v>
      </c>
      <c r="O93">
        <f t="shared" si="38"/>
        <v>5.9333796506308989E-2</v>
      </c>
      <c r="P93">
        <f t="shared" si="39"/>
        <v>1.5450417056021459E-2</v>
      </c>
      <c r="Q93">
        <f t="shared" si="40"/>
        <v>1.2153904932689974E-2</v>
      </c>
      <c r="R93">
        <f t="shared" si="41"/>
        <v>1.8455377263810052E-2</v>
      </c>
    </row>
    <row r="94" spans="1:18" x14ac:dyDescent="0.25">
      <c r="A94" s="1">
        <f t="shared" si="24"/>
        <v>680</v>
      </c>
      <c r="B94">
        <f t="shared" si="26"/>
        <v>0.2055206580943765</v>
      </c>
      <c r="C94">
        <f t="shared" si="27"/>
        <v>0.14807435304940553</v>
      </c>
      <c r="D94">
        <f t="shared" si="28"/>
        <v>0.11853462043532718</v>
      </c>
      <c r="E94">
        <f t="shared" si="29"/>
        <v>0.19486645372589065</v>
      </c>
      <c r="F94">
        <f t="shared" si="30"/>
        <v>0.20684603672961199</v>
      </c>
      <c r="G94">
        <f t="shared" si="31"/>
        <v>0.15893692222784683</v>
      </c>
      <c r="H94">
        <f t="shared" si="32"/>
        <v>0.15255149175140037</v>
      </c>
      <c r="I94">
        <f t="shared" si="33"/>
        <v>0.15127225994226384</v>
      </c>
      <c r="J94" s="1">
        <f t="shared" si="25"/>
        <v>680</v>
      </c>
      <c r="K94">
        <f t="shared" si="34"/>
        <v>3.4635871688974869E-2</v>
      </c>
      <c r="L94">
        <f t="shared" si="35"/>
        <v>8.9949878985668974E-3</v>
      </c>
      <c r="M94">
        <f t="shared" si="36"/>
        <v>4.9795088422798992E-3</v>
      </c>
      <c r="N94">
        <f t="shared" si="37"/>
        <v>5.7797061417380162E-2</v>
      </c>
      <c r="O94">
        <f t="shared" si="38"/>
        <v>5.7603435645754875E-2</v>
      </c>
      <c r="P94">
        <f t="shared" si="39"/>
        <v>1.4365683568215104E-2</v>
      </c>
      <c r="Q94">
        <f t="shared" si="40"/>
        <v>1.1182780099858847E-2</v>
      </c>
      <c r="R94">
        <f t="shared" si="41"/>
        <v>1.7437331448830504E-2</v>
      </c>
    </row>
    <row r="95" spans="1:18" x14ac:dyDescent="0.25">
      <c r="A95" s="1">
        <f t="shared" si="24"/>
        <v>690</v>
      </c>
      <c r="B95">
        <f t="shared" si="26"/>
        <v>0.20079385395118055</v>
      </c>
      <c r="C95">
        <f t="shared" si="27"/>
        <v>0.14254155931503187</v>
      </c>
      <c r="D95">
        <f t="shared" si="28"/>
        <v>0.11173978062662772</v>
      </c>
      <c r="E95">
        <f t="shared" si="29"/>
        <v>0.19068809826853694</v>
      </c>
      <c r="F95">
        <f t="shared" si="30"/>
        <v>0.20269843486719097</v>
      </c>
      <c r="G95">
        <f t="shared" si="31"/>
        <v>0.15369061312782017</v>
      </c>
      <c r="H95">
        <f t="shared" si="32"/>
        <v>0.14715256414580491</v>
      </c>
      <c r="I95">
        <f t="shared" si="33"/>
        <v>0.1461084030983234</v>
      </c>
      <c r="J95" s="1">
        <f t="shared" si="25"/>
        <v>690</v>
      </c>
      <c r="K95">
        <f t="shared" si="34"/>
        <v>3.2964657291387263E-2</v>
      </c>
      <c r="L95">
        <f t="shared" si="35"/>
        <v>8.1885878346499297E-3</v>
      </c>
      <c r="M95">
        <f t="shared" si="36"/>
        <v>4.2997287985277232E-3</v>
      </c>
      <c r="N95">
        <f t="shared" si="37"/>
        <v>5.6352060481797417E-2</v>
      </c>
      <c r="O95">
        <f t="shared" si="38"/>
        <v>5.5937405984793465E-2</v>
      </c>
      <c r="P95">
        <f t="shared" si="39"/>
        <v>1.3355855892182467E-2</v>
      </c>
      <c r="Q95">
        <f t="shared" si="40"/>
        <v>1.0286453345155544E-2</v>
      </c>
      <c r="R95">
        <f t="shared" si="41"/>
        <v>1.6482927813284691E-2</v>
      </c>
    </row>
    <row r="96" spans="1:18" x14ac:dyDescent="0.25">
      <c r="A96" s="1">
        <f t="shared" si="24"/>
        <v>700</v>
      </c>
      <c r="B96">
        <f t="shared" si="26"/>
        <v>0.19617576237058199</v>
      </c>
      <c r="C96">
        <f t="shared" si="27"/>
        <v>0.13718875707876288</v>
      </c>
      <c r="D96">
        <f t="shared" si="28"/>
        <v>0.1052045677746454</v>
      </c>
      <c r="E96">
        <f t="shared" si="29"/>
        <v>0.18663721872015321</v>
      </c>
      <c r="F96">
        <f t="shared" si="30"/>
        <v>0.19865953908516398</v>
      </c>
      <c r="G96">
        <f t="shared" si="31"/>
        <v>0.14860684018280912</v>
      </c>
      <c r="H96">
        <f t="shared" si="32"/>
        <v>0.14192588775249493</v>
      </c>
      <c r="I96">
        <f t="shared" si="33"/>
        <v>0.14112358983728585</v>
      </c>
      <c r="J96" s="1">
        <f t="shared" si="25"/>
        <v>700</v>
      </c>
      <c r="K96">
        <f t="shared" si="34"/>
        <v>3.1374080609165529E-2</v>
      </c>
      <c r="L96">
        <f t="shared" si="35"/>
        <v>7.4508987761232603E-3</v>
      </c>
      <c r="M96">
        <f t="shared" si="36"/>
        <v>3.7013772076988109E-3</v>
      </c>
      <c r="N96">
        <f t="shared" si="37"/>
        <v>5.4961144452665207E-2</v>
      </c>
      <c r="O96">
        <f t="shared" si="38"/>
        <v>5.4332774721993382E-2</v>
      </c>
      <c r="P96">
        <f t="shared" si="39"/>
        <v>1.2415879994051027E-2</v>
      </c>
      <c r="Q96">
        <f t="shared" si="40"/>
        <v>9.4594327456308802E-3</v>
      </c>
      <c r="R96">
        <f t="shared" si="41"/>
        <v>1.558779938723275E-2</v>
      </c>
    </row>
    <row r="97" spans="1:18" x14ac:dyDescent="0.25">
      <c r="A97" s="1">
        <f t="shared" si="24"/>
        <v>710</v>
      </c>
      <c r="B97">
        <f t="shared" si="26"/>
        <v>0.19166388305408974</v>
      </c>
      <c r="C97">
        <f t="shared" si="27"/>
        <v>0.13201147308846783</v>
      </c>
      <c r="D97">
        <f t="shared" si="28"/>
        <v>9.8926891072382048E-2</v>
      </c>
      <c r="E97">
        <f t="shared" si="29"/>
        <v>0.18270902368535913</v>
      </c>
      <c r="F97">
        <f t="shared" si="30"/>
        <v>0.19472581739859385</v>
      </c>
      <c r="G97">
        <f t="shared" si="31"/>
        <v>0.1436811712940903</v>
      </c>
      <c r="H97">
        <f t="shared" si="32"/>
        <v>0.1368669573359933</v>
      </c>
      <c r="I97">
        <f t="shared" si="33"/>
        <v>0.13631221205838803</v>
      </c>
      <c r="J97" s="1">
        <f t="shared" si="25"/>
        <v>710</v>
      </c>
      <c r="K97">
        <f t="shared" si="34"/>
        <v>2.9860250794343759E-2</v>
      </c>
      <c r="L97">
        <f t="shared" si="35"/>
        <v>6.7764380895197762E-3</v>
      </c>
      <c r="M97">
        <f t="shared" si="36"/>
        <v>3.1763292316169742E-3</v>
      </c>
      <c r="N97">
        <f t="shared" si="37"/>
        <v>5.3621657014132663E-2</v>
      </c>
      <c r="O97">
        <f t="shared" si="38"/>
        <v>5.2786768051562349E-2</v>
      </c>
      <c r="P97">
        <f t="shared" si="39"/>
        <v>1.1541031275870917E-2</v>
      </c>
      <c r="Q97">
        <f t="shared" si="40"/>
        <v>8.6966034866207131E-3</v>
      </c>
      <c r="R97">
        <f t="shared" si="41"/>
        <v>1.4747899062939062E-2</v>
      </c>
    </row>
    <row r="98" spans="1:18" x14ac:dyDescent="0.25">
      <c r="A98" s="1">
        <f t="shared" si="24"/>
        <v>720</v>
      </c>
      <c r="B98">
        <f t="shared" si="26"/>
        <v>0.18725577320799794</v>
      </c>
      <c r="C98">
        <f t="shared" si="27"/>
        <v>0.12700526938084455</v>
      </c>
      <c r="D98">
        <f t="shared" si="28"/>
        <v>9.2904270016511706E-2</v>
      </c>
      <c r="E98">
        <f t="shared" si="29"/>
        <v>0.17889892282747213</v>
      </c>
      <c r="F98">
        <f t="shared" si="30"/>
        <v>0.19089387355128029</v>
      </c>
      <c r="G98">
        <f t="shared" si="31"/>
        <v>0.13890925759995831</v>
      </c>
      <c r="H98">
        <f t="shared" si="32"/>
        <v>0.13197132880372597</v>
      </c>
      <c r="I98">
        <f t="shared" si="33"/>
        <v>0.13166876656822774</v>
      </c>
      <c r="J98" s="1">
        <f t="shared" si="25"/>
        <v>720</v>
      </c>
      <c r="K98">
        <f t="shared" si="34"/>
        <v>2.841946473614362E-2</v>
      </c>
      <c r="L98">
        <f t="shared" si="35"/>
        <v>6.1601223551298601E-3</v>
      </c>
      <c r="M98">
        <f t="shared" si="36"/>
        <v>2.7170593973981378E-3</v>
      </c>
      <c r="N98">
        <f t="shared" si="37"/>
        <v>5.2331101438327511E-2</v>
      </c>
      <c r="O98">
        <f t="shared" si="38"/>
        <v>5.1296761162405669E-2</v>
      </c>
      <c r="P98">
        <f t="shared" si="39"/>
        <v>1.0726894273916709E-2</v>
      </c>
      <c r="Q98">
        <f t="shared" si="40"/>
        <v>7.993204552688038E-3</v>
      </c>
      <c r="R98">
        <f t="shared" si="41"/>
        <v>1.3959475303400063E-2</v>
      </c>
    </row>
    <row r="99" spans="1:18" x14ac:dyDescent="0.25">
      <c r="A99" s="1">
        <f t="shared" si="24"/>
        <v>730</v>
      </c>
      <c r="B99">
        <f t="shared" si="26"/>
        <v>0.18294904622082339</v>
      </c>
      <c r="C99">
        <f t="shared" si="27"/>
        <v>0.12216574814232672</v>
      </c>
      <c r="D99">
        <f t="shared" si="28"/>
        <v>8.7133842812486789E-2</v>
      </c>
      <c r="E99">
        <f t="shared" si="29"/>
        <v>0.17520251849706056</v>
      </c>
      <c r="F99">
        <f t="shared" si="30"/>
        <v>0.18716044113378338</v>
      </c>
      <c r="G99">
        <f t="shared" si="31"/>
        <v>0.13428683466499369</v>
      </c>
      <c r="H99">
        <f t="shared" si="32"/>
        <v>0.12723462230369043</v>
      </c>
      <c r="I99">
        <f t="shared" si="33"/>
        <v>0.12718786010307379</v>
      </c>
      <c r="J99" s="1">
        <f t="shared" si="25"/>
        <v>730</v>
      </c>
      <c r="K99">
        <f t="shared" si="34"/>
        <v>2.7048198002472969E-2</v>
      </c>
      <c r="L99">
        <f t="shared" si="35"/>
        <v>5.5972422324405136E-3</v>
      </c>
      <c r="M99">
        <f t="shared" si="36"/>
        <v>2.3166220700924726E-3</v>
      </c>
      <c r="N99">
        <f t="shared" si="37"/>
        <v>5.1087129362928384E-2</v>
      </c>
      <c r="O99">
        <f t="shared" si="38"/>
        <v>4.98602689525387E-2</v>
      </c>
      <c r="P99">
        <f t="shared" si="39"/>
        <v>9.9693434832707206E-3</v>
      </c>
      <c r="Q99">
        <f t="shared" si="40"/>
        <v>7.344806593089892E-3</v>
      </c>
      <c r="R99">
        <f t="shared" si="41"/>
        <v>1.3219049691151678E-2</v>
      </c>
    </row>
    <row r="100" spans="1:18" x14ac:dyDescent="0.25">
      <c r="A100" s="1">
        <f t="shared" si="24"/>
        <v>740</v>
      </c>
      <c r="B100">
        <f t="shared" si="26"/>
        <v>0.17874137037116145</v>
      </c>
      <c r="C100">
        <f t="shared" si="27"/>
        <v>0.11748855615692866</v>
      </c>
      <c r="D100">
        <f t="shared" si="28"/>
        <v>8.1612376294444941E-2</v>
      </c>
      <c r="E100">
        <f t="shared" si="29"/>
        <v>0.17161559760828837</v>
      </c>
      <c r="F100">
        <f t="shared" si="30"/>
        <v>0.18352237797157245</v>
      </c>
      <c r="G100">
        <f t="shared" si="31"/>
        <v>0.12980972338672669</v>
      </c>
      <c r="H100">
        <f t="shared" si="32"/>
        <v>0.12265252495351819</v>
      </c>
      <c r="I100">
        <f t="shared" si="33"/>
        <v>0.12286421352120661</v>
      </c>
      <c r="J100" s="1">
        <f t="shared" si="25"/>
        <v>740</v>
      </c>
      <c r="K100">
        <f t="shared" si="34"/>
        <v>2.5743096218505974E-2</v>
      </c>
      <c r="L100">
        <f t="shared" si="35"/>
        <v>5.0834384945613875E-3</v>
      </c>
      <c r="M100">
        <f t="shared" si="36"/>
        <v>1.9686298008987691E-3</v>
      </c>
      <c r="N100">
        <f t="shared" si="37"/>
        <v>4.9887530464414083E-2</v>
      </c>
      <c r="O100">
        <f t="shared" si="38"/>
        <v>4.8474937401632778E-2</v>
      </c>
      <c r="P100">
        <f t="shared" si="39"/>
        <v>9.2645252605092487E-3</v>
      </c>
      <c r="Q100">
        <f t="shared" si="40"/>
        <v>6.7472909323260666E-3</v>
      </c>
      <c r="R100">
        <f t="shared" si="41"/>
        <v>1.252339618778478E-2</v>
      </c>
    </row>
    <row r="101" spans="1:18" x14ac:dyDescent="0.25">
      <c r="A101" s="1">
        <f t="shared" si="24"/>
        <v>750</v>
      </c>
      <c r="B101">
        <f t="shared" si="26"/>
        <v>0.17463046756525982</v>
      </c>
      <c r="C101">
        <f t="shared" si="27"/>
        <v>0.11296938886271957</v>
      </c>
      <c r="D101">
        <f t="shared" si="28"/>
        <v>7.633627733591794E-2</v>
      </c>
      <c r="E101">
        <f t="shared" si="29"/>
        <v>0.16813412377405218</v>
      </c>
      <c r="F101">
        <f t="shared" si="30"/>
        <v>0.17997666077170493</v>
      </c>
      <c r="G101">
        <f t="shared" si="31"/>
        <v>0.12547383064461437</v>
      </c>
      <c r="H101">
        <f t="shared" si="32"/>
        <v>0.11822079322629886</v>
      </c>
      <c r="I101">
        <f t="shared" si="33"/>
        <v>0.11869266523131529</v>
      </c>
      <c r="J101" s="1">
        <f t="shared" si="25"/>
        <v>750</v>
      </c>
      <c r="K101">
        <f t="shared" si="34"/>
        <v>2.4500966861255101E-2</v>
      </c>
      <c r="L101">
        <f t="shared" si="35"/>
        <v>4.6146792242668377E-3</v>
      </c>
      <c r="M101">
        <f t="shared" si="36"/>
        <v>1.667229873372249E-3</v>
      </c>
      <c r="N101">
        <f t="shared" si="37"/>
        <v>4.8730222947738433E-2</v>
      </c>
      <c r="O101">
        <f t="shared" si="38"/>
        <v>4.7138535549523408E-2</v>
      </c>
      <c r="P101">
        <f t="shared" si="39"/>
        <v>8.6088407565250158E-3</v>
      </c>
      <c r="Q101">
        <f t="shared" si="40"/>
        <v>6.1968296930562383E-3</v>
      </c>
      <c r="R101">
        <f t="shared" si="41"/>
        <v>1.1869521981437378E-2</v>
      </c>
    </row>
    <row r="102" spans="1:18" x14ac:dyDescent="0.25">
      <c r="A102" s="1">
        <f t="shared" si="24"/>
        <v>760</v>
      </c>
      <c r="B102">
        <f t="shared" si="26"/>
        <v>0.17061411210362704</v>
      </c>
      <c r="C102">
        <f t="shared" si="27"/>
        <v>0.10860399403771437</v>
      </c>
      <c r="D102">
        <f t="shared" si="28"/>
        <v>7.1301605716885597E-2</v>
      </c>
      <c r="E102">
        <f t="shared" si="29"/>
        <v>0.16475422970712983</v>
      </c>
      <c r="F102">
        <f t="shared" si="30"/>
        <v>0.17652038001669179</v>
      </c>
      <c r="G102">
        <f t="shared" si="31"/>
        <v>0.12127514971435516</v>
      </c>
      <c r="H102">
        <f t="shared" si="32"/>
        <v>0.11393525501703494</v>
      </c>
      <c r="I102">
        <f t="shared" si="33"/>
        <v>0.1146681739198539</v>
      </c>
      <c r="J102" s="1">
        <f t="shared" si="25"/>
        <v>760</v>
      </c>
      <c r="K102">
        <f t="shared" si="34"/>
        <v>2.3318771450062947E-2</v>
      </c>
      <c r="L102">
        <f t="shared" si="35"/>
        <v>4.1872381574467044E-3</v>
      </c>
      <c r="M102">
        <f t="shared" si="36"/>
        <v>1.4070793709015979E-3</v>
      </c>
      <c r="N102">
        <f t="shared" si="37"/>
        <v>4.7613244780803282E-2</v>
      </c>
      <c r="O102">
        <f t="shared" si="38"/>
        <v>4.5848948033067827E-2</v>
      </c>
      <c r="P102">
        <f t="shared" si="39"/>
        <v>7.9989298320360946E-3</v>
      </c>
      <c r="Q102">
        <f t="shared" si="40"/>
        <v>5.6898669961118475E-3</v>
      </c>
      <c r="R102">
        <f t="shared" si="41"/>
        <v>1.1254649806488258E-2</v>
      </c>
    </row>
    <row r="103" spans="1:18" x14ac:dyDescent="0.25">
      <c r="A103" s="1">
        <f t="shared" si="24"/>
        <v>770</v>
      </c>
      <c r="B103">
        <f t="shared" si="26"/>
        <v>0.16669012947600823</v>
      </c>
      <c r="C103">
        <f t="shared" si="27"/>
        <v>0.10438817513511245</v>
      </c>
      <c r="D103">
        <f t="shared" si="28"/>
        <v>6.6504088402113332E-2</v>
      </c>
      <c r="E103">
        <f t="shared" si="29"/>
        <v>0.16147220989140271</v>
      </c>
      <c r="F103">
        <f t="shared" si="30"/>
        <v>0.17315073509450007</v>
      </c>
      <c r="G103">
        <f t="shared" si="31"/>
        <v>0.11720976046880049</v>
      </c>
      <c r="H103">
        <f t="shared" si="32"/>
        <v>0.10979181141215055</v>
      </c>
      <c r="I103">
        <f t="shared" si="33"/>
        <v>0.11078582063703678</v>
      </c>
      <c r="J103" s="1">
        <f t="shared" si="25"/>
        <v>770</v>
      </c>
      <c r="K103">
        <f t="shared" si="34"/>
        <v>2.2193618113910463E-2</v>
      </c>
      <c r="L103">
        <f t="shared" si="35"/>
        <v>3.797674153989905E-3</v>
      </c>
      <c r="M103">
        <f t="shared" si="36"/>
        <v>1.1833190853368092E-3</v>
      </c>
      <c r="N103">
        <f t="shared" si="37"/>
        <v>4.6534745608945702E-2</v>
      </c>
      <c r="O103">
        <f t="shared" si="38"/>
        <v>4.4604168137863054E-2</v>
      </c>
      <c r="P103">
        <f t="shared" si="39"/>
        <v>7.4316559091175405E-3</v>
      </c>
      <c r="Q103">
        <f t="shared" si="40"/>
        <v>5.2231012004100297E-3</v>
      </c>
      <c r="R103">
        <f t="shared" si="41"/>
        <v>1.0676201626614205E-2</v>
      </c>
    </row>
    <row r="104" spans="1:18" x14ac:dyDescent="0.25">
      <c r="A104" s="1">
        <f t="shared" si="24"/>
        <v>780</v>
      </c>
      <c r="B104">
        <f t="shared" si="26"/>
        <v>0.16285639518407516</v>
      </c>
      <c r="C104">
        <f t="shared" si="27"/>
        <v>0.10031779428698917</v>
      </c>
      <c r="D104">
        <f t="shared" si="28"/>
        <v>6.1939135175075682E-2</v>
      </c>
      <c r="E104">
        <f t="shared" si="29"/>
        <v>0.15828451352458858</v>
      </c>
      <c r="F104">
        <f t="shared" si="30"/>
        <v>0.16986502965397166</v>
      </c>
      <c r="G104">
        <f t="shared" si="31"/>
        <v>0.11327382938512276</v>
      </c>
      <c r="H104">
        <f t="shared" si="32"/>
        <v>0.10578643818314437</v>
      </c>
      <c r="I104">
        <f t="shared" si="33"/>
        <v>0.10704081029797161</v>
      </c>
      <c r="J104" s="1">
        <f t="shared" si="25"/>
        <v>780</v>
      </c>
      <c r="K104">
        <f t="shared" si="34"/>
        <v>2.1122754517359649E-2</v>
      </c>
      <c r="L104">
        <f t="shared" si="35"/>
        <v>3.4428117712935746E-3</v>
      </c>
      <c r="M104">
        <f t="shared" si="36"/>
        <v>9.9154657921287411E-4</v>
      </c>
      <c r="N104">
        <f t="shared" si="37"/>
        <v>4.5492979290795148E-2</v>
      </c>
      <c r="O104">
        <f t="shared" si="38"/>
        <v>4.3402291325077447E-2</v>
      </c>
      <c r="P104">
        <f t="shared" si="39"/>
        <v>6.9040917130792634E-3</v>
      </c>
      <c r="Q104">
        <f t="shared" si="40"/>
        <v>4.7934681441849092E-3</v>
      </c>
      <c r="R104">
        <f t="shared" si="41"/>
        <v>1.0131783579209202E-2</v>
      </c>
    </row>
    <row r="105" spans="1:18" x14ac:dyDescent="0.25">
      <c r="A105" s="1">
        <f t="shared" si="24"/>
        <v>790</v>
      </c>
      <c r="B105">
        <f t="shared" si="26"/>
        <v>0.15911083359119357</v>
      </c>
      <c r="C105">
        <f t="shared" si="27"/>
        <v>9.6388774994751514E-2</v>
      </c>
      <c r="D105">
        <f t="shared" si="28"/>
        <v>5.7601855561187729E-2</v>
      </c>
      <c r="E105">
        <f t="shared" si="29"/>
        <v>0.15518773773175751</v>
      </c>
      <c r="F105">
        <f t="shared" si="30"/>
        <v>0.16666066717529016</v>
      </c>
      <c r="G105">
        <f t="shared" si="31"/>
        <v>0.10946360937637889</v>
      </c>
      <c r="H105">
        <f t="shared" si="32"/>
        <v>0.10191518702422131</v>
      </c>
      <c r="I105">
        <f t="shared" si="33"/>
        <v>0.10342847265222607</v>
      </c>
      <c r="J105" s="1">
        <f t="shared" si="25"/>
        <v>790</v>
      </c>
      <c r="K105">
        <f t="shared" si="34"/>
        <v>2.0103561127826543E-2</v>
      </c>
      <c r="L105">
        <f t="shared" si="35"/>
        <v>3.1197229116238789E-3</v>
      </c>
      <c r="M105">
        <f t="shared" si="36"/>
        <v>8.2778870280893516E-4</v>
      </c>
      <c r="N105">
        <f t="shared" si="37"/>
        <v>4.4486297002375517E-2</v>
      </c>
      <c r="O105">
        <f t="shared" si="38"/>
        <v>4.2241509197034066E-2</v>
      </c>
      <c r="P105">
        <f t="shared" si="39"/>
        <v>6.413505860165758E-3</v>
      </c>
      <c r="Q105">
        <f t="shared" si="40"/>
        <v>4.3981253480482874E-3</v>
      </c>
      <c r="R105">
        <f t="shared" si="41"/>
        <v>9.6191720858190277E-3</v>
      </c>
    </row>
    <row r="106" spans="1:18" x14ac:dyDescent="0.25">
      <c r="A106" s="1">
        <f t="shared" si="24"/>
        <v>800</v>
      </c>
      <c r="B106">
        <f t="shared" si="26"/>
        <v>0.15545141679864494</v>
      </c>
      <c r="C106">
        <f t="shared" si="27"/>
        <v>9.2597104523899687E-2</v>
      </c>
      <c r="D106">
        <f t="shared" si="28"/>
        <v>5.3487076963659834E-2</v>
      </c>
      <c r="E106">
        <f t="shared" si="29"/>
        <v>0.15217862104713129</v>
      </c>
      <c r="F106">
        <f t="shared" si="30"/>
        <v>0.16353514674549108</v>
      </c>
      <c r="G106">
        <f t="shared" si="31"/>
        <v>0.10577543946423762</v>
      </c>
      <c r="H106">
        <f t="shared" si="32"/>
        <v>9.8174186552529408E-2</v>
      </c>
      <c r="I106">
        <f t="shared" si="33"/>
        <v>9.9944262771966774E-2</v>
      </c>
      <c r="J106" s="1">
        <f t="shared" si="25"/>
        <v>800</v>
      </c>
      <c r="K106">
        <f t="shared" si="34"/>
        <v>1.9133544807714679E-2</v>
      </c>
      <c r="L106">
        <f t="shared" si="35"/>
        <v>2.8257095113393138E-3</v>
      </c>
      <c r="M106">
        <f t="shared" si="36"/>
        <v>6.8847385264591296E-4</v>
      </c>
      <c r="N106">
        <f t="shared" si="37"/>
        <v>4.3513140861287665E-2</v>
      </c>
      <c r="O106">
        <f t="shared" si="38"/>
        <v>4.112010386825049E-2</v>
      </c>
      <c r="P106">
        <f t="shared" si="39"/>
        <v>5.9573502478401652E-3</v>
      </c>
      <c r="Q106">
        <f t="shared" si="40"/>
        <v>4.0344371398786105E-3</v>
      </c>
      <c r="R106">
        <f t="shared" si="41"/>
        <v>9.1363010396696316E-3</v>
      </c>
    </row>
    <row r="107" spans="1:18" x14ac:dyDescent="0.25">
      <c r="A107" s="1">
        <f t="shared" si="24"/>
        <v>810</v>
      </c>
      <c r="B107">
        <f t="shared" si="26"/>
        <v>0.1518761635476939</v>
      </c>
      <c r="C107">
        <f t="shared" si="27"/>
        <v>8.8938836019905265E-2</v>
      </c>
      <c r="D107">
        <f t="shared" si="28"/>
        <v>4.9589363925171194E-2</v>
      </c>
      <c r="E107">
        <f t="shared" si="29"/>
        <v>0.14925403716022834</v>
      </c>
      <c r="F107">
        <f t="shared" si="30"/>
        <v>0.16048605902938995</v>
      </c>
      <c r="G107">
        <f t="shared" si="31"/>
        <v>0.1022057443083515</v>
      </c>
      <c r="H107">
        <f t="shared" si="32"/>
        <v>9.4559643088537149E-2</v>
      </c>
      <c r="I107">
        <f t="shared" si="33"/>
        <v>9.6583761105724669E-2</v>
      </c>
      <c r="J107" s="1">
        <f t="shared" si="25"/>
        <v>810</v>
      </c>
      <c r="K107">
        <f t="shared" si="34"/>
        <v>1.8210332715734363E-2</v>
      </c>
      <c r="L107">
        <f t="shared" si="35"/>
        <v>2.558287237457435E-3</v>
      </c>
      <c r="M107">
        <f t="shared" si="36"/>
        <v>5.7040424034861942E-4</v>
      </c>
      <c r="N107">
        <f t="shared" si="37"/>
        <v>4.2572038027269644E-2</v>
      </c>
      <c r="O107">
        <f t="shared" si="38"/>
        <v>4.0036442711440356E-2</v>
      </c>
      <c r="P107">
        <f t="shared" si="39"/>
        <v>5.5332482057978138E-3</v>
      </c>
      <c r="Q107">
        <f t="shared" si="40"/>
        <v>3.6999606613874469E-3</v>
      </c>
      <c r="R107">
        <f t="shared" si="41"/>
        <v>8.6812499875280787E-3</v>
      </c>
    </row>
    <row r="108" spans="1:18" x14ac:dyDescent="0.25">
      <c r="A108" s="1">
        <f t="shared" si="24"/>
        <v>820</v>
      </c>
      <c r="B108">
        <f t="shared" si="26"/>
        <v>0.14838313814690776</v>
      </c>
      <c r="C108">
        <f t="shared" si="27"/>
        <v>8.5410090361302649E-2</v>
      </c>
      <c r="D108">
        <f t="shared" si="28"/>
        <v>4.5903038418834793E-2</v>
      </c>
      <c r="E108">
        <f t="shared" si="29"/>
        <v>0.14641098892126614</v>
      </c>
      <c r="F108">
        <f t="shared" si="30"/>
        <v>0.15751108242668499</v>
      </c>
      <c r="G108">
        <f t="shared" si="31"/>
        <v>9.8751033606672367E-2</v>
      </c>
      <c r="H108">
        <f t="shared" si="32"/>
        <v>9.1067841233011482E-2</v>
      </c>
      <c r="I108">
        <f t="shared" si="33"/>
        <v>9.3342673141817017E-2</v>
      </c>
      <c r="J108" s="1">
        <f t="shared" si="25"/>
        <v>820</v>
      </c>
      <c r="K108">
        <f t="shared" si="34"/>
        <v>1.7331666502489223E-2</v>
      </c>
      <c r="L108">
        <f t="shared" si="35"/>
        <v>2.3151701551105131E-3</v>
      </c>
      <c r="M108">
        <f t="shared" si="36"/>
        <v>4.7072842051592553E-4</v>
      </c>
      <c r="N108">
        <f t="shared" si="37"/>
        <v>4.1661595239451503E-2</v>
      </c>
      <c r="O108">
        <f t="shared" si="38"/>
        <v>3.8988973450505338E-2</v>
      </c>
      <c r="P108">
        <f t="shared" si="39"/>
        <v>5.1389833673054497E-3</v>
      </c>
      <c r="Q108">
        <f t="shared" si="40"/>
        <v>3.3924327163487034E-3</v>
      </c>
      <c r="R108">
        <f t="shared" si="41"/>
        <v>8.2522332290017875E-3</v>
      </c>
    </row>
    <row r="109" spans="1:18" x14ac:dyDescent="0.25">
      <c r="A109" s="1">
        <f t="shared" si="24"/>
        <v>830</v>
      </c>
      <c r="B109">
        <f t="shared" si="26"/>
        <v>0.14497044942414616</v>
      </c>
      <c r="C109">
        <f t="shared" si="27"/>
        <v>8.2007057765405622E-2</v>
      </c>
      <c r="D109">
        <f t="shared" si="28"/>
        <v>4.2422201062727406E-2</v>
      </c>
      <c r="E109">
        <f t="shared" si="29"/>
        <v>0.14364660259982379</v>
      </c>
      <c r="F109">
        <f t="shared" si="30"/>
        <v>0.15460797940636295</v>
      </c>
      <c r="G109">
        <f t="shared" si="31"/>
        <v>9.5407901379904403E-2</v>
      </c>
      <c r="H109">
        <f t="shared" si="32"/>
        <v>8.7695144256078494E-2</v>
      </c>
      <c r="I109">
        <f t="shared" si="33"/>
        <v>9.021682872251563E-2</v>
      </c>
      <c r="J109" s="1">
        <f t="shared" si="25"/>
        <v>830</v>
      </c>
      <c r="K109">
        <f t="shared" si="34"/>
        <v>1.6495396786131357E-2</v>
      </c>
      <c r="L109">
        <f t="shared" si="35"/>
        <v>2.094256328034283E-3</v>
      </c>
      <c r="M109">
        <f t="shared" si="36"/>
        <v>3.8691430382381412E-4</v>
      </c>
      <c r="N109">
        <f t="shared" si="37"/>
        <v>4.0780493754239741E-2</v>
      </c>
      <c r="O109">
        <f t="shared" si="38"/>
        <v>3.7976219574856196E-2</v>
      </c>
      <c r="P109">
        <f t="shared" si="39"/>
        <v>4.7724892219718207E-3</v>
      </c>
      <c r="Q109">
        <f t="shared" si="40"/>
        <v>3.109757420865944E-3</v>
      </c>
      <c r="R109">
        <f t="shared" si="41"/>
        <v>7.8475897619421277E-3</v>
      </c>
    </row>
    <row r="110" spans="1:18" x14ac:dyDescent="0.25">
      <c r="A110" s="1">
        <f t="shared" si="24"/>
        <v>840</v>
      </c>
      <c r="B110">
        <f t="shared" si="26"/>
        <v>0.14163624970265459</v>
      </c>
      <c r="C110">
        <f t="shared" si="27"/>
        <v>7.8725999161399884E-2</v>
      </c>
      <c r="D110">
        <f t="shared" si="28"/>
        <v>3.9140753143696791E-2</v>
      </c>
      <c r="E110">
        <f t="shared" si="29"/>
        <v>0.14095812239006589</v>
      </c>
      <c r="F110">
        <f t="shared" si="30"/>
        <v>0.15177459300992957</v>
      </c>
      <c r="G110">
        <f t="shared" si="31"/>
        <v>9.217302515227499E-2</v>
      </c>
      <c r="H110">
        <f t="shared" si="32"/>
        <v>8.443799431290655E-2</v>
      </c>
      <c r="I110">
        <f t="shared" si="33"/>
        <v>8.7202181047235594E-2</v>
      </c>
      <c r="J110" s="1">
        <f t="shared" si="25"/>
        <v>840</v>
      </c>
      <c r="K110">
        <f t="shared" si="34"/>
        <v>1.5699477894571358E-2</v>
      </c>
      <c r="L110">
        <f t="shared" si="35"/>
        <v>1.8936143132954886E-3</v>
      </c>
      <c r="M110">
        <f t="shared" si="36"/>
        <v>3.1672285752159027E-4</v>
      </c>
      <c r="N110">
        <f t="shared" si="37"/>
        <v>3.9927484651031721E-2</v>
      </c>
      <c r="O110">
        <f t="shared" si="38"/>
        <v>3.6996776051497426E-2</v>
      </c>
      <c r="P110">
        <f t="shared" si="39"/>
        <v>4.4318393125866162E-3</v>
      </c>
      <c r="Q110">
        <f t="shared" si="40"/>
        <v>2.8499946166561374E-3</v>
      </c>
      <c r="R110">
        <f t="shared" si="41"/>
        <v>7.4657740078686108E-3</v>
      </c>
    </row>
    <row r="111" spans="1:18" x14ac:dyDescent="0.25">
      <c r="A111" s="1">
        <f t="shared" si="24"/>
        <v>850</v>
      </c>
      <c r="B111">
        <f t="shared" si="26"/>
        <v>0.13837873380070667</v>
      </c>
      <c r="C111">
        <f t="shared" si="27"/>
        <v>7.5563247344924367E-2</v>
      </c>
      <c r="D111">
        <f t="shared" si="28"/>
        <v>3.6052419328350023E-2</v>
      </c>
      <c r="E111">
        <f t="shared" si="29"/>
        <v>0.13834290515530082</v>
      </c>
      <c r="F111">
        <f t="shared" si="30"/>
        <v>0.14900884351534072</v>
      </c>
      <c r="G111">
        <f t="shared" si="31"/>
        <v>8.9043165039865979E-2</v>
      </c>
      <c r="H111">
        <f t="shared" si="32"/>
        <v>8.1292912499671743E-2</v>
      </c>
      <c r="I111">
        <f t="shared" si="33"/>
        <v>8.4294805400275868E-2</v>
      </c>
      <c r="J111" s="1">
        <f t="shared" si="25"/>
        <v>850</v>
      </c>
      <c r="K111">
        <f t="shared" si="34"/>
        <v>1.4941962861382014E-2</v>
      </c>
      <c r="L111">
        <f t="shared" si="35"/>
        <v>1.7114705109321227E-3</v>
      </c>
      <c r="M111">
        <f t="shared" si="36"/>
        <v>2.5818267027246137E-4</v>
      </c>
      <c r="N111">
        <f t="shared" si="37"/>
        <v>3.9101384475904416E-2</v>
      </c>
      <c r="O111">
        <f t="shared" si="38"/>
        <v>3.604930531322037E-2</v>
      </c>
      <c r="P111">
        <f t="shared" si="39"/>
        <v>4.115238040212299E-3</v>
      </c>
      <c r="Q111">
        <f t="shared" si="40"/>
        <v>2.6113490091002056E-3</v>
      </c>
      <c r="R111">
        <f t="shared" si="41"/>
        <v>7.1053472562626532E-3</v>
      </c>
    </row>
    <row r="112" spans="1:18" x14ac:dyDescent="0.25">
      <c r="A112" s="1">
        <f t="shared" si="24"/>
        <v>860</v>
      </c>
      <c r="B112">
        <f t="shared" si="26"/>
        <v>0.13519613805425365</v>
      </c>
      <c r="C112">
        <f t="shared" si="27"/>
        <v>7.2515207927636771E-2</v>
      </c>
      <c r="D112">
        <f t="shared" si="28"/>
        <v>3.3150770932191168E-2</v>
      </c>
      <c r="E112">
        <f t="shared" si="29"/>
        <v>0.13579841540426588</v>
      </c>
      <c r="F112">
        <f t="shared" si="30"/>
        <v>0.14630872525388838</v>
      </c>
      <c r="G112">
        <f t="shared" si="31"/>
        <v>8.6015162756863717E-2</v>
      </c>
      <c r="H112">
        <f t="shared" si="32"/>
        <v>7.825649876263463E-2</v>
      </c>
      <c r="I112">
        <f t="shared" si="33"/>
        <v>8.1490897636040019E-2</v>
      </c>
      <c r="J112" s="1">
        <f t="shared" si="25"/>
        <v>860</v>
      </c>
      <c r="K112">
        <f t="shared" si="34"/>
        <v>1.4220998663154273E-2</v>
      </c>
      <c r="L112">
        <f t="shared" si="35"/>
        <v>1.5461973289995212E-3</v>
      </c>
      <c r="M112">
        <f t="shared" si="36"/>
        <v>2.0956553243589056E-4</v>
      </c>
      <c r="N112">
        <f t="shared" si="37"/>
        <v>3.830107119608224E-2</v>
      </c>
      <c r="O112">
        <f t="shared" si="38"/>
        <v>3.5132533502988395E-2</v>
      </c>
      <c r="P112">
        <f t="shared" si="39"/>
        <v>3.8210120432671246E-3</v>
      </c>
      <c r="Q112">
        <f t="shared" si="40"/>
        <v>2.3921599927283488E-3</v>
      </c>
      <c r="R112">
        <f t="shared" si="41"/>
        <v>6.7649697712049602E-3</v>
      </c>
    </row>
    <row r="113" spans="1:18" x14ac:dyDescent="0.25">
      <c r="A113" s="1">
        <f t="shared" si="24"/>
        <v>870</v>
      </c>
      <c r="B113">
        <f t="shared" si="26"/>
        <v>0.13208673936205267</v>
      </c>
      <c r="C113">
        <f t="shared" si="27"/>
        <v>6.9578360094662783E-2</v>
      </c>
      <c r="D113">
        <f t="shared" si="28"/>
        <v>3.0429249611919344E-2</v>
      </c>
      <c r="E113">
        <f t="shared" si="29"/>
        <v>0.13332222049127387</v>
      </c>
      <c r="F113">
        <f t="shared" si="30"/>
        <v>0.14367230357264282</v>
      </c>
      <c r="G113">
        <f t="shared" si="31"/>
        <v>8.3085940549285198E-2</v>
      </c>
      <c r="H113">
        <f t="shared" si="32"/>
        <v>7.5325431672371934E-2</v>
      </c>
      <c r="I113">
        <f t="shared" si="33"/>
        <v>7.878677245217168E-2</v>
      </c>
      <c r="J113" s="1">
        <f t="shared" si="25"/>
        <v>870</v>
      </c>
      <c r="K113">
        <f t="shared" si="34"/>
        <v>1.3534821686655575E-2</v>
      </c>
      <c r="L113">
        <f t="shared" si="35"/>
        <v>1.3963021246384821E-3</v>
      </c>
      <c r="M113">
        <f t="shared" si="36"/>
        <v>1.6936315687737482E-4</v>
      </c>
      <c r="N113">
        <f t="shared" si="37"/>
        <v>3.7525480440390641E-2</v>
      </c>
      <c r="O113">
        <f t="shared" si="38"/>
        <v>3.4245246956188469E-2</v>
      </c>
      <c r="P113">
        <f t="shared" si="39"/>
        <v>3.5476021178724171E-3</v>
      </c>
      <c r="Q113">
        <f t="shared" si="40"/>
        <v>2.1908921278408489E-3</v>
      </c>
      <c r="R113">
        <f t="shared" si="41"/>
        <v>6.4433935081528006E-3</v>
      </c>
    </row>
    <row r="114" spans="1:18" x14ac:dyDescent="0.25">
      <c r="A114" s="1">
        <f t="shared" si="24"/>
        <v>880</v>
      </c>
      <c r="B114">
        <f t="shared" si="26"/>
        <v>0.12904885425275583</v>
      </c>
      <c r="C114">
        <f t="shared" si="27"/>
        <v>6.6749257182256327E-2</v>
      </c>
      <c r="D114">
        <f t="shared" si="28"/>
        <v>2.7881191341017731E-2</v>
      </c>
      <c r="E114">
        <f t="shared" si="29"/>
        <v>0.13091198603220056</v>
      </c>
      <c r="F114">
        <f t="shared" si="30"/>
        <v>0.14109771193539999</v>
      </c>
      <c r="G114">
        <f t="shared" si="31"/>
        <v>8.0252500064983967E-2</v>
      </c>
      <c r="H114">
        <f t="shared" si="32"/>
        <v>7.2496468074464637E-2</v>
      </c>
      <c r="I114">
        <f t="shared" si="33"/>
        <v>7.6178861478663804E-2</v>
      </c>
      <c r="J114" s="1">
        <f t="shared" si="25"/>
        <v>880</v>
      </c>
      <c r="K114">
        <f t="shared" si="34"/>
        <v>1.2881753414702147E-2</v>
      </c>
      <c r="L114">
        <f t="shared" si="35"/>
        <v>1.2604168821647166E-3</v>
      </c>
      <c r="M114">
        <f t="shared" si="36"/>
        <v>1.3626513968460362E-4</v>
      </c>
      <c r="N114">
        <f t="shared" si="37"/>
        <v>3.677360200307675E-2</v>
      </c>
      <c r="O114">
        <f t="shared" si="38"/>
        <v>3.338628890387163E-2</v>
      </c>
      <c r="P114">
        <f t="shared" si="39"/>
        <v>3.2935556482580619E-3</v>
      </c>
      <c r="Q114">
        <f t="shared" si="40"/>
        <v>2.0061262330832719E-3</v>
      </c>
      <c r="R114">
        <f t="shared" si="41"/>
        <v>6.1394553926821518E-3</v>
      </c>
    </row>
    <row r="115" spans="1:18" x14ac:dyDescent="0.25">
      <c r="A115" s="1">
        <f t="shared" si="24"/>
        <v>890</v>
      </c>
      <c r="B115">
        <f t="shared" si="26"/>
        <v>0.12608083797345557</v>
      </c>
      <c r="C115">
        <f t="shared" si="27"/>
        <v>6.4024527087439553E-2</v>
      </c>
      <c r="D115">
        <f t="shared" si="28"/>
        <v>2.5499850525062567E-2</v>
      </c>
      <c r="E115">
        <f t="shared" si="29"/>
        <v>0.12856547152822395</v>
      </c>
      <c r="F115">
        <f t="shared" si="30"/>
        <v>0.13858314915541392</v>
      </c>
      <c r="G115">
        <f t="shared" si="31"/>
        <v>7.7511921168043951E-2</v>
      </c>
      <c r="H115">
        <f t="shared" si="32"/>
        <v>6.9766442627248848E-2</v>
      </c>
      <c r="I115">
        <f t="shared" si="33"/>
        <v>7.3663711208748803E-2</v>
      </c>
      <c r="J115" s="1">
        <f t="shared" si="25"/>
        <v>890</v>
      </c>
      <c r="K115">
        <f t="shared" si="34"/>
        <v>1.2260196320192051E-2</v>
      </c>
      <c r="L115">
        <f t="shared" si="35"/>
        <v>1.1372885897792395E-3</v>
      </c>
      <c r="M115">
        <f t="shared" si="36"/>
        <v>1.0913823519713958E-4</v>
      </c>
      <c r="N115">
        <f t="shared" si="37"/>
        <v>3.604447659034473E-2</v>
      </c>
      <c r="O115">
        <f t="shared" si="38"/>
        <v>3.2554556381427902E-2</v>
      </c>
      <c r="P115">
        <f t="shared" si="39"/>
        <v>3.0575195175114311E-3</v>
      </c>
      <c r="Q115">
        <f t="shared" si="40"/>
        <v>1.836551059987368E-3</v>
      </c>
      <c r="R115">
        <f t="shared" si="41"/>
        <v>5.8520711167684989E-3</v>
      </c>
    </row>
    <row r="116" spans="1:18" x14ac:dyDescent="0.25">
      <c r="A116" s="1">
        <f t="shared" si="24"/>
        <v>900</v>
      </c>
      <c r="B116">
        <f t="shared" si="26"/>
        <v>0.12318108359919271</v>
      </c>
      <c r="C116">
        <f t="shared" si="27"/>
        <v>6.1400872520857241E-2</v>
      </c>
      <c r="D116">
        <f t="shared" si="28"/>
        <v>2.3278424110730427E-2</v>
      </c>
      <c r="E116">
        <f t="shared" si="29"/>
        <v>0.12628052618922847</v>
      </c>
      <c r="F116">
        <f t="shared" si="30"/>
        <v>0.13612687675352098</v>
      </c>
      <c r="G116">
        <f t="shared" si="31"/>
        <v>7.4861360705020807E-2</v>
      </c>
      <c r="H116">
        <f t="shared" si="32"/>
        <v>6.7132267236571508E-2</v>
      </c>
      <c r="I116">
        <f t="shared" si="33"/>
        <v>7.1237980795250538E-2</v>
      </c>
      <c r="J116" s="1">
        <f t="shared" si="25"/>
        <v>900</v>
      </c>
      <c r="K116">
        <f t="shared" si="34"/>
        <v>1.1668629958255291E-2</v>
      </c>
      <c r="L116">
        <f t="shared" si="35"/>
        <v>1.0257702772834554E-3</v>
      </c>
      <c r="M116">
        <f t="shared" si="36"/>
        <v>8.7006995907112678E-5</v>
      </c>
      <c r="N116">
        <f t="shared" si="37"/>
        <v>3.5337192790735238E-2</v>
      </c>
      <c r="O116">
        <f t="shared" si="38"/>
        <v>3.1748997328354345E-2</v>
      </c>
      <c r="P116">
        <f t="shared" si="39"/>
        <v>2.8382334704126766E-3</v>
      </c>
      <c r="Q116">
        <f t="shared" si="40"/>
        <v>1.6809555167307533E-3</v>
      </c>
      <c r="R116">
        <f t="shared" si="41"/>
        <v>5.5802294116611929E-3</v>
      </c>
    </row>
    <row r="117" spans="1:18" x14ac:dyDescent="0.25">
      <c r="A117" s="1">
        <f t="shared" si="24"/>
        <v>910</v>
      </c>
      <c r="B117">
        <f t="shared" si="26"/>
        <v>0.12034802116294532</v>
      </c>
      <c r="C117">
        <f t="shared" si="27"/>
        <v>5.8875071113561828E-2</v>
      </c>
      <c r="D117">
        <f t="shared" si="28"/>
        <v>2.1210075541358561E-2</v>
      </c>
      <c r="E117">
        <f t="shared" si="29"/>
        <v>0.12405508494884472</v>
      </c>
      <c r="F117">
        <f t="shared" si="30"/>
        <v>0.13372721643556296</v>
      </c>
      <c r="G117">
        <f t="shared" si="31"/>
        <v>7.2298051229898963E-2</v>
      </c>
      <c r="H117">
        <f t="shared" si="32"/>
        <v>6.4590930396874136E-2</v>
      </c>
      <c r="I117">
        <f t="shared" si="33"/>
        <v>6.8898439734068881E-2</v>
      </c>
      <c r="J117" s="1">
        <f t="shared" si="25"/>
        <v>910</v>
      </c>
      <c r="K117">
        <f t="shared" si="34"/>
        <v>1.1105607246961271E-2</v>
      </c>
      <c r="L117">
        <f t="shared" si="35"/>
        <v>9.2481267812083434E-4</v>
      </c>
      <c r="M117">
        <f t="shared" si="36"/>
        <v>6.9035805399430137E-5</v>
      </c>
      <c r="N117">
        <f t="shared" si="37"/>
        <v>3.465088425209354E-2</v>
      </c>
      <c r="O117">
        <f t="shared" si="38"/>
        <v>3.0968607865879738E-2</v>
      </c>
      <c r="P117">
        <f t="shared" si="39"/>
        <v>2.6345239015188593E-3</v>
      </c>
      <c r="Q117">
        <f t="shared" si="40"/>
        <v>1.5382214096368862E-3</v>
      </c>
      <c r="R117">
        <f t="shared" si="41"/>
        <v>5.322986759633253E-3</v>
      </c>
    </row>
    <row r="118" spans="1:18" x14ac:dyDescent="0.25">
      <c r="A118" s="1">
        <f t="shared" si="24"/>
        <v>920</v>
      </c>
      <c r="B118">
        <f t="shared" si="26"/>
        <v>0.11758011680562656</v>
      </c>
      <c r="C118">
        <f t="shared" si="27"/>
        <v>5.6443975387944989E-2</v>
      </c>
      <c r="D118">
        <f t="shared" si="28"/>
        <v>1.9287958412168276E-2</v>
      </c>
      <c r="E118">
        <f t="shared" si="29"/>
        <v>0.12188716466320432</v>
      </c>
      <c r="F118">
        <f t="shared" si="30"/>
        <v>0.13138254768332236</v>
      </c>
      <c r="G118">
        <f t="shared" si="31"/>
        <v>6.9819299694066528E-2</v>
      </c>
      <c r="H118">
        <f t="shared" si="32"/>
        <v>6.2139496447336184E-2</v>
      </c>
      <c r="I118">
        <f t="shared" si="33"/>
        <v>6.6641965454578636E-2</v>
      </c>
      <c r="J118" s="1">
        <f t="shared" si="25"/>
        <v>920</v>
      </c>
      <c r="K118">
        <f t="shared" si="34"/>
        <v>1.0569750927485915E-2</v>
      </c>
      <c r="L118">
        <f t="shared" si="35"/>
        <v>8.3345648012356222E-4</v>
      </c>
      <c r="M118">
        <f t="shared" si="36"/>
        <v>5.4512311855384631E-5</v>
      </c>
      <c r="N118">
        <f t="shared" si="37"/>
        <v>3.3984727049335667E-2</v>
      </c>
      <c r="O118">
        <f t="shared" si="38"/>
        <v>3.0212429740225533E-2</v>
      </c>
      <c r="P118">
        <f t="shared" si="39"/>
        <v>2.4452980430353932E-3</v>
      </c>
      <c r="Q118">
        <f t="shared" si="40"/>
        <v>1.4073166722385899E-3</v>
      </c>
      <c r="R118">
        <f t="shared" si="41"/>
        <v>5.079462509876391E-3</v>
      </c>
    </row>
    <row r="119" spans="1:18" x14ac:dyDescent="0.25">
      <c r="A119" s="1">
        <f t="shared" si="24"/>
        <v>930</v>
      </c>
      <c r="B119">
        <f t="shared" si="26"/>
        <v>0.11487587194563258</v>
      </c>
      <c r="C119">
        <f t="shared" si="27"/>
        <v>5.4104512602550114E-2</v>
      </c>
      <c r="D119">
        <f t="shared" si="28"/>
        <v>1.7505239679934025E-2</v>
      </c>
      <c r="E119">
        <f t="shared" si="29"/>
        <v>0.11977486048563249</v>
      </c>
      <c r="F119">
        <f t="shared" si="30"/>
        <v>0.12909130545346348</v>
      </c>
      <c r="G119">
        <f t="shared" si="31"/>
        <v>6.7422486107105439E-2</v>
      </c>
      <c r="H119">
        <f t="shared" si="32"/>
        <v>5.9775104751262131E-2</v>
      </c>
      <c r="I119">
        <f t="shared" si="33"/>
        <v>6.4465540834956592E-2</v>
      </c>
      <c r="J119" s="1">
        <f t="shared" si="25"/>
        <v>930</v>
      </c>
      <c r="K119">
        <f t="shared" si="34"/>
        <v>1.005975019507899E-2</v>
      </c>
      <c r="L119">
        <f t="shared" si="35"/>
        <v>7.508251304999547E-4</v>
      </c>
      <c r="M119">
        <f t="shared" si="36"/>
        <v>4.2832250968795786E-5</v>
      </c>
      <c r="N119">
        <f t="shared" si="37"/>
        <v>3.3337937228551676E-2</v>
      </c>
      <c r="O119">
        <f t="shared" si="38"/>
        <v>2.9479547920211013E-2</v>
      </c>
      <c r="P119">
        <f t="shared" si="39"/>
        <v>2.269538528348658E-3</v>
      </c>
      <c r="Q119">
        <f t="shared" si="40"/>
        <v>1.2872890530251091E-3</v>
      </c>
      <c r="R119">
        <f t="shared" si="41"/>
        <v>4.8488343665738995E-3</v>
      </c>
    </row>
    <row r="120" spans="1:18" x14ac:dyDescent="0.25">
      <c r="A120" s="1">
        <f t="shared" si="24"/>
        <v>940</v>
      </c>
      <c r="B120">
        <f t="shared" si="26"/>
        <v>0.11223382246748952</v>
      </c>
      <c r="C120">
        <f t="shared" si="27"/>
        <v>5.1853684480034468E-2</v>
      </c>
      <c r="D120">
        <f t="shared" si="28"/>
        <v>1.5855122284993688E-2</v>
      </c>
      <c r="E120">
        <f t="shared" si="29"/>
        <v>0.1177163424096756</v>
      </c>
      <c r="F120">
        <f t="shared" si="30"/>
        <v>0.12685197797924297</v>
      </c>
      <c r="G120">
        <f t="shared" si="31"/>
        <v>6.5105062173709816E-2</v>
      </c>
      <c r="H120">
        <f t="shared" si="32"/>
        <v>5.749496880635796E-2</v>
      </c>
      <c r="I120">
        <f t="shared" si="33"/>
        <v>6.2366251658781742E-2</v>
      </c>
      <c r="J120" s="1">
        <f t="shared" si="25"/>
        <v>940</v>
      </c>
      <c r="K120">
        <f t="shared" si="34"/>
        <v>9.5743574925906596E-3</v>
      </c>
      <c r="L120">
        <f t="shared" si="35"/>
        <v>6.7611816183066331E-4</v>
      </c>
      <c r="M120">
        <f t="shared" si="36"/>
        <v>3.348563058444887E-5</v>
      </c>
      <c r="N120">
        <f t="shared" si="37"/>
        <v>3.2709768514193958E-2</v>
      </c>
      <c r="O120">
        <f t="shared" si="38"/>
        <v>2.8769088338760129E-2</v>
      </c>
      <c r="P120">
        <f t="shared" si="39"/>
        <v>2.1062983083733888E-3</v>
      </c>
      <c r="Q120">
        <f t="shared" si="40"/>
        <v>1.1772602342978722E-3</v>
      </c>
      <c r="R120">
        <f t="shared" si="41"/>
        <v>4.6303342197345169E-3</v>
      </c>
    </row>
    <row r="121" spans="1:18" x14ac:dyDescent="0.25">
      <c r="A121" s="1">
        <f t="shared" si="24"/>
        <v>950</v>
      </c>
      <c r="B121">
        <f t="shared" si="26"/>
        <v>0.10965253792916133</v>
      </c>
      <c r="C121">
        <f t="shared" si="27"/>
        <v>4.9688566827099434E-2</v>
      </c>
      <c r="D121">
        <f t="shared" si="28"/>
        <v>1.4330867048047076E-2</v>
      </c>
      <c r="E121">
        <f t="shared" si="29"/>
        <v>0.11570985197305887</v>
      </c>
      <c r="F121">
        <f t="shared" si="30"/>
        <v>0.12466310467002095</v>
      </c>
      <c r="G121">
        <f t="shared" si="31"/>
        <v>6.2864549911603729E-2</v>
      </c>
      <c r="H121">
        <f t="shared" si="32"/>
        <v>5.5296375293067634E-2</v>
      </c>
      <c r="I121">
        <f t="shared" si="33"/>
        <v>6.0341284027720328E-2</v>
      </c>
      <c r="J121" s="1">
        <f t="shared" si="25"/>
        <v>950</v>
      </c>
      <c r="K121">
        <f t="shared" si="34"/>
        <v>9.1123854587133752E-3</v>
      </c>
      <c r="L121">
        <f t="shared" si="35"/>
        <v>6.086050071255622E-4</v>
      </c>
      <c r="M121">
        <f t="shared" si="36"/>
        <v>2.6044235069896372E-5</v>
      </c>
      <c r="N121">
        <f t="shared" si="37"/>
        <v>3.2099510167196137E-2</v>
      </c>
      <c r="O121">
        <f t="shared" si="38"/>
        <v>2.8080215768654826E-2</v>
      </c>
      <c r="P121">
        <f t="shared" si="39"/>
        <v>1.9546958991085717E-3</v>
      </c>
      <c r="Q121">
        <f t="shared" si="40"/>
        <v>1.0764203558464303E-3</v>
      </c>
      <c r="R121">
        <f t="shared" si="41"/>
        <v>4.4232442917265776E-3</v>
      </c>
    </row>
    <row r="122" spans="1:18" x14ac:dyDescent="0.25">
      <c r="A122" s="1">
        <f t="shared" si="24"/>
        <v>960</v>
      </c>
      <c r="B122">
        <f t="shared" si="26"/>
        <v>0.10713062078758867</v>
      </c>
      <c r="C122">
        <f t="shared" si="27"/>
        <v>4.760630905477603E-2</v>
      </c>
      <c r="D122">
        <f t="shared" si="28"/>
        <v>1.2925813710166142E-2</v>
      </c>
      <c r="E122">
        <f t="shared" si="29"/>
        <v>0.1137536991153843</v>
      </c>
      <c r="F122">
        <f t="shared" si="30"/>
        <v>0.12252327410384334</v>
      </c>
      <c r="G122">
        <f t="shared" si="31"/>
        <v>6.069854025491872E-2</v>
      </c>
      <c r="H122">
        <f t="shared" si="32"/>
        <v>5.3176683067653219E-2</v>
      </c>
      <c r="I122">
        <f t="shared" si="33"/>
        <v>5.8387921743646695E-2</v>
      </c>
      <c r="J122" s="1">
        <f t="shared" si="25"/>
        <v>960</v>
      </c>
      <c r="K122">
        <f t="shared" si="34"/>
        <v>8.6727040234741669E-3</v>
      </c>
      <c r="L122">
        <f t="shared" si="35"/>
        <v>5.4761927331881122E-4</v>
      </c>
      <c r="M122">
        <f t="shared" si="36"/>
        <v>2.0150395420672526E-5</v>
      </c>
      <c r="N122">
        <f t="shared" si="37"/>
        <v>3.1506484982868149E-2</v>
      </c>
      <c r="O122">
        <f t="shared" si="38"/>
        <v>2.7412131823587704E-2</v>
      </c>
      <c r="P122">
        <f t="shared" si="39"/>
        <v>1.8139109399812892E-3</v>
      </c>
      <c r="Q122">
        <f t="shared" si="40"/>
        <v>9.8402291843247003E-4</v>
      </c>
      <c r="R122">
        <f t="shared" si="41"/>
        <v>4.2268935746205358E-3</v>
      </c>
    </row>
    <row r="123" spans="1:18" x14ac:dyDescent="0.25">
      <c r="A123" s="1">
        <f t="shared" si="24"/>
        <v>970</v>
      </c>
      <c r="B123">
        <f t="shared" si="26"/>
        <v>0.10466670564203968</v>
      </c>
      <c r="C123">
        <f t="shared" si="27"/>
        <v>4.560413360703397E-2</v>
      </c>
      <c r="D123">
        <f t="shared" si="28"/>
        <v>1.1633400991798265E-2</v>
      </c>
      <c r="E123">
        <f t="shared" si="29"/>
        <v>0.11184625918260693</v>
      </c>
      <c r="F123">
        <f t="shared" si="30"/>
        <v>0.12043112210860984</v>
      </c>
      <c r="G123">
        <f t="shared" si="31"/>
        <v>5.860469164711013E-2</v>
      </c>
      <c r="H123">
        <f t="shared" si="32"/>
        <v>5.1133322106278301E-2</v>
      </c>
      <c r="I123">
        <f t="shared" si="33"/>
        <v>5.6503543672224731E-2</v>
      </c>
      <c r="J123" s="1">
        <f t="shared" si="25"/>
        <v>970</v>
      </c>
      <c r="K123">
        <f t="shared" si="34"/>
        <v>8.2542376438721268E-3</v>
      </c>
      <c r="L123">
        <f t="shared" si="35"/>
        <v>4.925534439272905E-4</v>
      </c>
      <c r="M123">
        <f t="shared" si="36"/>
        <v>1.5506961367455956E-5</v>
      </c>
      <c r="N123">
        <f t="shared" si="37"/>
        <v>3.0930047418322802E-2</v>
      </c>
      <c r="O123">
        <f t="shared" si="38"/>
        <v>2.6764073076237294E-2</v>
      </c>
      <c r="P123">
        <f t="shared" si="39"/>
        <v>1.6831800436951649E-3</v>
      </c>
      <c r="Q123">
        <f t="shared" si="40"/>
        <v>8.9938004331391319E-4</v>
      </c>
      <c r="R123">
        <f t="shared" si="41"/>
        <v>4.0406545354493058E-3</v>
      </c>
    </row>
    <row r="124" spans="1:18" x14ac:dyDescent="0.25">
      <c r="A124" s="1">
        <f t="shared" si="24"/>
        <v>980</v>
      </c>
      <c r="B124">
        <f t="shared" si="26"/>
        <v>0.10225945849486348</v>
      </c>
      <c r="C124">
        <f t="shared" si="27"/>
        <v>4.3679335305282008E-2</v>
      </c>
      <c r="D124">
        <f t="shared" si="28"/>
        <v>1.0447185555229107E-2</v>
      </c>
      <c r="E124">
        <f t="shared" si="29"/>
        <v>0.10998597007156527</v>
      </c>
      <c r="F124">
        <f t="shared" si="30"/>
        <v>0.11838532992756567</v>
      </c>
      <c r="G124">
        <f t="shared" si="31"/>
        <v>5.65807286271377E-2</v>
      </c>
      <c r="H124">
        <f t="shared" si="32"/>
        <v>4.9163792405926832E-2</v>
      </c>
      <c r="I124">
        <f t="shared" si="33"/>
        <v>5.4685621098718745E-2</v>
      </c>
      <c r="J124" s="1">
        <f t="shared" si="25"/>
        <v>980</v>
      </c>
      <c r="K124">
        <f t="shared" si="34"/>
        <v>7.8559626728991992E-3</v>
      </c>
      <c r="L124">
        <f t="shared" si="35"/>
        <v>4.4285398295129674E-4</v>
      </c>
      <c r="M124">
        <f t="shared" si="36"/>
        <v>1.1868404243122123E-5</v>
      </c>
      <c r="N124">
        <f t="shared" si="37"/>
        <v>3.0369581840018568E-2</v>
      </c>
      <c r="O124">
        <f t="shared" si="38"/>
        <v>2.6135309285684083E-2</v>
      </c>
      <c r="P124">
        <f t="shared" si="39"/>
        <v>1.5617929193870728E-3</v>
      </c>
      <c r="Q124">
        <f t="shared" si="40"/>
        <v>8.2185806526657856E-4</v>
      </c>
      <c r="R124">
        <f t="shared" si="41"/>
        <v>3.8639400683362149E-3</v>
      </c>
    </row>
    <row r="125" spans="1:18" x14ac:dyDescent="0.25">
      <c r="A125" s="1">
        <f t="shared" si="24"/>
        <v>990</v>
      </c>
      <c r="B125">
        <f t="shared" si="26"/>
        <v>9.9907576029245201E-2</v>
      </c>
      <c r="C125">
        <f t="shared" si="27"/>
        <v>4.1829280615936382E-2</v>
      </c>
      <c r="D125">
        <f t="shared" si="28"/>
        <v>9.3608597648977519E-3</v>
      </c>
      <c r="E125">
        <f t="shared" si="29"/>
        <v>0.10817132950808267</v>
      </c>
      <c r="F125">
        <f t="shared" si="30"/>
        <v>0.11638462246506609</v>
      </c>
      <c r="G125">
        <f t="shared" si="31"/>
        <v>5.4624440412305186E-2</v>
      </c>
      <c r="H125">
        <f t="shared" si="32"/>
        <v>4.7265662847601364E-2</v>
      </c>
      <c r="I125">
        <f t="shared" si="33"/>
        <v>5.2931715085658831E-2</v>
      </c>
      <c r="J125" s="1">
        <f t="shared" si="25"/>
        <v>990</v>
      </c>
      <c r="K125">
        <f t="shared" si="34"/>
        <v>7.4769048555081274E-3</v>
      </c>
      <c r="L125">
        <f t="shared" si="35"/>
        <v>3.9801681345308371E-4</v>
      </c>
      <c r="M125">
        <f t="shared" si="36"/>
        <v>9.0329739747301174E-6</v>
      </c>
      <c r="N125">
        <f t="shared" si="37"/>
        <v>2.9824500882758818E-2</v>
      </c>
      <c r="O125">
        <f t="shared" si="38"/>
        <v>2.5525141727051115E-2</v>
      </c>
      <c r="P125">
        <f t="shared" si="39"/>
        <v>1.4490887519338358E-3</v>
      </c>
      <c r="Q125">
        <f t="shared" si="40"/>
        <v>7.5087343774382642E-4</v>
      </c>
      <c r="R125">
        <f t="shared" si="41"/>
        <v>3.6962006741353762E-3</v>
      </c>
    </row>
    <row r="126" spans="1:18" x14ac:dyDescent="0.25">
      <c r="A126" s="1">
        <f t="shared" si="24"/>
        <v>1000</v>
      </c>
      <c r="B126">
        <f t="shared" si="26"/>
        <v>9.7609784903572402E-2</v>
      </c>
      <c r="C126">
        <f t="shared" si="27"/>
        <v>4.0051406847867344E-2</v>
      </c>
      <c r="D126">
        <f t="shared" si="28"/>
        <v>8.3682681510288456E-3</v>
      </c>
      <c r="E126">
        <f t="shared" si="29"/>
        <v>0.10640089245240332</v>
      </c>
      <c r="F126">
        <f t="shared" si="30"/>
        <v>0.1144277666087743</v>
      </c>
      <c r="G126">
        <f t="shared" si="31"/>
        <v>5.2733679480853501E-2</v>
      </c>
      <c r="H126">
        <f t="shared" si="32"/>
        <v>4.5436570026878398E-2</v>
      </c>
      <c r="I126">
        <f t="shared" si="33"/>
        <v>5.1239473840915914E-2</v>
      </c>
      <c r="J126" s="1">
        <f t="shared" si="25"/>
        <v>1000</v>
      </c>
      <c r="K126">
        <f t="shared" si="34"/>
        <v>7.1161369454025118E-3</v>
      </c>
      <c r="L126">
        <f t="shared" si="35"/>
        <v>3.5758314559242166E-4</v>
      </c>
      <c r="M126">
        <f t="shared" si="36"/>
        <v>6.835830149188939E-6</v>
      </c>
      <c r="N126">
        <f t="shared" si="37"/>
        <v>2.9294243912178299E-2</v>
      </c>
      <c r="O126">
        <f t="shared" si="38"/>
        <v>2.4932901616761871E-2</v>
      </c>
      <c r="P126">
        <f t="shared" si="39"/>
        <v>1.3444528212442908E-3</v>
      </c>
      <c r="Q126">
        <f t="shared" si="40"/>
        <v>6.8588892996712669E-4</v>
      </c>
      <c r="R126">
        <f t="shared" si="41"/>
        <v>3.5369218497872607E-3</v>
      </c>
    </row>
    <row r="127" spans="1:18" x14ac:dyDescent="0.25">
      <c r="A127" s="1">
        <f t="shared" si="24"/>
        <v>1010</v>
      </c>
      <c r="B127">
        <f t="shared" si="26"/>
        <v>9.5364841062030192E-2</v>
      </c>
      <c r="C127">
        <f t="shared" si="27"/>
        <v>3.8343221286166851E-2</v>
      </c>
      <c r="D127">
        <f t="shared" si="28"/>
        <v>7.4634224941392035E-3</v>
      </c>
      <c r="E127">
        <f t="shared" si="29"/>
        <v>0.10467326862597054</v>
      </c>
      <c r="F127">
        <f t="shared" si="30"/>
        <v>0.11251356962463777</v>
      </c>
      <c r="G127">
        <f t="shared" si="31"/>
        <v>5.0906360157117581E-2</v>
      </c>
      <c r="H127">
        <f t="shared" si="32"/>
        <v>4.3674217056537401E-2</v>
      </c>
      <c r="I127">
        <f t="shared" si="33"/>
        <v>4.9606630103762095E-2</v>
      </c>
      <c r="J127" s="1">
        <f t="shared" si="25"/>
        <v>1010</v>
      </c>
      <c r="K127">
        <f t="shared" si="34"/>
        <v>6.7727764368189381E-3</v>
      </c>
      <c r="L127">
        <f t="shared" si="35"/>
        <v>3.2113563021951563E-4</v>
      </c>
      <c r="M127">
        <f t="shared" si="36"/>
        <v>5.1430654899309311E-6</v>
      </c>
      <c r="N127">
        <f t="shared" si="37"/>
        <v>2.8778275583377332E-2</v>
      </c>
      <c r="O127">
        <f t="shared" si="38"/>
        <v>2.4357948627280912E-2</v>
      </c>
      <c r="P127">
        <f t="shared" si="39"/>
        <v>1.2473133463077879E-3</v>
      </c>
      <c r="Q127">
        <f t="shared" si="40"/>
        <v>6.2641009685571181E-4</v>
      </c>
      <c r="R127">
        <f t="shared" si="41"/>
        <v>3.3856216710254103E-3</v>
      </c>
    </row>
    <row r="128" spans="1:18" x14ac:dyDescent="0.25">
      <c r="A128" s="1">
        <f t="shared" si="24"/>
        <v>1020</v>
      </c>
      <c r="B128">
        <f t="shared" si="26"/>
        <v>9.3171529061052499E-2</v>
      </c>
      <c r="C128">
        <f t="shared" si="27"/>
        <v>3.6702300268343313E-2</v>
      </c>
      <c r="D128">
        <f t="shared" si="28"/>
        <v>6.6405154609533706E-3</v>
      </c>
      <c r="E128">
        <f t="shared" si="29"/>
        <v>0.10298712015380126</v>
      </c>
      <c r="F128">
        <f t="shared" si="30"/>
        <v>0.11064087762118391</v>
      </c>
      <c r="G128">
        <f t="shared" si="31"/>
        <v>4.9140457201795273E-2</v>
      </c>
      <c r="H128">
        <f t="shared" si="32"/>
        <v>4.1976372345665314E-2</v>
      </c>
      <c r="I128">
        <f t="shared" si="33"/>
        <v>4.8030998555590509E-2</v>
      </c>
      <c r="J128" s="1">
        <f t="shared" si="25"/>
        <v>1020</v>
      </c>
      <c r="K128">
        <f t="shared" si="34"/>
        <v>6.4459834057529197E-3</v>
      </c>
      <c r="L128">
        <f t="shared" si="35"/>
        <v>2.8829481542669289E-4</v>
      </c>
      <c r="M128">
        <f t="shared" si="36"/>
        <v>3.8465400807351764E-6</v>
      </c>
      <c r="N128">
        <f t="shared" si="37"/>
        <v>2.8276084488939538E-2</v>
      </c>
      <c r="O128">
        <f t="shared" si="38"/>
        <v>2.379966948563994E-2</v>
      </c>
      <c r="P128">
        <f t="shared" si="39"/>
        <v>1.1571385396738076E-3</v>
      </c>
      <c r="Q128">
        <f t="shared" si="40"/>
        <v>5.7198200377450714E-4</v>
      </c>
      <c r="R128">
        <f t="shared" si="41"/>
        <v>3.2418485533871732E-3</v>
      </c>
    </row>
    <row r="129" spans="1:18" x14ac:dyDescent="0.25">
      <c r="A129" s="1">
        <f t="shared" si="24"/>
        <v>1030</v>
      </c>
      <c r="B129">
        <f t="shared" si="26"/>
        <v>9.1028661411263992E-2</v>
      </c>
      <c r="C129">
        <f t="shared" si="27"/>
        <v>3.5126288208710887E-2</v>
      </c>
      <c r="D129">
        <f t="shared" si="28"/>
        <v>5.8939327359688945E-3</v>
      </c>
      <c r="E129">
        <f t="shared" si="29"/>
        <v>0.10134115931694931</v>
      </c>
      <c r="F129">
        <f t="shared" si="30"/>
        <v>0.10880857407983957</v>
      </c>
      <c r="G129">
        <f t="shared" si="31"/>
        <v>4.7434004409637298E-2</v>
      </c>
      <c r="H129">
        <f t="shared" si="32"/>
        <v>4.0340868359316162E-2</v>
      </c>
      <c r="I129">
        <f t="shared" si="33"/>
        <v>4.6510473261138802E-2</v>
      </c>
      <c r="J129" s="1">
        <f t="shared" si="25"/>
        <v>1030</v>
      </c>
      <c r="K129">
        <f t="shared" si="34"/>
        <v>6.1349584553477008E-3</v>
      </c>
      <c r="L129">
        <f t="shared" si="35"/>
        <v>2.5871588472381468E-4</v>
      </c>
      <c r="M129">
        <f t="shared" si="36"/>
        <v>2.8594460719115744E-6</v>
      </c>
      <c r="N129">
        <f t="shared" si="37"/>
        <v>2.778718189009604E-2</v>
      </c>
      <c r="O129">
        <f t="shared" si="38"/>
        <v>2.325747665045319E-2</v>
      </c>
      <c r="P129">
        <f t="shared" si="39"/>
        <v>1.0734338588811454E-3</v>
      </c>
      <c r="Q129">
        <f t="shared" si="40"/>
        <v>5.221861891120394E-4</v>
      </c>
      <c r="R129">
        <f t="shared" si="41"/>
        <v>3.1051791776914128E-3</v>
      </c>
    </row>
    <row r="130" spans="1:18" x14ac:dyDescent="0.25">
      <c r="A130" s="1">
        <f t="shared" si="24"/>
        <v>1040</v>
      </c>
      <c r="B130">
        <f t="shared" si="26"/>
        <v>8.8935077934556947E-2</v>
      </c>
      <c r="C130">
        <f t="shared" si="27"/>
        <v>3.3612896576425744E-2</v>
      </c>
      <c r="D130">
        <f t="shared" si="28"/>
        <v>5.2182636071753368E-3</v>
      </c>
      <c r="E130">
        <f t="shared" si="29"/>
        <v>9.973414640978967E-2</v>
      </c>
      <c r="F130">
        <f t="shared" si="30"/>
        <v>0.10701557844815268</v>
      </c>
      <c r="G130">
        <f t="shared" si="31"/>
        <v>4.5785093216638373E-2</v>
      </c>
      <c r="H130">
        <f t="shared" si="32"/>
        <v>3.8765600362516084E-2</v>
      </c>
      <c r="I130">
        <f t="shared" si="33"/>
        <v>4.5043025145300397E-2</v>
      </c>
      <c r="J130" s="1">
        <f t="shared" si="25"/>
        <v>1040</v>
      </c>
      <c r="K130">
        <f t="shared" si="34"/>
        <v>5.8389407604200862E-3</v>
      </c>
      <c r="L130">
        <f t="shared" si="35"/>
        <v>2.3208565673327186E-4</v>
      </c>
      <c r="M130">
        <f t="shared" si="36"/>
        <v>2.1125251854854984E-6</v>
      </c>
      <c r="N130">
        <f t="shared" si="37"/>
        <v>2.7311100525280033E-2</v>
      </c>
      <c r="O130">
        <f t="shared" si="38"/>
        <v>2.2730807062493863E-2</v>
      </c>
      <c r="P130">
        <f t="shared" si="39"/>
        <v>9.9573944216868604E-4</v>
      </c>
      <c r="Q130">
        <f t="shared" si="40"/>
        <v>4.7663784869078629E-4</v>
      </c>
      <c r="R130">
        <f t="shared" si="41"/>
        <v>2.975216567257878E-3</v>
      </c>
    </row>
    <row r="131" spans="1:18" x14ac:dyDescent="0.25">
      <c r="A131" s="1">
        <f t="shared" si="24"/>
        <v>1050</v>
      </c>
      <c r="B131">
        <f t="shared" si="26"/>
        <v>8.6889645135954915E-2</v>
      </c>
      <c r="C131">
        <f t="shared" si="27"/>
        <v>3.2159902832314957E-2</v>
      </c>
      <c r="D131">
        <f t="shared" si="28"/>
        <v>4.6083099790723602E-3</v>
      </c>
      <c r="E131">
        <f t="shared" si="29"/>
        <v>9.8164887697085562E-2</v>
      </c>
      <c r="F131">
        <f t="shared" si="30"/>
        <v>0.10526084479294973</v>
      </c>
      <c r="G131">
        <f t="shared" si="31"/>
        <v>4.4191871318606246E-2</v>
      </c>
      <c r="H131">
        <f t="shared" si="32"/>
        <v>3.7248525152131506E-2</v>
      </c>
      <c r="I131">
        <f t="shared" si="33"/>
        <v>4.3626699509912922E-2</v>
      </c>
      <c r="J131" s="1">
        <f t="shared" si="25"/>
        <v>1050</v>
      </c>
      <c r="K131">
        <f t="shared" si="34"/>
        <v>5.5572062063398084E-3</v>
      </c>
      <c r="L131">
        <f t="shared" si="35"/>
        <v>2.081198274882512E-4</v>
      </c>
      <c r="M131">
        <f t="shared" si="36"/>
        <v>1.5508648809342635E-6</v>
      </c>
      <c r="N131">
        <f t="shared" si="37"/>
        <v>2.6847393490757057E-2</v>
      </c>
      <c r="O131">
        <f t="shared" si="38"/>
        <v>2.2219120964250827E-2</v>
      </c>
      <c r="P131">
        <f t="shared" si="39"/>
        <v>9.2362771655873921E-4</v>
      </c>
      <c r="Q131">
        <f t="shared" si="40"/>
        <v>4.3498322695922909E-4</v>
      </c>
      <c r="R131">
        <f t="shared" si="41"/>
        <v>2.8515883051637818E-3</v>
      </c>
    </row>
    <row r="132" spans="1:18" x14ac:dyDescent="0.25">
      <c r="A132" s="1">
        <f t="shared" si="24"/>
        <v>1060</v>
      </c>
      <c r="B132">
        <f t="shared" si="26"/>
        <v>8.4891255589922734E-2</v>
      </c>
      <c r="C132">
        <f t="shared" si="27"/>
        <v>3.0765149329347485E-2</v>
      </c>
      <c r="D132">
        <f t="shared" si="28"/>
        <v>4.0590938009581355E-3</v>
      </c>
      <c r="E132">
        <f t="shared" si="29"/>
        <v>9.6632233466028311E-2</v>
      </c>
      <c r="F132">
        <f t="shared" si="30"/>
        <v>0.10354336051061197</v>
      </c>
      <c r="G132">
        <f t="shared" si="31"/>
        <v>4.2652541302792946E-2</v>
      </c>
      <c r="H132">
        <f t="shared" si="32"/>
        <v>3.5787659779851211E-2</v>
      </c>
      <c r="I132">
        <f t="shared" si="33"/>
        <v>4.2259613594282971E-2</v>
      </c>
      <c r="J132" s="1">
        <f t="shared" si="25"/>
        <v>1060</v>
      </c>
      <c r="K132">
        <f t="shared" si="34"/>
        <v>5.2890656177097088E-3</v>
      </c>
      <c r="L132">
        <f t="shared" si="35"/>
        <v>1.8656043756759555E-4</v>
      </c>
      <c r="M132">
        <f t="shared" si="36"/>
        <v>1.1312033377636459E-6</v>
      </c>
      <c r="N132">
        <f t="shared" si="37"/>
        <v>2.6395633188420552E-2</v>
      </c>
      <c r="O132">
        <f t="shared" si="38"/>
        <v>2.1721900784196779E-2</v>
      </c>
      <c r="P132">
        <f t="shared" si="39"/>
        <v>8.5670116713243427E-4</v>
      </c>
      <c r="Q132">
        <f t="shared" si="40"/>
        <v>3.9689720081903523E-4</v>
      </c>
      <c r="R132">
        <f t="shared" si="41"/>
        <v>2.7339448807714066E-3</v>
      </c>
    </row>
    <row r="133" spans="1:18" x14ac:dyDescent="0.25">
      <c r="A133" s="1">
        <f t="shared" si="24"/>
        <v>1070</v>
      </c>
      <c r="B133">
        <f t="shared" si="26"/>
        <v>8.2938827340791249E-2</v>
      </c>
      <c r="C133">
        <f t="shared" si="27"/>
        <v>2.9426542181318127E-2</v>
      </c>
      <c r="D133">
        <f t="shared" si="28"/>
        <v>3.5658629132741429E-3</v>
      </c>
      <c r="E133">
        <f t="shared" si="29"/>
        <v>9.513507616865681E-2</v>
      </c>
      <c r="F133">
        <f t="shared" si="30"/>
        <v>0.1018621450917947</v>
      </c>
      <c r="G133">
        <f t="shared" si="31"/>
        <v>4.1165359294088488E-2</v>
      </c>
      <c r="H133">
        <f t="shared" si="32"/>
        <v>3.4381080269295206E-2</v>
      </c>
      <c r="I133">
        <f t="shared" si="33"/>
        <v>4.0939954182624291E-2</v>
      </c>
      <c r="J133" s="1">
        <f t="shared" si="25"/>
        <v>1070</v>
      </c>
      <c r="K133">
        <f t="shared" si="34"/>
        <v>5.0338630725138963E-3</v>
      </c>
      <c r="L133">
        <f t="shared" si="35"/>
        <v>1.6717354740036772E-4</v>
      </c>
      <c r="M133">
        <f t="shared" si="36"/>
        <v>8.1967825274520387E-7</v>
      </c>
      <c r="N133">
        <f t="shared" si="37"/>
        <v>2.5955410336212452E-2</v>
      </c>
      <c r="O133">
        <f t="shared" si="38"/>
        <v>2.1238650081791044E-2</v>
      </c>
      <c r="P133">
        <f t="shared" si="39"/>
        <v>7.9459025699990526E-4</v>
      </c>
      <c r="Q133">
        <f t="shared" si="40"/>
        <v>3.6208104280610609E-4</v>
      </c>
      <c r="R133">
        <f t="shared" si="41"/>
        <v>2.6219581556209881E-3</v>
      </c>
    </row>
    <row r="134" spans="1:18" x14ac:dyDescent="0.25">
      <c r="A134" s="1">
        <f t="shared" si="24"/>
        <v>1080</v>
      </c>
      <c r="B134">
        <f t="shared" si="26"/>
        <v>8.1031303316971517E-2</v>
      </c>
      <c r="C134">
        <f t="shared" si="27"/>
        <v>2.8142050104042138E-2</v>
      </c>
      <c r="D134">
        <f t="shared" si="28"/>
        <v>3.1240953293965911E-3</v>
      </c>
      <c r="E134">
        <f t="shared" si="29"/>
        <v>9.3672348650278431E-2</v>
      </c>
      <c r="F134">
        <f t="shared" si="30"/>
        <v>0.10021624893805059</v>
      </c>
      <c r="G134">
        <f t="shared" si="31"/>
        <v>3.9728633617122644E-2</v>
      </c>
      <c r="H134">
        <f t="shared" si="32"/>
        <v>3.3026920330026743E-2</v>
      </c>
      <c r="I134">
        <f t="shared" si="33"/>
        <v>3.9665975261064995E-2</v>
      </c>
      <c r="J134" s="1">
        <f t="shared" si="25"/>
        <v>1080</v>
      </c>
      <c r="K134">
        <f t="shared" si="34"/>
        <v>4.7909742976098213E-3</v>
      </c>
      <c r="L134">
        <f t="shared" si="35"/>
        <v>1.497471051296051E-4</v>
      </c>
      <c r="M134">
        <f t="shared" si="36"/>
        <v>5.8995964997871864E-7</v>
      </c>
      <c r="N134">
        <f t="shared" si="37"/>
        <v>2.5526333036968912E-2</v>
      </c>
      <c r="O134">
        <f t="shared" si="38"/>
        <v>2.0768892549515749E-2</v>
      </c>
      <c r="P134">
        <f t="shared" si="39"/>
        <v>7.3695148811259159E-4</v>
      </c>
      <c r="Q134">
        <f t="shared" si="40"/>
        <v>3.3026035116268115E-4</v>
      </c>
      <c r="R134">
        <f t="shared" si="41"/>
        <v>2.5153199395741657E-3</v>
      </c>
    </row>
    <row r="135" spans="1:18" x14ac:dyDescent="0.25">
      <c r="A135" s="1">
        <f t="shared" si="24"/>
        <v>1090</v>
      </c>
      <c r="B135">
        <f t="shared" si="26"/>
        <v>7.9167650758641614E-2</v>
      </c>
      <c r="C135">
        <f t="shared" si="27"/>
        <v>2.6909703233101823E-2</v>
      </c>
      <c r="D135">
        <f t="shared" si="28"/>
        <v>2.7295019844586267E-3</v>
      </c>
      <c r="E135">
        <f t="shared" si="29"/>
        <v>9.2243022459716426E-2</v>
      </c>
      <c r="F135">
        <f t="shared" si="30"/>
        <v>9.8604752227942516E-2</v>
      </c>
      <c r="G135">
        <f t="shared" si="31"/>
        <v>3.8340723475460137E-2</v>
      </c>
      <c r="H135">
        <f t="shared" si="32"/>
        <v>3.1723370071029988E-2</v>
      </c>
      <c r="I135">
        <f t="shared" si="33"/>
        <v>3.8435995726407587E-2</v>
      </c>
      <c r="J135" s="1">
        <f t="shared" si="25"/>
        <v>1090</v>
      </c>
      <c r="K135">
        <f t="shared" si="34"/>
        <v>4.5598051416394728E-3</v>
      </c>
      <c r="L135">
        <f t="shared" si="35"/>
        <v>1.3408899243583239E-4</v>
      </c>
      <c r="M135">
        <f t="shared" si="36"/>
        <v>4.2171229157423935E-7</v>
      </c>
      <c r="N135">
        <f t="shared" si="37"/>
        <v>2.510802590180335E-2</v>
      </c>
      <c r="O135">
        <f t="shared" si="38"/>
        <v>2.031217106848715E-2</v>
      </c>
      <c r="P135">
        <f t="shared" si="39"/>
        <v>6.8346559368137605E-4</v>
      </c>
      <c r="Q135">
        <f t="shared" si="40"/>
        <v>3.0118313512106365E-4</v>
      </c>
      <c r="R135">
        <f t="shared" si="41"/>
        <v>2.413740668819699E-3</v>
      </c>
    </row>
    <row r="136" spans="1:18" x14ac:dyDescent="0.25">
      <c r="A136" s="1">
        <f t="shared" si="24"/>
        <v>1100</v>
      </c>
      <c r="B136">
        <f t="shared" si="26"/>
        <v>7.7346860658596348E-2</v>
      </c>
      <c r="C136">
        <f t="shared" si="27"/>
        <v>2.5727591921934856E-2</v>
      </c>
      <c r="D136">
        <f t="shared" si="28"/>
        <v>2.3780279963789524E-3</v>
      </c>
      <c r="E136">
        <f t="shared" si="29"/>
        <v>9.0846106237407825E-2</v>
      </c>
      <c r="F136">
        <f t="shared" si="30"/>
        <v>9.7026763830354468E-2</v>
      </c>
      <c r="G136">
        <f t="shared" si="31"/>
        <v>3.7000037648937667E-2</v>
      </c>
      <c r="H136">
        <f t="shared" si="32"/>
        <v>3.0468674716011668E-2</v>
      </c>
      <c r="I136">
        <f t="shared" si="33"/>
        <v>3.7248397148387902E-2</v>
      </c>
      <c r="J136" s="1">
        <f t="shared" si="25"/>
        <v>1100</v>
      </c>
      <c r="K136">
        <f t="shared" si="34"/>
        <v>4.3397901216240351E-3</v>
      </c>
      <c r="L136">
        <f t="shared" si="35"/>
        <v>1.2002523467991022E-4</v>
      </c>
      <c r="M136">
        <f t="shared" si="36"/>
        <v>2.9933870698887348E-7</v>
      </c>
      <c r="N136">
        <f t="shared" si="37"/>
        <v>2.470012922442574E-2</v>
      </c>
      <c r="O136">
        <f t="shared" si="38"/>
        <v>1.9868046814421225E-2</v>
      </c>
      <c r="P136">
        <f t="shared" si="39"/>
        <v>6.3383585353515848E-4</v>
      </c>
      <c r="Q136">
        <f t="shared" si="40"/>
        <v>2.7461804445683136E-4</v>
      </c>
      <c r="R136">
        <f t="shared" si="41"/>
        <v>2.3169481780188194E-3</v>
      </c>
    </row>
    <row r="137" spans="1:18" x14ac:dyDescent="0.25">
      <c r="A137" s="1">
        <f t="shared" si="24"/>
        <v>1110</v>
      </c>
      <c r="B137">
        <f t="shared" si="26"/>
        <v>7.5567947215956596E-2</v>
      </c>
      <c r="C137">
        <f t="shared" si="27"/>
        <v>2.4593865523821812E-2</v>
      </c>
      <c r="D137">
        <f t="shared" si="28"/>
        <v>2.065852497074778E-3</v>
      </c>
      <c r="E137">
        <f t="shared" si="29"/>
        <v>8.9480644177565266E-2</v>
      </c>
      <c r="F137">
        <f t="shared" si="30"/>
        <v>9.5481420262824246E-2</v>
      </c>
      <c r="G137">
        <f t="shared" si="31"/>
        <v>3.5705033210060355E-2</v>
      </c>
      <c r="H137">
        <f t="shared" si="32"/>
        <v>2.9261133322690425E-2</v>
      </c>
      <c r="I137">
        <f t="shared" si="33"/>
        <v>3.6101621586801275E-2</v>
      </c>
      <c r="J137" s="1">
        <f t="shared" si="25"/>
        <v>1110</v>
      </c>
      <c r="K137">
        <f t="shared" si="34"/>
        <v>4.1303910396868213E-3</v>
      </c>
      <c r="L137">
        <f t="shared" si="35"/>
        <v>1.0739836264206382E-4</v>
      </c>
      <c r="M137">
        <f t="shared" si="36"/>
        <v>2.109592034509624E-7</v>
      </c>
      <c r="N137">
        <f t="shared" si="37"/>
        <v>2.4302298203060586E-2</v>
      </c>
      <c r="O137">
        <f t="shared" si="38"/>
        <v>1.9436098410944402E-2</v>
      </c>
      <c r="P137">
        <f t="shared" si="39"/>
        <v>5.8778652430291345E-4</v>
      </c>
      <c r="Q137">
        <f t="shared" si="40"/>
        <v>2.5035273307372208E-4</v>
      </c>
      <c r="R137">
        <f t="shared" si="41"/>
        <v>2.2246865594809412E-3</v>
      </c>
    </row>
    <row r="138" spans="1:18" x14ac:dyDescent="0.25">
      <c r="A138" s="1">
        <f t="shared" si="24"/>
        <v>1120</v>
      </c>
      <c r="B138">
        <f t="shared" si="26"/>
        <v>7.3829947302443424E-2</v>
      </c>
      <c r="C138">
        <f t="shared" si="27"/>
        <v>2.3506731161097805E-2</v>
      </c>
      <c r="D138">
        <f t="shared" si="28"/>
        <v>1.7893871036775836E-3</v>
      </c>
      <c r="E138">
        <f t="shared" si="29"/>
        <v>8.8145714560799421E-2</v>
      </c>
      <c r="F138">
        <f t="shared" si="30"/>
        <v>9.3967884692827686E-2</v>
      </c>
      <c r="G138">
        <f t="shared" si="31"/>
        <v>3.4454214260258631E-2</v>
      </c>
      <c r="H138">
        <f t="shared" si="32"/>
        <v>2.8099097508060611E-2</v>
      </c>
      <c r="I138">
        <f t="shared" si="33"/>
        <v>3.4994169464510075E-2</v>
      </c>
      <c r="J138" s="1">
        <f t="shared" si="25"/>
        <v>1120</v>
      </c>
      <c r="K138">
        <f t="shared" si="34"/>
        <v>3.9310956665206034E-3</v>
      </c>
      <c r="L138">
        <f t="shared" si="35"/>
        <v>9.6065913997689378E-5</v>
      </c>
      <c r="M138">
        <f t="shared" si="36"/>
        <v>1.4759037468591078E-7</v>
      </c>
      <c r="N138">
        <f t="shared" si="37"/>
        <v>2.3914202206869059E-2</v>
      </c>
      <c r="O138">
        <f t="shared" si="38"/>
        <v>1.9015921127440105E-2</v>
      </c>
      <c r="P138">
        <f t="shared" si="39"/>
        <v>5.4506137680987443E-4</v>
      </c>
      <c r="Q138">
        <f t="shared" si="40"/>
        <v>2.2819234704485325E-4</v>
      </c>
      <c r="R138">
        <f t="shared" si="41"/>
        <v>2.1367151028217606E-3</v>
      </c>
    </row>
    <row r="139" spans="1:18" x14ac:dyDescent="0.25">
      <c r="A139" s="1">
        <f t="shared" si="24"/>
        <v>1130</v>
      </c>
      <c r="B139">
        <f t="shared" si="26"/>
        <v>7.2131919940926922E-2</v>
      </c>
      <c r="C139">
        <f t="shared" si="27"/>
        <v>2.246445248470097E-2</v>
      </c>
      <c r="D139">
        <f t="shared" si="28"/>
        <v>1.5452731102915777E-3</v>
      </c>
      <c r="E139">
        <f t="shared" si="29"/>
        <v>8.6840428353773813E-2</v>
      </c>
      <c r="F139">
        <f t="shared" si="30"/>
        <v>9.2485345980047762E-2</v>
      </c>
      <c r="G139">
        <f t="shared" si="31"/>
        <v>3.3246130686689246E-2</v>
      </c>
      <c r="H139">
        <f t="shared" si="32"/>
        <v>2.6980970181443964E-2</v>
      </c>
      <c r="I139">
        <f t="shared" si="33"/>
        <v>3.392459749703574E-2</v>
      </c>
      <c r="J139" s="1">
        <f t="shared" si="25"/>
        <v>1130</v>
      </c>
      <c r="K139">
        <f t="shared" si="34"/>
        <v>3.7414164883789822E-3</v>
      </c>
      <c r="L139">
        <f t="shared" si="35"/>
        <v>8.5899063498096062E-5</v>
      </c>
      <c r="M139">
        <f t="shared" si="36"/>
        <v>1.0248850884719447E-7</v>
      </c>
      <c r="N139">
        <f t="shared" si="37"/>
        <v>2.3535524084003136E-2</v>
      </c>
      <c r="O139">
        <f t="shared" si="38"/>
        <v>1.8607126118806994E-2</v>
      </c>
      <c r="P139">
        <f t="shared" si="39"/>
        <v>5.0542233356654087E-4</v>
      </c>
      <c r="Q139">
        <f t="shared" si="40"/>
        <v>2.0795812816065684E-4</v>
      </c>
      <c r="R139">
        <f t="shared" si="41"/>
        <v>2.0528073090724228E-3</v>
      </c>
    </row>
    <row r="140" spans="1:18" x14ac:dyDescent="0.25">
      <c r="A140" s="1">
        <f t="shared" si="24"/>
        <v>1140</v>
      </c>
      <c r="B140">
        <f t="shared" si="26"/>
        <v>7.04729457959683E-2</v>
      </c>
      <c r="C140">
        <f t="shared" si="27"/>
        <v>2.1465348426961461E-2</v>
      </c>
      <c r="D140">
        <f t="shared" si="28"/>
        <v>1.3303774902973995E-3</v>
      </c>
      <c r="E140">
        <f t="shared" si="29"/>
        <v>8.5563927872630438E-2</v>
      </c>
      <c r="F140">
        <f t="shared" si="30"/>
        <v>9.103301775776218E-2</v>
      </c>
      <c r="G140">
        <f t="shared" si="31"/>
        <v>3.2079376940171267E-2</v>
      </c>
      <c r="H140">
        <f t="shared" si="32"/>
        <v>2.5905204286986283E-2</v>
      </c>
      <c r="I140">
        <f t="shared" si="33"/>
        <v>3.2891516679160876E-2</v>
      </c>
      <c r="J140" s="1">
        <f t="shared" si="25"/>
        <v>1140</v>
      </c>
      <c r="K140">
        <f t="shared" si="34"/>
        <v>3.5608895145265822E-3</v>
      </c>
      <c r="L140">
        <f t="shared" si="35"/>
        <v>7.6781371592726799E-5</v>
      </c>
      <c r="M140">
        <f t="shared" si="36"/>
        <v>7.0628848887983583E-8</v>
      </c>
      <c r="N140">
        <f t="shared" si="37"/>
        <v>2.3165959508626228E-2</v>
      </c>
      <c r="O140">
        <f t="shared" si="38"/>
        <v>1.8209339704674754E-2</v>
      </c>
      <c r="P140">
        <f t="shared" si="39"/>
        <v>4.6864819967695759E-4</v>
      </c>
      <c r="Q140">
        <f t="shared" si="40"/>
        <v>1.8948612463010051E-4</v>
      </c>
      <c r="R140">
        <f t="shared" si="41"/>
        <v>1.9727499736826581E-3</v>
      </c>
    </row>
    <row r="141" spans="1:18" x14ac:dyDescent="0.25">
      <c r="A141" s="1">
        <f t="shared" si="24"/>
        <v>1150</v>
      </c>
      <c r="B141">
        <f t="shared" si="26"/>
        <v>6.8852126676078984E-2</v>
      </c>
      <c r="C141">
        <f t="shared" si="27"/>
        <v>2.0507791950335585E-2</v>
      </c>
      <c r="D141">
        <f t="shared" si="28"/>
        <v>1.1417878072915611E-3</v>
      </c>
      <c r="E141">
        <f t="shared" si="29"/>
        <v>8.4315385507087046E-2</v>
      </c>
      <c r="F141">
        <f t="shared" si="30"/>
        <v>8.9610137551573321E-2</v>
      </c>
      <c r="G141">
        <f t="shared" si="31"/>
        <v>3.0952590834746108E-2</v>
      </c>
      <c r="H141">
        <f t="shared" si="32"/>
        <v>2.4870301557105567E-2</v>
      </c>
      <c r="I141">
        <f t="shared" si="33"/>
        <v>3.18935903287174E-2</v>
      </c>
      <c r="J141" s="1">
        <f t="shared" si="25"/>
        <v>1150</v>
      </c>
      <c r="K141">
        <f t="shared" si="34"/>
        <v>3.3890731422309833E-3</v>
      </c>
      <c r="L141">
        <f t="shared" si="35"/>
        <v>6.8607641968809752E-5</v>
      </c>
      <c r="M141">
        <f t="shared" si="36"/>
        <v>4.8295838874987707E-8</v>
      </c>
      <c r="N141">
        <f t="shared" si="37"/>
        <v>2.2805216364423321E-2</v>
      </c>
      <c r="O141">
        <f t="shared" si="38"/>
        <v>1.7822202685782496E-2</v>
      </c>
      <c r="P141">
        <f t="shared" si="39"/>
        <v>4.3453348092525879E-4</v>
      </c>
      <c r="Q141">
        <f t="shared" si="40"/>
        <v>1.72626001134768E-4</v>
      </c>
      <c r="R141">
        <f t="shared" si="41"/>
        <v>1.8963423332963184E-3</v>
      </c>
    </row>
    <row r="142" spans="1:18" x14ac:dyDescent="0.25">
      <c r="A142" s="1">
        <f t="shared" si="24"/>
        <v>1160</v>
      </c>
      <c r="B142">
        <f t="shared" si="26"/>
        <v>6.7268585047427262E-2</v>
      </c>
      <c r="C142">
        <f t="shared" si="27"/>
        <v>1.9590208794604269E-2</v>
      </c>
      <c r="D142">
        <f t="shared" si="28"/>
        <v>9.7680613937138096E-4</v>
      </c>
      <c r="E142">
        <f t="shared" si="29"/>
        <v>8.3094002502257638E-2</v>
      </c>
      <c r="F142">
        <f t="shared" si="30"/>
        <v>8.8215965933789442E-2</v>
      </c>
      <c r="G142">
        <f t="shared" si="31"/>
        <v>2.9864452369272376E-2</v>
      </c>
      <c r="H142">
        <f t="shared" si="32"/>
        <v>2.3874811278256747E-2</v>
      </c>
      <c r="I142">
        <f t="shared" si="33"/>
        <v>3.0929532187513788E-2</v>
      </c>
      <c r="J142" s="1">
        <f t="shared" si="25"/>
        <v>1160</v>
      </c>
      <c r="K142">
        <f t="shared" si="34"/>
        <v>3.225547076519843E-3</v>
      </c>
      <c r="L142">
        <f t="shared" si="35"/>
        <v>6.1282879167956494E-5</v>
      </c>
      <c r="M142">
        <f t="shared" si="36"/>
        <v>3.2763274717215925E-8</v>
      </c>
      <c r="N142">
        <f t="shared" si="37"/>
        <v>2.2453014162298997E-2</v>
      </c>
      <c r="O142">
        <f t="shared" si="38"/>
        <v>1.7445369695374691E-2</v>
      </c>
      <c r="P142">
        <f t="shared" si="39"/>
        <v>4.0288728319670675E-4</v>
      </c>
      <c r="Q142">
        <f t="shared" si="40"/>
        <v>1.5723994096483729E-4</v>
      </c>
      <c r="R142">
        <f t="shared" si="41"/>
        <v>1.8233952715778381E-3</v>
      </c>
    </row>
    <row r="143" spans="1:18" x14ac:dyDescent="0.25">
      <c r="A143" s="1">
        <f t="shared" si="24"/>
        <v>1170</v>
      </c>
      <c r="B143">
        <f t="shared" si="26"/>
        <v>6.5721463558729529E-2</v>
      </c>
      <c r="C143">
        <f t="shared" si="27"/>
        <v>1.8711076224872558E-2</v>
      </c>
      <c r="D143">
        <f t="shared" si="28"/>
        <v>8.3294212656033614E-4</v>
      </c>
      <c r="E143">
        <f t="shared" si="29"/>
        <v>8.1899007795395704E-2</v>
      </c>
      <c r="F143">
        <f t="shared" si="30"/>
        <v>8.6849785711855421E-2</v>
      </c>
      <c r="G143">
        <f t="shared" si="31"/>
        <v>2.8813682571377397E-2</v>
      </c>
      <c r="H143">
        <f t="shared" si="32"/>
        <v>2.2917329070249126E-2</v>
      </c>
      <c r="I143">
        <f t="shared" si="33"/>
        <v>2.9998104579166306E-2</v>
      </c>
      <c r="J143" s="1">
        <f t="shared" si="25"/>
        <v>1170</v>
      </c>
      <c r="K143">
        <f t="shared" si="34"/>
        <v>3.0699113020608332E-3</v>
      </c>
      <c r="L143">
        <f t="shared" si="35"/>
        <v>5.4721338091479055E-5</v>
      </c>
      <c r="M143">
        <f t="shared" si="36"/>
        <v>2.204665935482587E-8</v>
      </c>
      <c r="N143">
        <f t="shared" si="37"/>
        <v>2.2109083490122791E-2</v>
      </c>
      <c r="O143">
        <f t="shared" si="38"/>
        <v>1.7078508583603158E-2</v>
      </c>
      <c r="P143">
        <f t="shared" si="39"/>
        <v>3.7353228777115E-4</v>
      </c>
      <c r="Q143">
        <f t="shared" si="40"/>
        <v>1.432016334566022E-4</v>
      </c>
      <c r="R143">
        <f t="shared" si="41"/>
        <v>1.7537305797363553E-3</v>
      </c>
    </row>
    <row r="144" spans="1:18" x14ac:dyDescent="0.25">
      <c r="A144" s="1">
        <f t="shared" si="24"/>
        <v>1180</v>
      </c>
      <c r="B144">
        <f t="shared" si="26"/>
        <v>6.4209924577068381E-2</v>
      </c>
      <c r="C144">
        <f t="shared" si="27"/>
        <v>1.7868921782537406E-2</v>
      </c>
      <c r="D144">
        <f t="shared" si="28"/>
        <v>7.0790525467954752E-4</v>
      </c>
      <c r="E144">
        <f t="shared" si="29"/>
        <v>8.0729656904899222E-2</v>
      </c>
      <c r="F144">
        <f t="shared" si="30"/>
        <v>8.5510901149305374E-2</v>
      </c>
      <c r="G144">
        <f t="shared" si="31"/>
        <v>2.7799042364028193E-2</v>
      </c>
      <c r="H144">
        <f t="shared" si="32"/>
        <v>2.1996495680227213E-2</v>
      </c>
      <c r="I144">
        <f t="shared" si="33"/>
        <v>2.9098116623418921E-2</v>
      </c>
      <c r="J144" s="1">
        <f t="shared" si="25"/>
        <v>1180</v>
      </c>
      <c r="K144">
        <f t="shared" si="34"/>
        <v>2.9217851046493175E-3</v>
      </c>
      <c r="L144">
        <f t="shared" si="35"/>
        <v>4.8845657809493126E-5</v>
      </c>
      <c r="M144">
        <f t="shared" si="36"/>
        <v>1.4713045153222584E-8</v>
      </c>
      <c r="N144">
        <f t="shared" si="37"/>
        <v>2.1773165492529903E-2</v>
      </c>
      <c r="O144">
        <f t="shared" si="38"/>
        <v>1.6721299833055259E-2</v>
      </c>
      <c r="P144">
        <f t="shared" si="39"/>
        <v>3.4630379737432548E-4</v>
      </c>
      <c r="Q144">
        <f t="shared" si="40"/>
        <v>1.3039534042103007E-4</v>
      </c>
      <c r="R144">
        <f t="shared" si="41"/>
        <v>1.6871802677315704E-3</v>
      </c>
    </row>
    <row r="145" spans="1:18" x14ac:dyDescent="0.25">
      <c r="A145" s="1">
        <f t="shared" si="24"/>
        <v>1190</v>
      </c>
      <c r="B145">
        <f t="shared" si="26"/>
        <v>6.2733149734386554E-2</v>
      </c>
      <c r="C145">
        <f t="shared" si="27"/>
        <v>1.7062322041227818E-2</v>
      </c>
      <c r="D145">
        <f t="shared" si="28"/>
        <v>5.995964908978317E-4</v>
      </c>
      <c r="E145">
        <f t="shared" si="29"/>
        <v>7.9585230869047119E-2</v>
      </c>
      <c r="F145">
        <f t="shared" si="30"/>
        <v>8.4198637217782424E-2</v>
      </c>
      <c r="G145">
        <f t="shared" si="31"/>
        <v>2.6819331454902118E-2</v>
      </c>
      <c r="H145">
        <f t="shared" si="32"/>
        <v>2.1110995792311349E-2</v>
      </c>
      <c r="I145">
        <f t="shared" si="33"/>
        <v>2.8228422506391765E-2</v>
      </c>
      <c r="J145" s="1">
        <f t="shared" si="25"/>
        <v>1190</v>
      </c>
      <c r="K145">
        <f t="shared" si="34"/>
        <v>2.780806139910249E-3</v>
      </c>
      <c r="L145">
        <f t="shared" si="35"/>
        <v>4.3586072662860076E-5</v>
      </c>
      <c r="M145">
        <f t="shared" si="36"/>
        <v>9.7362447181150177E-9</v>
      </c>
      <c r="N145">
        <f t="shared" si="37"/>
        <v>2.1445011378923268E-2</v>
      </c>
      <c r="O145">
        <f t="shared" si="38"/>
        <v>1.6373436003643493E-2</v>
      </c>
      <c r="P145">
        <f t="shared" si="39"/>
        <v>3.2104884821460011E-4</v>
      </c>
      <c r="Q145">
        <f t="shared" si="40"/>
        <v>1.1871503568383623E-4</v>
      </c>
      <c r="R145">
        <f t="shared" si="41"/>
        <v>1.6235859224565709E-3</v>
      </c>
    </row>
    <row r="146" spans="1:18" x14ac:dyDescent="0.25">
      <c r="A146" s="1">
        <f t="shared" si="24"/>
        <v>1200</v>
      </c>
      <c r="B146">
        <f t="shared" si="26"/>
        <v>6.1290339484411309E-2</v>
      </c>
      <c r="C146">
        <f t="shared" si="27"/>
        <v>1.6289901369565873E-2</v>
      </c>
      <c r="D146">
        <f t="shared" si="28"/>
        <v>5.0609938655269814E-4</v>
      </c>
      <c r="E146">
        <f t="shared" si="29"/>
        <v>7.8465035232067062E-2</v>
      </c>
      <c r="F146">
        <f t="shared" si="30"/>
        <v>8.2912338878749714E-2</v>
      </c>
      <c r="G146">
        <f t="shared" si="31"/>
        <v>2.5873387248691926E-2</v>
      </c>
      <c r="H146">
        <f t="shared" si="32"/>
        <v>2.0259556853787775E-2</v>
      </c>
      <c r="I146">
        <f t="shared" si="33"/>
        <v>2.7387919806069246E-2</v>
      </c>
      <c r="J146" s="1">
        <f t="shared" si="25"/>
        <v>1200</v>
      </c>
      <c r="K146">
        <f t="shared" si="34"/>
        <v>2.6466295469360556E-3</v>
      </c>
      <c r="L146">
        <f t="shared" si="35"/>
        <v>3.8879694177262891E-5</v>
      </c>
      <c r="M146">
        <f t="shared" si="36"/>
        <v>6.3875279212004E-9</v>
      </c>
      <c r="N146">
        <f t="shared" si="37"/>
        <v>2.1124381957949648E-2</v>
      </c>
      <c r="O146">
        <f t="shared" si="38"/>
        <v>1.6034621205205934E-2</v>
      </c>
      <c r="P146">
        <f t="shared" si="39"/>
        <v>2.9762538353550472E-4</v>
      </c>
      <c r="Q146">
        <f t="shared" si="40"/>
        <v>1.0806361226833872E-4</v>
      </c>
      <c r="R146">
        <f t="shared" si="41"/>
        <v>1.5627981094784445E-3</v>
      </c>
    </row>
    <row r="147" spans="1:18" x14ac:dyDescent="0.25">
      <c r="A147" s="1">
        <f t="shared" si="24"/>
        <v>1210</v>
      </c>
      <c r="B147">
        <f t="shared" si="26"/>
        <v>5.9880712669768833E-2</v>
      </c>
      <c r="C147">
        <f t="shared" si="27"/>
        <v>1.555033070245071E-2</v>
      </c>
      <c r="D147">
        <f t="shared" si="28"/>
        <v>4.2567076167355345E-4</v>
      </c>
      <c r="E147">
        <f t="shared" si="29"/>
        <v>7.7368399075250782E-2</v>
      </c>
      <c r="F147">
        <f t="shared" si="30"/>
        <v>8.1651370393573952E-2</v>
      </c>
      <c r="G147">
        <f t="shared" si="31"/>
        <v>2.496008378241199E-2</v>
      </c>
      <c r="H147">
        <f t="shared" si="32"/>
        <v>1.9440947918633489E-2</v>
      </c>
      <c r="I147">
        <f t="shared" si="33"/>
        <v>2.6575547872218205E-2</v>
      </c>
      <c r="J147" s="1">
        <f t="shared" si="25"/>
        <v>1210</v>
      </c>
      <c r="K147">
        <f t="shared" si="34"/>
        <v>2.51892710469239E-3</v>
      </c>
      <c r="L147">
        <f t="shared" si="35"/>
        <v>3.4669857807312354E-5</v>
      </c>
      <c r="M147">
        <f t="shared" si="36"/>
        <v>4.153825370574308E-9</v>
      </c>
      <c r="N147">
        <f t="shared" si="37"/>
        <v>2.0811047196840238E-2</v>
      </c>
      <c r="O147">
        <f t="shared" si="38"/>
        <v>1.5704570596265843E-2</v>
      </c>
      <c r="P147">
        <f t="shared" si="39"/>
        <v>2.7590148451317464E-4</v>
      </c>
      <c r="Q147">
        <f t="shared" si="40"/>
        <v>9.8352152140379623E-5</v>
      </c>
      <c r="R147">
        <f t="shared" si="41"/>
        <v>1.5046758151798538E-3</v>
      </c>
    </row>
    <row r="148" spans="1:18" x14ac:dyDescent="0.25">
      <c r="A148" s="1">
        <f t="shared" si="24"/>
        <v>1220</v>
      </c>
      <c r="B148">
        <f t="shared" si="26"/>
        <v>5.850350609905508E-2</v>
      </c>
      <c r="C148">
        <f t="shared" si="27"/>
        <v>1.4842326322428323E-2</v>
      </c>
      <c r="D148">
        <f t="shared" si="28"/>
        <v>3.5673108302900354E-4</v>
      </c>
      <c r="E148">
        <f t="shared" si="29"/>
        <v>7.6294674090951087E-2</v>
      </c>
      <c r="F148">
        <f t="shared" si="30"/>
        <v>8.0415114660732367E-2</v>
      </c>
      <c r="G148">
        <f t="shared" si="31"/>
        <v>2.4078330683730664E-2</v>
      </c>
      <c r="H148">
        <f t="shared" si="32"/>
        <v>1.8653978509070912E-2</v>
      </c>
      <c r="I148">
        <f t="shared" si="33"/>
        <v>2.5790286259839427E-2</v>
      </c>
      <c r="J148" s="1">
        <f t="shared" si="25"/>
        <v>1220</v>
      </c>
      <c r="K148">
        <f t="shared" si="34"/>
        <v>2.3973864291281155E-3</v>
      </c>
      <c r="L148">
        <f t="shared" si="35"/>
        <v>3.0905528993874221E-5</v>
      </c>
      <c r="M148">
        <f t="shared" si="36"/>
        <v>2.6770580539229273E-9</v>
      </c>
      <c r="N148">
        <f t="shared" si="37"/>
        <v>2.0504785804114908E-2</v>
      </c>
      <c r="O148">
        <f t="shared" si="38"/>
        <v>1.5383009907499745E-2</v>
      </c>
      <c r="P148">
        <f t="shared" si="39"/>
        <v>2.5575465459959368E-4</v>
      </c>
      <c r="Q148">
        <f t="shared" si="40"/>
        <v>8.9499253783875687E-5</v>
      </c>
      <c r="R148">
        <f t="shared" si="41"/>
        <v>1.4490859263867834E-3</v>
      </c>
    </row>
    <row r="149" spans="1:18" x14ac:dyDescent="0.25">
      <c r="A149" s="1">
        <f t="shared" si="24"/>
        <v>1230</v>
      </c>
      <c r="B149">
        <f t="shared" si="26"/>
        <v>5.7157974133633306E-2</v>
      </c>
      <c r="C149">
        <f t="shared" si="27"/>
        <v>1.4164648652576162E-2</v>
      </c>
      <c r="D149">
        <f t="shared" si="28"/>
        <v>2.9785464355951618E-4</v>
      </c>
      <c r="E149">
        <f t="shared" si="29"/>
        <v>7.5243233697401615E-2</v>
      </c>
      <c r="F149">
        <f t="shared" si="30"/>
        <v>7.9202972578954256E-2</v>
      </c>
      <c r="G149">
        <f t="shared" si="31"/>
        <v>2.3227072152300909E-2</v>
      </c>
      <c r="H149">
        <f t="shared" si="32"/>
        <v>1.7897497495757531E-2</v>
      </c>
      <c r="I149">
        <f t="shared" si="33"/>
        <v>2.503115321516701E-2</v>
      </c>
      <c r="J149" s="1">
        <f t="shared" si="25"/>
        <v>1230</v>
      </c>
      <c r="K149">
        <f t="shared" si="34"/>
        <v>2.2817102090254924E-3</v>
      </c>
      <c r="L149">
        <f t="shared" si="35"/>
        <v>2.7540763448907768E-5</v>
      </c>
      <c r="M149">
        <f t="shared" si="36"/>
        <v>1.7095422692789579E-9</v>
      </c>
      <c r="N149">
        <f t="shared" si="37"/>
        <v>2.0205384834249933E-2</v>
      </c>
      <c r="O149">
        <f t="shared" si="38"/>
        <v>1.50696749885465E-2</v>
      </c>
      <c r="P149">
        <f t="shared" si="39"/>
        <v>2.3707115367210818E-4</v>
      </c>
      <c r="Q149">
        <f t="shared" si="40"/>
        <v>8.1430413224281573E-5</v>
      </c>
      <c r="R149">
        <f t="shared" si="41"/>
        <v>1.3959027447897488E-3</v>
      </c>
    </row>
    <row r="150" spans="1:18" x14ac:dyDescent="0.25">
      <c r="A150" s="1">
        <f t="shared" si="24"/>
        <v>1240</v>
      </c>
      <c r="B150">
        <f t="shared" si="26"/>
        <v>5.5843388283935029E-2</v>
      </c>
      <c r="C150">
        <f t="shared" si="27"/>
        <v>1.3516101062206687E-2</v>
      </c>
      <c r="D150">
        <f t="shared" si="28"/>
        <v>2.477596458647341E-4</v>
      </c>
      <c r="E150">
        <f t="shared" si="29"/>
        <v>7.4213472192404609E-2</v>
      </c>
      <c r="F150">
        <f t="shared" si="30"/>
        <v>7.8014362435161688E-2</v>
      </c>
      <c r="G150">
        <f t="shared" si="31"/>
        <v>2.2405285964023358E-2</v>
      </c>
      <c r="H150">
        <f t="shared" si="32"/>
        <v>1.7170391997134216E-2</v>
      </c>
      <c r="I150">
        <f t="shared" si="33"/>
        <v>2.4297204213162751E-2</v>
      </c>
      <c r="J150" s="1">
        <f t="shared" si="25"/>
        <v>1240</v>
      </c>
      <c r="K150">
        <f t="shared" si="34"/>
        <v>2.1716154787213668E-3</v>
      </c>
      <c r="L150">
        <f t="shared" si="35"/>
        <v>2.453421698844771E-5</v>
      </c>
      <c r="M150">
        <f t="shared" si="36"/>
        <v>1.0815112929534547E-9</v>
      </c>
      <c r="N150">
        <f t="shared" si="37"/>
        <v>1.9912639313002464E-2</v>
      </c>
      <c r="O150">
        <f t="shared" si="38"/>
        <v>1.4764311376880057E-2</v>
      </c>
      <c r="P150">
        <f t="shared" si="39"/>
        <v>2.1974537858704402E-4</v>
      </c>
      <c r="Q150">
        <f t="shared" si="40"/>
        <v>7.4077454420340416E-5</v>
      </c>
      <c r="R150">
        <f t="shared" si="41"/>
        <v>1.345007533670178E-3</v>
      </c>
    </row>
    <row r="151" spans="1:18" x14ac:dyDescent="0.25">
      <c r="A151" s="1">
        <f t="shared" si="24"/>
        <v>1250</v>
      </c>
      <c r="B151">
        <f t="shared" si="26"/>
        <v>5.4559036815045772E-2</v>
      </c>
      <c r="C151">
        <f t="shared" si="27"/>
        <v>1.2895528686576729E-2</v>
      </c>
      <c r="D151">
        <f t="shared" si="28"/>
        <v>2.0529828613059797E-4</v>
      </c>
      <c r="E151">
        <f t="shared" si="29"/>
        <v>7.3204803944029687E-2</v>
      </c>
      <c r="F151">
        <f t="shared" si="30"/>
        <v>7.684871931613213E-2</v>
      </c>
      <c r="G151">
        <f t="shared" si="31"/>
        <v>2.1611982498136229E-2</v>
      </c>
      <c r="H151">
        <f t="shared" si="32"/>
        <v>1.6471586298378194E-2</v>
      </c>
      <c r="I151">
        <f t="shared" si="33"/>
        <v>2.3587530545399991E-2</v>
      </c>
      <c r="J151" s="1">
        <f t="shared" si="25"/>
        <v>1250</v>
      </c>
      <c r="K151">
        <f t="shared" si="34"/>
        <v>2.0668329259202339E-3</v>
      </c>
      <c r="L151">
        <f t="shared" si="35"/>
        <v>2.1848700604842897E-5</v>
      </c>
      <c r="M151">
        <f t="shared" si="36"/>
        <v>6.7768263098469608E-10</v>
      </c>
      <c r="N151">
        <f t="shared" si="37"/>
        <v>1.9626351882171128E-2</v>
      </c>
      <c r="O151">
        <f t="shared" si="38"/>
        <v>1.4466673887540193E-2</v>
      </c>
      <c r="P151">
        <f t="shared" si="39"/>
        <v>2.036792869661852E-4</v>
      </c>
      <c r="Q151">
        <f t="shared" si="40"/>
        <v>6.7378005244811412E-5</v>
      </c>
      <c r="R151">
        <f t="shared" si="41"/>
        <v>1.2962880946324712E-3</v>
      </c>
    </row>
    <row r="152" spans="1:18" x14ac:dyDescent="0.25">
      <c r="A152" s="1">
        <f t="shared" si="24"/>
        <v>1260</v>
      </c>
      <c r="B152">
        <f t="shared" si="26"/>
        <v>5.3304224361361847E-2</v>
      </c>
      <c r="C152">
        <f t="shared" si="27"/>
        <v>1.2301817261672232E-2</v>
      </c>
      <c r="D152">
        <f t="shared" si="28"/>
        <v>1.6944692766008323E-4</v>
      </c>
      <c r="E152">
        <f t="shared" si="29"/>
        <v>7.2216662616561358E-2</v>
      </c>
      <c r="F152">
        <f t="shared" si="30"/>
        <v>7.5705494542854912E-2</v>
      </c>
      <c r="G152">
        <f t="shared" si="31"/>
        <v>2.0846203786991424E-2</v>
      </c>
      <c r="H152">
        <f t="shared" si="32"/>
        <v>1.5800040790337588E-2</v>
      </c>
      <c r="I152">
        <f t="shared" si="33"/>
        <v>2.2901257957176957E-2</v>
      </c>
      <c r="J152" s="1">
        <f t="shared" si="25"/>
        <v>1260</v>
      </c>
      <c r="K152">
        <f t="shared" si="34"/>
        <v>1.967106232906024E-3</v>
      </c>
      <c r="L152">
        <f t="shared" si="35"/>
        <v>1.945077682152796E-5</v>
      </c>
      <c r="M152">
        <f t="shared" si="36"/>
        <v>4.2051246482991062E-10</v>
      </c>
      <c r="N152">
        <f t="shared" si="37"/>
        <v>1.9346332462652941E-2</v>
      </c>
      <c r="O152">
        <f t="shared" si="38"/>
        <v>1.4176526222592245E-2</v>
      </c>
      <c r="P152">
        <f t="shared" si="39"/>
        <v>1.8878186125070862E-4</v>
      </c>
      <c r="Q152">
        <f t="shared" si="40"/>
        <v>6.1275015547646028E-5</v>
      </c>
      <c r="R152">
        <f t="shared" si="41"/>
        <v>1.2496383722148958E-3</v>
      </c>
    </row>
    <row r="153" spans="1:18" x14ac:dyDescent="0.25">
      <c r="A153" s="1">
        <f t="shared" si="24"/>
        <v>1270</v>
      </c>
      <c r="B153">
        <f t="shared" si="26"/>
        <v>5.2078271550109995E-2</v>
      </c>
      <c r="C153">
        <f t="shared" si="27"/>
        <v>1.1733891975039046E-2</v>
      </c>
      <c r="D153">
        <f t="shared" si="28"/>
        <v>1.3929644518017426E-4</v>
      </c>
      <c r="E153">
        <f t="shared" si="29"/>
        <v>7.1248500430019804E-2</v>
      </c>
      <c r="F153">
        <f t="shared" si="30"/>
        <v>7.458415512660399E-2</v>
      </c>
      <c r="G153">
        <f t="shared" si="31"/>
        <v>2.0107022588346291E-2</v>
      </c>
      <c r="H153">
        <f t="shared" si="32"/>
        <v>1.5154750928758176E-2</v>
      </c>
      <c r="I153">
        <f t="shared" si="33"/>
        <v>2.2237545332672699E-2</v>
      </c>
      <c r="J153" s="1">
        <f t="shared" si="25"/>
        <v>1270</v>
      </c>
      <c r="K153">
        <f t="shared" si="34"/>
        <v>1.8721914495410268E-3</v>
      </c>
      <c r="L153">
        <f t="shared" si="35"/>
        <v>1.7310393691460924E-5</v>
      </c>
      <c r="M153">
        <f t="shared" si="36"/>
        <v>2.5834492920738122E-10</v>
      </c>
      <c r="N153">
        <f t="shared" si="37"/>
        <v>1.9072397934730347E-2</v>
      </c>
      <c r="O153">
        <f t="shared" si="38"/>
        <v>1.3893640599253687E-2</v>
      </c>
      <c r="P153">
        <f t="shared" si="39"/>
        <v>1.7496861025989574E-4</v>
      </c>
      <c r="Q153">
        <f t="shared" si="40"/>
        <v>5.5716314049103488E-5</v>
      </c>
      <c r="R153">
        <f t="shared" si="41"/>
        <v>1.2049580844129099E-3</v>
      </c>
    </row>
    <row r="154" spans="1:18" x14ac:dyDescent="0.25">
      <c r="A154" s="1">
        <f t="shared" si="24"/>
        <v>1280</v>
      </c>
      <c r="B154">
        <f t="shared" si="26"/>
        <v>5.0880514633525463E-2</v>
      </c>
      <c r="C154">
        <f t="shared" si="27"/>
        <v>1.1190716333521755E-2</v>
      </c>
      <c r="D154">
        <f t="shared" si="28"/>
        <v>1.1404281251187103E-4</v>
      </c>
      <c r="E154">
        <f t="shared" si="29"/>
        <v>7.0299787451664819E-2</v>
      </c>
      <c r="F154">
        <f t="shared" si="30"/>
        <v>7.348418324579209E-2</v>
      </c>
      <c r="G154">
        <f t="shared" si="31"/>
        <v>1.9393541479971521E-2</v>
      </c>
      <c r="H154">
        <f t="shared" si="32"/>
        <v>1.4534746214048599E-2</v>
      </c>
      <c r="I154">
        <f t="shared" si="33"/>
        <v>2.1595583426923436E-2</v>
      </c>
      <c r="J154" s="1">
        <f t="shared" si="25"/>
        <v>1280</v>
      </c>
      <c r="K154">
        <f t="shared" si="34"/>
        <v>1.7818563965182586E-3</v>
      </c>
      <c r="L154">
        <f t="shared" si="35"/>
        <v>1.5400553105449077E-5</v>
      </c>
      <c r="M154">
        <f t="shared" si="36"/>
        <v>1.5710826471475565E-10</v>
      </c>
      <c r="N154">
        <f t="shared" si="37"/>
        <v>1.8804371834592031E-2</v>
      </c>
      <c r="O154">
        <f t="shared" si="38"/>
        <v>1.3617797395687248E-2</v>
      </c>
      <c r="P154">
        <f t="shared" si="39"/>
        <v>1.6216110567368602E-4</v>
      </c>
      <c r="Q154">
        <f t="shared" si="40"/>
        <v>5.0654201051214542E-5</v>
      </c>
      <c r="R154">
        <f t="shared" si="41"/>
        <v>1.1621523772949944E-3</v>
      </c>
    </row>
    <row r="155" spans="1:18" x14ac:dyDescent="0.25">
      <c r="A155" s="1">
        <f t="shared" ref="A155:A218" si="42">A154+cycle_length</f>
        <v>1290</v>
      </c>
      <c r="B155">
        <f t="shared" si="26"/>
        <v>4.9710305129489867E-2</v>
      </c>
      <c r="C155">
        <f t="shared" si="27"/>
        <v>1.0671291048684806E-2</v>
      </c>
      <c r="D155">
        <f t="shared" si="28"/>
        <v>9.2977997188653904E-5</v>
      </c>
      <c r="E155">
        <f t="shared" si="29"/>
        <v>6.9370010917972638E-2</v>
      </c>
      <c r="F155">
        <f t="shared" si="30"/>
        <v>7.2405075742721592E-2</v>
      </c>
      <c r="G155">
        <f t="shared" si="31"/>
        <v>1.8704891976350169E-2</v>
      </c>
      <c r="H155">
        <f t="shared" si="32"/>
        <v>1.3939089191778553E-2</v>
      </c>
      <c r="I155">
        <f t="shared" si="33"/>
        <v>2.0974593643380678E-2</v>
      </c>
      <c r="J155" s="1">
        <f t="shared" ref="J155:J218" si="43">A155</f>
        <v>1290</v>
      </c>
      <c r="K155">
        <f t="shared" si="34"/>
        <v>1.6958800974074498E-3</v>
      </c>
      <c r="L155">
        <f t="shared" si="35"/>
        <v>1.3697010346702676E-5</v>
      </c>
      <c r="M155">
        <f t="shared" si="36"/>
        <v>9.4554831553978937E-11</v>
      </c>
      <c r="N155">
        <f t="shared" si="37"/>
        <v>1.8542084066154721E-2</v>
      </c>
      <c r="O155">
        <f t="shared" si="38"/>
        <v>1.334878481352153E-2</v>
      </c>
      <c r="P155">
        <f t="shared" si="39"/>
        <v>1.5028655103310751E-4</v>
      </c>
      <c r="Q155">
        <f t="shared" si="40"/>
        <v>4.6045074176825906E-5</v>
      </c>
      <c r="R155">
        <f t="shared" si="41"/>
        <v>1.1211315020269591E-3</v>
      </c>
    </row>
    <row r="156" spans="1:18" x14ac:dyDescent="0.25">
      <c r="A156" s="1">
        <f t="shared" si="42"/>
        <v>1300</v>
      </c>
      <c r="B156">
        <f t="shared" ref="B156:B219" si="44">EXP(-B$9*$A156)</f>
        <v>4.8567009470434012E-2</v>
      </c>
      <c r="C156">
        <f t="shared" ref="C156:C219" si="45">1-WEIBULL($A156, C$11, C$9, TRUE)</f>
        <v>1.0174652940596052E-2</v>
      </c>
      <c r="D156">
        <f t="shared" ref="D156:D219" si="46">EXP((-1/D$11) * D$9 * (EXP(D$11*$A156)-1))</f>
        <v>7.5481216370779574E-5</v>
      </c>
      <c r="E156">
        <f t="shared" ref="E156:E219" si="47">1 /(1+(($A156 / E$9)^E$11))</f>
        <v>6.8458674585650525E-2</v>
      </c>
      <c r="F156">
        <f t="shared" ref="F156:F219" si="48">1-LOGNORMDIST($A156,F$9,F$11)</f>
        <v>7.1346343639382637E-2</v>
      </c>
      <c r="G156">
        <f t="shared" ref="G156:G219" si="49">1-_xlfn.GAMMA.DIST($A156, G$11, 1/(G$9),TRUE)</f>
        <v>1.8040233667221295E-2</v>
      </c>
      <c r="H156">
        <f t="shared" ref="H156:H219" si="50">IF(H$13&lt;0,GAMMADIST((-H$13^-2) * EXP(-H$13* -((LN($A156)-(H$9))/H$11)),-H$13^-2,1,1),1-GAMMADIST((-H$13^-2) * EXP(-H$13 * -((LN($A156)-(H$9))/H$11)),-H$13^-2,1,1))</f>
        <v>1.3366874474046719E-2</v>
      </c>
      <c r="I156">
        <f t="shared" ref="I156:I219" si="51">_xlfn.BETA.DIST(I$19/(I$19 + I$17*$A156^(I$21/I$11)/EXP(I$21/I$11*I$9)),I$19,I$17,TRUE)</f>
        <v>2.0373826855799144E-2</v>
      </c>
      <c r="J156" s="1">
        <f t="shared" si="43"/>
        <v>1300</v>
      </c>
      <c r="K156">
        <f t="shared" ref="K156:K219" si="52">EXP(-K$9*$A156)</f>
        <v>1.6140522381053919E-3</v>
      </c>
      <c r="L156">
        <f t="shared" ref="L156:L219" si="53">1-WEIBULL($A156, L$11, L$9, TRUE)</f>
        <v>1.2178002088747419E-5</v>
      </c>
      <c r="M156">
        <f t="shared" ref="M156:M219" si="54">EXP((-1/M$11) * M$9 * (EXP(M$11*$A156)-1))</f>
        <v>5.6306647692014907E-11</v>
      </c>
      <c r="N156">
        <f t="shared" ref="N156:N219" si="55">1 /(1+(($A156 / N$9)^N$11))</f>
        <v>1.8285370627313165E-2</v>
      </c>
      <c r="O156">
        <f t="shared" ref="O156:O219" si="56">1-LOGNORMDIST($A156,O$9,O$11)</f>
        <v>1.3086398556213963E-2</v>
      </c>
      <c r="P156">
        <f t="shared" ref="P156:P219" si="57">1-_xlfn.GAMMA.DIST($A156, P$11, 1/(P$9),TRUE)</f>
        <v>1.3927738101493503E-4</v>
      </c>
      <c r="Q156">
        <f t="shared" ref="Q156:Q219" si="58">IF(Q$13&lt;0,GAMMADIST((-Q$13^-2) * EXP(-Q$13* -((LN($A156)-(Q$9))/Q$11)),-Q$13^-2,1,1),1-GAMMADIST((-Q$13^-2) * EXP(-Q$13 * -((LN($A156)-(Q$9))/Q$11)),-Q$13^-2,1,1))</f>
        <v>4.1849084553735594E-5</v>
      </c>
      <c r="R156">
        <f t="shared" ref="R156:R219" si="59">_xlfn.BETA.DIST(R$19/(R$19 + R$17*$A156^(R$21/R$11)/EXP(R$21/R$11*R$9)),R$19,R$17,TRUE)</f>
        <v>1.0818105127455204E-3</v>
      </c>
    </row>
    <row r="157" spans="1:18" x14ac:dyDescent="0.25">
      <c r="A157" s="1">
        <f t="shared" si="42"/>
        <v>1310</v>
      </c>
      <c r="B157">
        <f t="shared" si="44"/>
        <v>4.7450008660315617E-2</v>
      </c>
      <c r="C157">
        <f t="shared" si="45"/>
        <v>9.6998738605723611E-3</v>
      </c>
      <c r="D157">
        <f t="shared" si="46"/>
        <v>6.101059910217347E-5</v>
      </c>
      <c r="E157">
        <f t="shared" si="47"/>
        <v>6.7565298110326133E-2</v>
      </c>
      <c r="F157">
        <f t="shared" si="48"/>
        <v>7.0307511671492851E-2</v>
      </c>
      <c r="G157">
        <f t="shared" si="49"/>
        <v>1.7398753377700804E-2</v>
      </c>
      <c r="H157">
        <f t="shared" si="50"/>
        <v>1.2817227781808938E-2</v>
      </c>
      <c r="I157">
        <f t="shared" si="51"/>
        <v>1.9792562273194668E-2</v>
      </c>
      <c r="J157" s="1">
        <f t="shared" si="43"/>
        <v>1310</v>
      </c>
      <c r="K157">
        <f t="shared" si="52"/>
        <v>1.5361726523683054E-3</v>
      </c>
      <c r="L157">
        <f t="shared" si="53"/>
        <v>1.0824000268860878E-5</v>
      </c>
      <c r="M157">
        <f t="shared" si="54"/>
        <v>3.3168860258787695E-11</v>
      </c>
      <c r="N157">
        <f t="shared" si="55"/>
        <v>1.8034073349800634E-2</v>
      </c>
      <c r="O157">
        <f t="shared" si="56"/>
        <v>1.2830441522424074E-2</v>
      </c>
      <c r="P157">
        <f t="shared" si="57"/>
        <v>1.2907088888658436E-4</v>
      </c>
      <c r="Q157">
        <f t="shared" si="58"/>
        <v>3.8029821052942836E-5</v>
      </c>
      <c r="R157">
        <f t="shared" si="59"/>
        <v>1.0441089838371619E-3</v>
      </c>
    </row>
    <row r="158" spans="1:18" x14ac:dyDescent="0.25">
      <c r="A158" s="1">
        <f t="shared" si="42"/>
        <v>1320</v>
      </c>
      <c r="B158">
        <f t="shared" si="44"/>
        <v>4.6358697939486423E-2</v>
      </c>
      <c r="C158">
        <f t="shared" si="45"/>
        <v>9.2460596334050793E-3</v>
      </c>
      <c r="D158">
        <f t="shared" si="46"/>
        <v>4.9095290759588894E-5</v>
      </c>
      <c r="E158">
        <f t="shared" si="47"/>
        <v>6.6689416451617536E-2</v>
      </c>
      <c r="F158">
        <f t="shared" si="48"/>
        <v>6.9288117840008656E-2</v>
      </c>
      <c r="G158">
        <f t="shared" si="49"/>
        <v>1.6779664349694023E-2</v>
      </c>
      <c r="H158">
        <f t="shared" si="50"/>
        <v>1.2289305008213347E-2</v>
      </c>
      <c r="I158">
        <f t="shared" si="51"/>
        <v>1.9230106346610258E-2</v>
      </c>
      <c r="J158" s="1">
        <f t="shared" si="43"/>
        <v>1320</v>
      </c>
      <c r="K158">
        <f t="shared" si="52"/>
        <v>1.4620508321677927E-3</v>
      </c>
      <c r="L158">
        <f t="shared" si="53"/>
        <v>9.6174894852474324E-6</v>
      </c>
      <c r="M158">
        <f t="shared" si="54"/>
        <v>1.932404413444938E-11</v>
      </c>
      <c r="N158">
        <f t="shared" si="55"/>
        <v>1.7788039651894308E-2</v>
      </c>
      <c r="O158">
        <f t="shared" si="56"/>
        <v>1.2580723513611614E-2</v>
      </c>
      <c r="P158">
        <f t="shared" si="57"/>
        <v>1.1960888018947013E-4</v>
      </c>
      <c r="Q158">
        <f t="shared" si="58"/>
        <v>3.4554020369226279E-5</v>
      </c>
      <c r="R158">
        <f t="shared" si="59"/>
        <v>1.0079507452844438E-3</v>
      </c>
    </row>
    <row r="159" spans="1:18" x14ac:dyDescent="0.25">
      <c r="A159" s="1">
        <f t="shared" si="42"/>
        <v>1330</v>
      </c>
      <c r="B159">
        <f t="shared" si="44"/>
        <v>4.5292486457266912E-2</v>
      </c>
      <c r="C159">
        <f t="shared" si="45"/>
        <v>8.812349019511112E-3</v>
      </c>
      <c r="D159">
        <f t="shared" si="46"/>
        <v>3.9328026604100542E-5</v>
      </c>
      <c r="E159">
        <f t="shared" si="47"/>
        <v>6.5830579303352815E-2</v>
      </c>
      <c r="F159">
        <f t="shared" si="48"/>
        <v>6.8287712979375526E-2</v>
      </c>
      <c r="G159">
        <f t="shared" si="49"/>
        <v>1.6182205444300379E-2</v>
      </c>
      <c r="H159">
        <f t="shared" si="50"/>
        <v>1.1782291302943948E-2</v>
      </c>
      <c r="I159">
        <f t="shared" si="51"/>
        <v>1.8685791716434339E-2</v>
      </c>
      <c r="J159" s="1">
        <f t="shared" si="43"/>
        <v>1330</v>
      </c>
      <c r="K159">
        <f t="shared" si="52"/>
        <v>1.3915054616725688E-3</v>
      </c>
      <c r="L159">
        <f t="shared" si="53"/>
        <v>8.5427657703363025E-6</v>
      </c>
      <c r="M159">
        <f t="shared" si="54"/>
        <v>1.11317052199275E-11</v>
      </c>
      <c r="N159">
        <f t="shared" si="55"/>
        <v>1.7547122303247349E-2</v>
      </c>
      <c r="O159">
        <f t="shared" si="56"/>
        <v>1.2337060955121881E-2</v>
      </c>
      <c r="P159">
        <f t="shared" si="57"/>
        <v>1.1083735083394775E-4</v>
      </c>
      <c r="Q159">
        <f t="shared" si="58"/>
        <v>3.1391300900684982E-5</v>
      </c>
      <c r="R159">
        <f t="shared" si="59"/>
        <v>9.7326363484018133E-4</v>
      </c>
    </row>
    <row r="160" spans="1:18" x14ac:dyDescent="0.25">
      <c r="A160" s="1">
        <f t="shared" si="42"/>
        <v>1340</v>
      </c>
      <c r="B160">
        <f t="shared" si="44"/>
        <v>4.4250796952051606E-2</v>
      </c>
      <c r="C160">
        <f t="shared" si="45"/>
        <v>8.3979126973842133E-3</v>
      </c>
      <c r="D160">
        <f t="shared" si="46"/>
        <v>3.1358192802038861E-5</v>
      </c>
      <c r="E160">
        <f t="shared" si="47"/>
        <v>6.4988350547771703E-2</v>
      </c>
      <c r="F160">
        <f t="shared" si="48"/>
        <v>6.7305860341815738E-2</v>
      </c>
      <c r="G160">
        <f t="shared" si="49"/>
        <v>1.5605640364894646E-2</v>
      </c>
      <c r="H160">
        <f t="shared" si="50"/>
        <v>1.129540017754016E-2</v>
      </c>
      <c r="I160">
        <f t="shared" si="51"/>
        <v>1.8158976199018434E-2</v>
      </c>
      <c r="J160" s="1">
        <f t="shared" si="43"/>
        <v>1340</v>
      </c>
      <c r="K160">
        <f t="shared" si="52"/>
        <v>1.3243639737160464E-3</v>
      </c>
      <c r="L160">
        <f t="shared" si="53"/>
        <v>7.58575477644019E-6</v>
      </c>
      <c r="M160">
        <f t="shared" si="54"/>
        <v>6.3389757348474576E-12</v>
      </c>
      <c r="N160">
        <f t="shared" si="55"/>
        <v>1.7311179201174455E-2</v>
      </c>
      <c r="O160">
        <f t="shared" si="56"/>
        <v>1.2099276630060607E-2</v>
      </c>
      <c r="P160">
        <f t="shared" si="57"/>
        <v>1.0270618790797492E-4</v>
      </c>
      <c r="Q160">
        <f t="shared" si="58"/>
        <v>2.8513918536310356E-5</v>
      </c>
      <c r="R160">
        <f t="shared" si="59"/>
        <v>9.399792658800135E-4</v>
      </c>
    </row>
    <row r="161" spans="1:18" x14ac:dyDescent="0.25">
      <c r="A161" s="1">
        <f t="shared" si="42"/>
        <v>1350</v>
      </c>
      <c r="B161">
        <f t="shared" si="44"/>
        <v>4.323306543877168E-2</v>
      </c>
      <c r="C161">
        <f t="shared" si="45"/>
        <v>8.0019522666572307E-3</v>
      </c>
      <c r="D161">
        <f t="shared" si="46"/>
        <v>2.4885385257787589E-5</v>
      </c>
      <c r="E161">
        <f t="shared" si="47"/>
        <v>6.4162307732597665E-2</v>
      </c>
      <c r="F161">
        <f t="shared" si="48"/>
        <v>6.6342135196987506E-2</v>
      </c>
      <c r="G161">
        <f t="shared" si="49"/>
        <v>1.5049256900560359E-2</v>
      </c>
      <c r="H161">
        <f t="shared" si="50"/>
        <v>1.0827872631619995E-2</v>
      </c>
      <c r="I161">
        <f t="shared" si="51"/>
        <v>1.7649041811356649E-2</v>
      </c>
      <c r="J161" s="1">
        <f t="shared" si="43"/>
        <v>1350</v>
      </c>
      <c r="K161">
        <f t="shared" si="52"/>
        <v>1.2604621276647709E-3</v>
      </c>
      <c r="L161">
        <f t="shared" si="53"/>
        <v>6.733847580209229E-6</v>
      </c>
      <c r="M161">
        <f t="shared" si="54"/>
        <v>3.5675130154422509E-12</v>
      </c>
      <c r="N161">
        <f t="shared" si="55"/>
        <v>1.7080073157759255E-2</v>
      </c>
      <c r="O161">
        <f t="shared" si="56"/>
        <v>1.1867199425302566E-2</v>
      </c>
      <c r="P161">
        <f t="shared" si="57"/>
        <v>9.5168891620422968E-5</v>
      </c>
      <c r="Q161">
        <f t="shared" si="58"/>
        <v>2.5896542606984596E-5</v>
      </c>
      <c r="R161">
        <f t="shared" si="59"/>
        <v>9.0803280986770992E-4</v>
      </c>
    </row>
    <row r="162" spans="1:18" x14ac:dyDescent="0.25">
      <c r="A162" s="1">
        <f t="shared" si="42"/>
        <v>1360</v>
      </c>
      <c r="B162">
        <f t="shared" si="44"/>
        <v>4.2238740903545603E-2</v>
      </c>
      <c r="C162">
        <f t="shared" si="45"/>
        <v>7.6236992720245533E-3</v>
      </c>
      <c r="D162">
        <f t="shared" si="46"/>
        <v>1.9653469196578948E-5</v>
      </c>
      <c r="E162">
        <f t="shared" si="47"/>
        <v>6.3352041569925549E-2</v>
      </c>
      <c r="F162">
        <f t="shared" si="48"/>
        <v>6.53961244463791E-2</v>
      </c>
      <c r="G162">
        <f t="shared" si="49"/>
        <v>1.4512366189536996E-2</v>
      </c>
      <c r="H162">
        <f t="shared" si="50"/>
        <v>1.0378976299908915E-2</v>
      </c>
      <c r="I162">
        <f t="shared" si="51"/>
        <v>1.7155393832601427E-2</v>
      </c>
      <c r="J162" s="1">
        <f t="shared" si="43"/>
        <v>1360</v>
      </c>
      <c r="K162">
        <f t="shared" si="52"/>
        <v>1.1996436076551307E-3</v>
      </c>
      <c r="L162">
        <f t="shared" si="53"/>
        <v>5.9757524691894659E-6</v>
      </c>
      <c r="M162">
        <f t="shared" si="54"/>
        <v>1.9837836672565437E-12</v>
      </c>
      <c r="N162">
        <f t="shared" si="55"/>
        <v>1.6853671697191E-2</v>
      </c>
      <c r="O162">
        <f t="shared" si="56"/>
        <v>1.1640664089014319E-2</v>
      </c>
      <c r="P162">
        <f t="shared" si="57"/>
        <v>8.818231690688183E-5</v>
      </c>
      <c r="Q162">
        <f t="shared" si="58"/>
        <v>2.3516050386529486E-5</v>
      </c>
      <c r="R162">
        <f t="shared" si="59"/>
        <v>8.7736279244449719E-4</v>
      </c>
    </row>
    <row r="163" spans="1:18" x14ac:dyDescent="0.25">
      <c r="A163" s="1">
        <f t="shared" si="42"/>
        <v>1370</v>
      </c>
      <c r="B163">
        <f t="shared" si="44"/>
        <v>4.1267285005352747E-2</v>
      </c>
      <c r="C163">
        <f t="shared" si="45"/>
        <v>7.2624142482161647E-3</v>
      </c>
      <c r="D163">
        <f t="shared" si="46"/>
        <v>1.5445135732959949E-5</v>
      </c>
      <c r="E163">
        <f t="shared" si="47"/>
        <v>6.2557155455921845E-2</v>
      </c>
      <c r="F163">
        <f t="shared" si="48"/>
        <v>6.4467426251826665E-2</v>
      </c>
      <c r="G163">
        <f t="shared" si="49"/>
        <v>1.3994302002337089E-2</v>
      </c>
      <c r="H163">
        <f t="shared" si="50"/>
        <v>9.9480046199380556E-3</v>
      </c>
      <c r="I163">
        <f t="shared" si="51"/>
        <v>1.6677459901206573E-2</v>
      </c>
      <c r="J163" s="1">
        <f t="shared" si="43"/>
        <v>1370</v>
      </c>
      <c r="K163">
        <f t="shared" si="52"/>
        <v>1.1417596402155197E-3</v>
      </c>
      <c r="L163">
        <f t="shared" si="53"/>
        <v>5.3013612189012349E-6</v>
      </c>
      <c r="M163">
        <f t="shared" si="54"/>
        <v>1.0896732045098224E-12</v>
      </c>
      <c r="N163">
        <f t="shared" si="55"/>
        <v>1.6631846862773362E-2</v>
      </c>
      <c r="O163">
        <f t="shared" si="56"/>
        <v>1.1419510999106208E-2</v>
      </c>
      <c r="P163">
        <f t="shared" si="57"/>
        <v>8.1706433326722561E-5</v>
      </c>
      <c r="Q163">
        <f t="shared" si="58"/>
        <v>2.1351338653330387E-5</v>
      </c>
      <c r="R163">
        <f t="shared" si="59"/>
        <v>8.4791090222486427E-4</v>
      </c>
    </row>
    <row r="164" spans="1:18" x14ac:dyDescent="0.25">
      <c r="A164" s="1">
        <f t="shared" si="42"/>
        <v>1380</v>
      </c>
      <c r="B164">
        <f t="shared" si="44"/>
        <v>4.0318171784568022E-2</v>
      </c>
      <c r="C164">
        <f t="shared" si="45"/>
        <v>6.9173857861634103E-3</v>
      </c>
      <c r="D164">
        <f t="shared" si="46"/>
        <v>1.2076945719824561E-5</v>
      </c>
      <c r="E164">
        <f t="shared" si="47"/>
        <v>6.1777265010383421E-2</v>
      </c>
      <c r="F164">
        <f t="shared" si="48"/>
        <v>6.3555649677581205E-2</v>
      </c>
      <c r="G164">
        <f t="shared" si="49"/>
        <v>1.3494420044181332E-2</v>
      </c>
      <c r="H164">
        <f t="shared" si="50"/>
        <v>9.5342760202605792E-3</v>
      </c>
      <c r="I164">
        <f t="shared" si="51"/>
        <v>1.6214689146510867E-2</v>
      </c>
      <c r="J164" s="1">
        <f t="shared" si="43"/>
        <v>1380</v>
      </c>
      <c r="K164">
        <f t="shared" si="52"/>
        <v>1.0866686303386117E-3</v>
      </c>
      <c r="L164">
        <f t="shared" si="53"/>
        <v>4.701628500303201E-6</v>
      </c>
      <c r="M164">
        <f t="shared" si="54"/>
        <v>5.9109885852539809E-13</v>
      </c>
      <c r="N164">
        <f t="shared" si="55"/>
        <v>1.6414475033082899E-2</v>
      </c>
      <c r="O164">
        <f t="shared" si="56"/>
        <v>1.1203585942063499E-2</v>
      </c>
      <c r="P164">
        <f t="shared" si="57"/>
        <v>7.5704101972107196E-5</v>
      </c>
      <c r="Q164">
        <f t="shared" si="58"/>
        <v>1.9383150940965876E-5</v>
      </c>
      <c r="R164">
        <f t="shared" si="59"/>
        <v>8.1962181144731492E-4</v>
      </c>
    </row>
    <row r="165" spans="1:18" x14ac:dyDescent="0.25">
      <c r="A165" s="1">
        <f t="shared" si="42"/>
        <v>1390</v>
      </c>
      <c r="B165">
        <f t="shared" si="44"/>
        <v>3.9390887378200151E-2</v>
      </c>
      <c r="C165">
        <f t="shared" si="45"/>
        <v>6.5879296204459648E-3</v>
      </c>
      <c r="D165">
        <f t="shared" si="46"/>
        <v>9.3948460322763203E-6</v>
      </c>
      <c r="E165">
        <f t="shared" si="47"/>
        <v>6.101199763524915E-2</v>
      </c>
      <c r="F165">
        <f t="shared" si="48"/>
        <v>6.2660414345364401E-2</v>
      </c>
      <c r="G165">
        <f t="shared" si="49"/>
        <v>1.3012097276392076E-2</v>
      </c>
      <c r="H165">
        <f t="shared" si="50"/>
        <v>9.1371331289953339E-3</v>
      </c>
      <c r="I165">
        <f t="shared" si="51"/>
        <v>1.576655135359269E-2</v>
      </c>
      <c r="J165" s="1">
        <f t="shared" si="43"/>
        <v>1390</v>
      </c>
      <c r="K165">
        <f t="shared" si="52"/>
        <v>1.0342358151135007E-3</v>
      </c>
      <c r="L165">
        <f t="shared" si="53"/>
        <v>4.1684631778560188E-6</v>
      </c>
      <c r="M165">
        <f t="shared" si="54"/>
        <v>3.1657178260503731E-13</v>
      </c>
      <c r="N165">
        <f t="shared" si="55"/>
        <v>1.6201436746785685E-2</v>
      </c>
      <c r="O165">
        <f t="shared" si="56"/>
        <v>1.0992739901634185E-2</v>
      </c>
      <c r="P165">
        <f t="shared" si="57"/>
        <v>7.0140868200896378E-5</v>
      </c>
      <c r="Q165">
        <f t="shared" si="58"/>
        <v>1.7593919209191178E-5</v>
      </c>
      <c r="R165">
        <f t="shared" si="59"/>
        <v>7.9244300768909262E-4</v>
      </c>
    </row>
    <row r="166" spans="1:18" x14ac:dyDescent="0.25">
      <c r="A166" s="1">
        <f t="shared" si="42"/>
        <v>1400</v>
      </c>
      <c r="B166">
        <f t="shared" si="44"/>
        <v>3.8484929741679053E-2</v>
      </c>
      <c r="C166">
        <f t="shared" si="45"/>
        <v>6.2733877380629632E-3</v>
      </c>
      <c r="D166">
        <f t="shared" si="46"/>
        <v>7.2701391175734019E-6</v>
      </c>
      <c r="E166">
        <f t="shared" si="47"/>
        <v>6.0260992091201462E-2</v>
      </c>
      <c r="F166">
        <f t="shared" si="48"/>
        <v>6.1781350101891008E-2</v>
      </c>
      <c r="G166">
        <f t="shared" si="49"/>
        <v>1.2546731256383836E-2</v>
      </c>
      <c r="H166">
        <f t="shared" si="50"/>
        <v>8.7559420025010715E-3</v>
      </c>
      <c r="I166">
        <f t="shared" si="51"/>
        <v>1.5332536160253322E-2</v>
      </c>
      <c r="J166" s="1">
        <f t="shared" si="43"/>
        <v>1400</v>
      </c>
      <c r="K166">
        <f t="shared" si="52"/>
        <v>9.8433293407041637E-4</v>
      </c>
      <c r="L166">
        <f t="shared" si="53"/>
        <v>3.694630372530483E-6</v>
      </c>
      <c r="M166">
        <f t="shared" si="54"/>
        <v>1.6734644207331326E-13</v>
      </c>
      <c r="N166">
        <f t="shared" si="55"/>
        <v>1.5992616535649894E-2</v>
      </c>
      <c r="O166">
        <f t="shared" si="56"/>
        <v>1.0786828856883202E-2</v>
      </c>
      <c r="P166">
        <f t="shared" si="57"/>
        <v>6.4984769084674987E-5</v>
      </c>
      <c r="Q166">
        <f t="shared" si="58"/>
        <v>1.5967618765211355E-5</v>
      </c>
      <c r="R166">
        <f t="shared" si="59"/>
        <v>7.6632463591036395E-4</v>
      </c>
    </row>
    <row r="167" spans="1:18" x14ac:dyDescent="0.25">
      <c r="A167" s="1">
        <f t="shared" si="42"/>
        <v>1410</v>
      </c>
      <c r="B167">
        <f t="shared" si="44"/>
        <v>3.7599808377042125E-2</v>
      </c>
      <c r="C167">
        <f t="shared" si="45"/>
        <v>5.973127508530629E-3</v>
      </c>
      <c r="D167">
        <f t="shared" si="46"/>
        <v>5.5958831347903877E-6</v>
      </c>
      <c r="E167">
        <f t="shared" si="47"/>
        <v>5.9523898091539316E-2</v>
      </c>
      <c r="F167">
        <f t="shared" si="48"/>
        <v>6.0918096698345914E-2</v>
      </c>
      <c r="G167">
        <f t="shared" si="49"/>
        <v>1.2097739495883664E-2</v>
      </c>
      <c r="H167">
        <f t="shared" si="50"/>
        <v>8.390091373952302E-3</v>
      </c>
      <c r="I167">
        <f t="shared" si="51"/>
        <v>1.4912152285007746E-2</v>
      </c>
      <c r="J167" s="1">
        <f t="shared" si="43"/>
        <v>1410</v>
      </c>
      <c r="K167">
        <f t="shared" si="52"/>
        <v>9.3683791543164047E-4</v>
      </c>
      <c r="L167">
        <f t="shared" si="53"/>
        <v>3.2736632618046713E-6</v>
      </c>
      <c r="M167">
        <f t="shared" si="54"/>
        <v>8.7292013075321736E-14</v>
      </c>
      <c r="N167">
        <f t="shared" si="55"/>
        <v>1.5787902765320098E-2</v>
      </c>
      <c r="O167">
        <f t="shared" si="56"/>
        <v>1.0585713589147283E-2</v>
      </c>
      <c r="P167">
        <f t="shared" si="57"/>
        <v>6.020615453894429E-5</v>
      </c>
      <c r="Q167">
        <f t="shared" si="58"/>
        <v>1.4489635361325526E-5</v>
      </c>
      <c r="R167">
        <f t="shared" si="59"/>
        <v>7.4121935014519289E-4</v>
      </c>
    </row>
    <row r="168" spans="1:18" x14ac:dyDescent="0.25">
      <c r="A168" s="1">
        <f t="shared" si="42"/>
        <v>1420</v>
      </c>
      <c r="B168">
        <f t="shared" si="44"/>
        <v>3.673504406737179E-2</v>
      </c>
      <c r="C168">
        <f t="shared" si="45"/>
        <v>5.6865408352672064E-3</v>
      </c>
      <c r="D168">
        <f t="shared" si="46"/>
        <v>4.2836972952511751E-6</v>
      </c>
      <c r="E168">
        <f t="shared" si="47"/>
        <v>5.8800375912542675E-2</v>
      </c>
      <c r="F168">
        <f t="shared" si="48"/>
        <v>6.0070303481339682E-2</v>
      </c>
      <c r="G168">
        <f t="shared" si="49"/>
        <v>1.1664558837011896E-2</v>
      </c>
      <c r="H168">
        <f t="shared" si="50"/>
        <v>8.0389919215747563E-3</v>
      </c>
      <c r="I168">
        <f t="shared" si="51"/>
        <v>1.4504926784989864E-2</v>
      </c>
      <c r="J168" s="1">
        <f t="shared" si="43"/>
        <v>1420</v>
      </c>
      <c r="K168">
        <f t="shared" si="52"/>
        <v>8.9163457750110703E-4</v>
      </c>
      <c r="L168">
        <f t="shared" si="53"/>
        <v>2.8997836861721638E-6</v>
      </c>
      <c r="M168">
        <f t="shared" si="54"/>
        <v>4.4918510514006155E-14</v>
      </c>
      <c r="N168">
        <f t="shared" si="55"/>
        <v>1.5587187483444431E-2</v>
      </c>
      <c r="O168">
        <f t="shared" si="56"/>
        <v>1.0389259497452175E-2</v>
      </c>
      <c r="P168">
        <f t="shared" si="57"/>
        <v>5.5777521176691991E-5</v>
      </c>
      <c r="Q168">
        <f t="shared" si="58"/>
        <v>1.3146643471517727E-5</v>
      </c>
      <c r="R168">
        <f t="shared" si="59"/>
        <v>7.170821742048803E-4</v>
      </c>
    </row>
    <row r="169" spans="1:18" x14ac:dyDescent="0.25">
      <c r="A169" s="1">
        <f t="shared" si="42"/>
        <v>1430</v>
      </c>
      <c r="B169">
        <f t="shared" si="44"/>
        <v>3.5890168617340859E-2</v>
      </c>
      <c r="C169">
        <f t="shared" si="45"/>
        <v>5.4130433281904811E-3</v>
      </c>
      <c r="D169">
        <f t="shared" si="46"/>
        <v>3.2609450608652903E-6</v>
      </c>
      <c r="E169">
        <f t="shared" si="47"/>
        <v>5.8090096019586562E-2</v>
      </c>
      <c r="F169">
        <f t="shared" si="48"/>
        <v>5.9237629094876398E-2</v>
      </c>
      <c r="G169">
        <f t="shared" si="49"/>
        <v>1.124664484585336E-2</v>
      </c>
      <c r="H169">
        <f t="shared" si="50"/>
        <v>7.7020755562831056E-3</v>
      </c>
      <c r="I169">
        <f t="shared" si="51"/>
        <v>1.4110404342703543E-2</v>
      </c>
      <c r="J169" s="1">
        <f t="shared" si="43"/>
        <v>1430</v>
      </c>
      <c r="K169">
        <f t="shared" si="52"/>
        <v>8.4861234446225733E-4</v>
      </c>
      <c r="L169">
        <f t="shared" si="53"/>
        <v>2.567830714284014E-6</v>
      </c>
      <c r="M169">
        <f t="shared" si="54"/>
        <v>2.2795311790542798E-14</v>
      </c>
      <c r="N169">
        <f t="shared" si="55"/>
        <v>1.5390366274769486E-2</v>
      </c>
      <c r="O169">
        <f t="shared" si="56"/>
        <v>1.0197336421976289E-2</v>
      </c>
      <c r="P169">
        <f t="shared" si="57"/>
        <v>5.1673357988724078E-5</v>
      </c>
      <c r="Q169">
        <f t="shared" si="58"/>
        <v>1.1926494835945434E-5</v>
      </c>
      <c r="R169">
        <f t="shared" si="59"/>
        <v>6.9387037080364546E-4</v>
      </c>
    </row>
    <row r="170" spans="1:18" x14ac:dyDescent="0.25">
      <c r="A170" s="1">
        <f t="shared" si="42"/>
        <v>1440</v>
      </c>
      <c r="B170">
        <f t="shared" si="44"/>
        <v>3.5064724599725164E-2</v>
      </c>
      <c r="C170">
        <f t="shared" si="45"/>
        <v>5.1520734974195292E-3</v>
      </c>
      <c r="D170">
        <f t="shared" si="46"/>
        <v>2.4682666122259869E-6</v>
      </c>
      <c r="E170">
        <f t="shared" si="47"/>
        <v>5.7392738708300507E-2</v>
      </c>
      <c r="F170">
        <f t="shared" si="48"/>
        <v>5.841974119289628E-2</v>
      </c>
      <c r="G170">
        <f t="shared" si="49"/>
        <v>1.0843471223146661E-2</v>
      </c>
      <c r="H170">
        <f t="shared" si="50"/>
        <v>7.3787947284468247E-3</v>
      </c>
      <c r="I170">
        <f t="shared" si="51"/>
        <v>1.3728146580579239E-2</v>
      </c>
      <c r="J170" s="1">
        <f t="shared" si="43"/>
        <v>1440</v>
      </c>
      <c r="K170">
        <f t="shared" si="52"/>
        <v>8.0766597588891075E-4</v>
      </c>
      <c r="L170">
        <f t="shared" si="53"/>
        <v>2.2731963961186707E-6</v>
      </c>
      <c r="M170">
        <f t="shared" si="54"/>
        <v>1.1405361085540188E-14</v>
      </c>
      <c r="N170">
        <f t="shared" si="55"/>
        <v>1.5197338122840943E-2</v>
      </c>
      <c r="O170">
        <f t="shared" si="56"/>
        <v>1.0009818475169352E-2</v>
      </c>
      <c r="P170">
        <f t="shared" si="57"/>
        <v>4.7870003021754925E-5</v>
      </c>
      <c r="Q170">
        <f t="shared" si="58"/>
        <v>1.0818116428779057E-5</v>
      </c>
      <c r="R170">
        <f t="shared" si="59"/>
        <v>6.7154331855795435E-4</v>
      </c>
    </row>
    <row r="171" spans="1:18" x14ac:dyDescent="0.25">
      <c r="A171" s="1">
        <f t="shared" si="42"/>
        <v>1450</v>
      </c>
      <c r="B171">
        <f t="shared" si="44"/>
        <v>3.4258265107746037E-2</v>
      </c>
      <c r="C171">
        <f t="shared" si="45"/>
        <v>4.9030919679420304E-3</v>
      </c>
      <c r="D171">
        <f t="shared" si="46"/>
        <v>1.8574314006487179E-6</v>
      </c>
      <c r="E171">
        <f t="shared" si="47"/>
        <v>5.6707993760101008E-2</v>
      </c>
      <c r="F171">
        <f t="shared" si="48"/>
        <v>5.7616316161971715E-2</v>
      </c>
      <c r="G171">
        <f t="shared" si="49"/>
        <v>1.0454529231720411E-2</v>
      </c>
      <c r="H171">
        <f t="shared" si="50"/>
        <v>7.0686217534997597E-3</v>
      </c>
      <c r="I171">
        <f t="shared" si="51"/>
        <v>1.3357731402323821E-2</v>
      </c>
      <c r="J171" s="1">
        <f t="shared" si="43"/>
        <v>1450</v>
      </c>
      <c r="K171">
        <f t="shared" si="52"/>
        <v>7.6869530930751115E-4</v>
      </c>
      <c r="L171">
        <f t="shared" si="53"/>
        <v>2.0117680082920586E-6</v>
      </c>
      <c r="M171">
        <f t="shared" si="54"/>
        <v>5.6245422067654944E-15</v>
      </c>
      <c r="N171">
        <f t="shared" si="55"/>
        <v>1.50080052779684E-2</v>
      </c>
      <c r="O171">
        <f t="shared" si="56"/>
        <v>9.8265838801530059E-3</v>
      </c>
      <c r="P171">
        <f t="shared" si="57"/>
        <v>4.4345510274990119E-5</v>
      </c>
      <c r="Q171">
        <f t="shared" si="58"/>
        <v>9.8114170743457407E-6</v>
      </c>
      <c r="R171">
        <f t="shared" si="59"/>
        <v>6.500623963489404E-4</v>
      </c>
    </row>
    <row r="172" spans="1:18" x14ac:dyDescent="0.25">
      <c r="A172" s="1">
        <f t="shared" si="42"/>
        <v>1460</v>
      </c>
      <c r="B172">
        <f t="shared" si="44"/>
        <v>3.3470353513108973E-2</v>
      </c>
      <c r="C172">
        <f t="shared" si="45"/>
        <v>4.6655807150773887E-3</v>
      </c>
      <c r="D172">
        <f t="shared" si="46"/>
        <v>1.3894815788936002E-6</v>
      </c>
      <c r="E172">
        <f t="shared" si="47"/>
        <v>5.603556011145925E-2</v>
      </c>
      <c r="F172">
        <f t="shared" si="48"/>
        <v>5.6827038853752287E-2</v>
      </c>
      <c r="G172">
        <f t="shared" si="49"/>
        <v>1.0079327140305905E-2</v>
      </c>
      <c r="H172">
        <f t="shared" si="50"/>
        <v>6.77104815609475E-3</v>
      </c>
      <c r="I172">
        <f t="shared" si="51"/>
        <v>1.299875236007696E-2</v>
      </c>
      <c r="J172" s="1">
        <f t="shared" si="43"/>
        <v>1460</v>
      </c>
      <c r="K172">
        <f t="shared" si="52"/>
        <v>7.3160501518098264E-4</v>
      </c>
      <c r="L172">
        <f t="shared" si="53"/>
        <v>1.7798761566822918E-6</v>
      </c>
      <c r="M172">
        <f t="shared" si="54"/>
        <v>2.7330564113627822E-15</v>
      </c>
      <c r="N172">
        <f t="shared" si="55"/>
        <v>1.4822273131132751E-2</v>
      </c>
      <c r="O172">
        <f t="shared" si="56"/>
        <v>9.6475148160534152E-3</v>
      </c>
      <c r="P172">
        <f t="shared" si="57"/>
        <v>4.1079526098775077E-5</v>
      </c>
      <c r="Q172">
        <f t="shared" si="58"/>
        <v>8.8972019977040517E-6</v>
      </c>
      <c r="R172">
        <f t="shared" si="59"/>
        <v>6.2939087457260885E-4</v>
      </c>
    </row>
    <row r="173" spans="1:18" x14ac:dyDescent="0.25">
      <c r="A173" s="1">
        <f t="shared" si="42"/>
        <v>1470</v>
      </c>
      <c r="B173">
        <f t="shared" si="44"/>
        <v>3.2700563229606926E-2</v>
      </c>
      <c r="C173">
        <f t="shared" si="45"/>
        <v>4.439042320544595E-3</v>
      </c>
      <c r="D173">
        <f t="shared" si="46"/>
        <v>1.0331375892028093E-6</v>
      </c>
      <c r="E173">
        <f t="shared" si="47"/>
        <v>5.5375145536295939E-2</v>
      </c>
      <c r="F173">
        <f t="shared" si="48"/>
        <v>5.6051602326776195E-2</v>
      </c>
      <c r="G173">
        <f t="shared" si="49"/>
        <v>9.7173896833548934E-3</v>
      </c>
      <c r="H173">
        <f t="shared" si="50"/>
        <v>6.4855840324984371E-3</v>
      </c>
      <c r="I173">
        <f t="shared" si="51"/>
        <v>1.2650818046419925E-2</v>
      </c>
      <c r="J173" s="1">
        <f t="shared" si="43"/>
        <v>1470</v>
      </c>
      <c r="K173">
        <f t="shared" si="52"/>
        <v>6.9630436371486304E-4</v>
      </c>
      <c r="L173">
        <f t="shared" si="53"/>
        <v>1.5742481628278071E-6</v>
      </c>
      <c r="M173">
        <f t="shared" si="54"/>
        <v>1.3081549157026178E-15</v>
      </c>
      <c r="N173">
        <f t="shared" si="55"/>
        <v>1.4640050093532739E-2</v>
      </c>
      <c r="O173">
        <f t="shared" si="56"/>
        <v>9.4724972699324894E-3</v>
      </c>
      <c r="P173">
        <f t="shared" si="57"/>
        <v>3.8053174420960012E-5</v>
      </c>
      <c r="Q173">
        <f t="shared" si="58"/>
        <v>8.0670946527305887E-6</v>
      </c>
      <c r="R173">
        <f t="shared" si="59"/>
        <v>6.0949381283555528E-4</v>
      </c>
    </row>
    <row r="174" spans="1:18" x14ac:dyDescent="0.25">
      <c r="A174" s="1">
        <f t="shared" si="42"/>
        <v>1480</v>
      </c>
      <c r="B174">
        <f t="shared" si="44"/>
        <v>3.194847748216071E-2</v>
      </c>
      <c r="C174">
        <f t="shared" si="45"/>
        <v>4.222999248916226E-3</v>
      </c>
      <c r="D174">
        <f t="shared" si="46"/>
        <v>7.6343809664734375E-7</v>
      </c>
      <c r="E174">
        <f t="shared" si="47"/>
        <v>5.4726466340924443E-2</v>
      </c>
      <c r="F174">
        <f t="shared" si="48"/>
        <v>5.5289707597278137E-2</v>
      </c>
      <c r="G174">
        <f t="shared" si="49"/>
        <v>9.368257536497171E-3</v>
      </c>
      <c r="H174">
        <f t="shared" si="50"/>
        <v>6.2117574309104029E-3</v>
      </c>
      <c r="I174">
        <f t="shared" si="51"/>
        <v>1.2313551510305647E-2</v>
      </c>
      <c r="J174" s="1">
        <f t="shared" si="43"/>
        <v>1480</v>
      </c>
      <c r="K174">
        <f t="shared" si="52"/>
        <v>6.6270700291525659E-4</v>
      </c>
      <c r="L174">
        <f t="shared" si="53"/>
        <v>1.3919662136263611E-6</v>
      </c>
      <c r="M174">
        <f t="shared" si="54"/>
        <v>6.1656946581973197E-16</v>
      </c>
      <c r="N174">
        <f t="shared" si="55"/>
        <v>1.4461247481484973E-2</v>
      </c>
      <c r="O174">
        <f t="shared" si="56"/>
        <v>9.3014208950026322E-3</v>
      </c>
      <c r="P174">
        <f t="shared" si="57"/>
        <v>3.5248950180033489E-5</v>
      </c>
      <c r="Q174">
        <f t="shared" si="58"/>
        <v>7.3134652236461761E-6</v>
      </c>
      <c r="R174">
        <f t="shared" si="59"/>
        <v>5.9033796368396024E-4</v>
      </c>
    </row>
    <row r="175" spans="1:18" x14ac:dyDescent="0.25">
      <c r="A175" s="1">
        <f t="shared" si="42"/>
        <v>1490</v>
      </c>
      <c r="B175">
        <f t="shared" si="44"/>
        <v>3.1213689081171211E-2</v>
      </c>
      <c r="C175">
        <f t="shared" si="45"/>
        <v>4.0169931442196605E-3</v>
      </c>
      <c r="D175">
        <f t="shared" si="46"/>
        <v>5.6058771233920004E-7</v>
      </c>
      <c r="E175">
        <f t="shared" si="47"/>
        <v>5.4089247070991608E-2</v>
      </c>
      <c r="F175">
        <f t="shared" si="48"/>
        <v>5.4541063398642731E-2</v>
      </c>
      <c r="G175">
        <f t="shared" si="49"/>
        <v>9.0314868072705057E-3</v>
      </c>
      <c r="H175">
        <f t="shared" si="50"/>
        <v>5.9491137493845603E-3</v>
      </c>
      <c r="I175">
        <f t="shared" si="51"/>
        <v>1.1986589696011584E-2</v>
      </c>
      <c r="J175" s="1">
        <f t="shared" si="43"/>
        <v>1490</v>
      </c>
      <c r="K175">
        <f t="shared" si="52"/>
        <v>6.3073074735571662E-4</v>
      </c>
      <c r="L175">
        <f t="shared" si="53"/>
        <v>1.230429804599531E-6</v>
      </c>
      <c r="M175">
        <f t="shared" si="54"/>
        <v>2.8607330311059341E-16</v>
      </c>
      <c r="N175">
        <f t="shared" si="55"/>
        <v>1.428577940640724E-2</v>
      </c>
      <c r="O175">
        <f t="shared" si="56"/>
        <v>9.1341788748269259E-3</v>
      </c>
      <c r="P175">
        <f t="shared" si="57"/>
        <v>3.2650620381269313E-5</v>
      </c>
      <c r="Q175">
        <f t="shared" si="58"/>
        <v>6.6293652440929662E-6</v>
      </c>
      <c r="R175">
        <f t="shared" si="59"/>
        <v>5.7189168198205193E-4</v>
      </c>
    </row>
    <row r="176" spans="1:18" x14ac:dyDescent="0.25">
      <c r="A176" s="1">
        <f t="shared" si="42"/>
        <v>1500</v>
      </c>
      <c r="B176">
        <f t="shared" si="44"/>
        <v>3.0495800202061267E-2</v>
      </c>
      <c r="C176">
        <f t="shared" si="45"/>
        <v>3.8205841464284962E-3</v>
      </c>
      <c r="D176">
        <f t="shared" si="46"/>
        <v>4.0898747833635283E-7</v>
      </c>
      <c r="E176">
        <f t="shared" si="47"/>
        <v>5.3463220229891466E-2</v>
      </c>
      <c r="F176">
        <f t="shared" si="48"/>
        <v>5.3805385949166729E-2</v>
      </c>
      <c r="G176">
        <f t="shared" si="49"/>
        <v>8.7066485407620853E-3</v>
      </c>
      <c r="H176">
        <f t="shared" si="50"/>
        <v>5.697215151025059E-3</v>
      </c>
      <c r="I176">
        <f t="shared" si="51"/>
        <v>1.1669582904242257E-2</v>
      </c>
      <c r="J176" s="1">
        <f t="shared" si="43"/>
        <v>1500</v>
      </c>
      <c r="K176">
        <f t="shared" si="52"/>
        <v>6.0029737713632051E-4</v>
      </c>
      <c r="L176">
        <f t="shared" si="53"/>
        <v>1.0873220487317425E-6</v>
      </c>
      <c r="M176">
        <f t="shared" si="54"/>
        <v>1.3061782091755053E-16</v>
      </c>
      <c r="N176">
        <f t="shared" si="55"/>
        <v>1.4113562669630748E-2</v>
      </c>
      <c r="O176">
        <f t="shared" si="56"/>
        <v>8.9706677932216428E-3</v>
      </c>
      <c r="P176">
        <f t="shared" si="57"/>
        <v>3.0243132238316761E-5</v>
      </c>
      <c r="Q176">
        <f t="shared" si="58"/>
        <v>6.0084678237259936E-6</v>
      </c>
      <c r="R176">
        <f t="shared" si="59"/>
        <v>5.5412483958222787E-4</v>
      </c>
    </row>
    <row r="177" spans="1:18" x14ac:dyDescent="0.25">
      <c r="A177" s="1">
        <f t="shared" si="42"/>
        <v>1510</v>
      </c>
      <c r="B177">
        <f t="shared" si="44"/>
        <v>2.9794422169888046E-2</v>
      </c>
      <c r="C177">
        <f t="shared" si="45"/>
        <v>3.6333502275682772E-3</v>
      </c>
      <c r="D177">
        <f t="shared" si="46"/>
        <v>2.9642481130079795E-7</v>
      </c>
      <c r="E177">
        <f t="shared" si="47"/>
        <v>5.28481260081523E-2</v>
      </c>
      <c r="F177">
        <f t="shared" si="48"/>
        <v>5.3082398727805291E-2</v>
      </c>
      <c r="G177">
        <f t="shared" si="49"/>
        <v>8.3933282398016562E-3</v>
      </c>
      <c r="H177">
        <f t="shared" si="50"/>
        <v>5.4556399961225299E-3</v>
      </c>
      <c r="I177">
        <f t="shared" si="51"/>
        <v>1.1362194274536865E-2</v>
      </c>
      <c r="J177" s="1">
        <f t="shared" si="43"/>
        <v>1510</v>
      </c>
      <c r="K177">
        <f t="shared" si="52"/>
        <v>5.713324465431741E-4</v>
      </c>
      <c r="L177">
        <f t="shared" si="53"/>
        <v>9.6057946696870289E-7</v>
      </c>
      <c r="M177">
        <f t="shared" si="54"/>
        <v>5.8669400128891475E-17</v>
      </c>
      <c r="N177">
        <f t="shared" si="55"/>
        <v>1.3944516661800733E-2</v>
      </c>
      <c r="O177">
        <f t="shared" si="56"/>
        <v>8.8107875095941868E-3</v>
      </c>
      <c r="P177">
        <f t="shared" si="57"/>
        <v>2.8012527897192108E-5</v>
      </c>
      <c r="Q177">
        <f t="shared" si="58"/>
        <v>5.4450130125838214E-6</v>
      </c>
      <c r="R177">
        <f t="shared" si="59"/>
        <v>5.3700874495325377E-4</v>
      </c>
    </row>
    <row r="178" spans="1:18" x14ac:dyDescent="0.25">
      <c r="A178" s="1">
        <f t="shared" si="42"/>
        <v>1520</v>
      </c>
      <c r="B178">
        <f t="shared" si="44"/>
        <v>2.9109175248909012E-2</v>
      </c>
      <c r="C178">
        <f t="shared" si="45"/>
        <v>3.4548865471447643E-3</v>
      </c>
      <c r="D178">
        <f t="shared" si="46"/>
        <v>2.1340145774337402E-7</v>
      </c>
      <c r="E178">
        <f t="shared" si="47"/>
        <v>5.2243712023321301E-2</v>
      </c>
      <c r="F178">
        <f t="shared" si="48"/>
        <v>5.2371832257598117E-2</v>
      </c>
      <c r="G178">
        <f t="shared" si="49"/>
        <v>8.0911253993509735E-3</v>
      </c>
      <c r="H178">
        <f t="shared" si="50"/>
        <v>5.2239822908950462E-3</v>
      </c>
      <c r="I178">
        <f t="shared" si="51"/>
        <v>1.1064099288165775E-2</v>
      </c>
      <c r="J178" s="1">
        <f t="shared" si="43"/>
        <v>1520</v>
      </c>
      <c r="K178">
        <f t="shared" si="52"/>
        <v>5.4376510194027088E-4</v>
      </c>
      <c r="L178">
        <f t="shared" si="53"/>
        <v>8.4836491143214232E-7</v>
      </c>
      <c r="M178">
        <f t="shared" si="54"/>
        <v>2.5915300546069831E-17</v>
      </c>
      <c r="N178">
        <f t="shared" si="55"/>
        <v>1.377856326663841E-2</v>
      </c>
      <c r="O178">
        <f t="shared" si="56"/>
        <v>8.6544410394610027E-3</v>
      </c>
      <c r="P178">
        <f t="shared" si="57"/>
        <v>2.5945865274490387E-5</v>
      </c>
      <c r="Q178">
        <f t="shared" si="58"/>
        <v>4.9337578715835662E-6</v>
      </c>
      <c r="R178">
        <f t="shared" si="59"/>
        <v>5.2051606745553362E-4</v>
      </c>
    </row>
    <row r="179" spans="1:18" x14ac:dyDescent="0.25">
      <c r="A179" s="1">
        <f t="shared" si="42"/>
        <v>1530</v>
      </c>
      <c r="B179">
        <f t="shared" si="44"/>
        <v>2.8439688436987767E-2</v>
      </c>
      <c r="C179">
        <f t="shared" si="45"/>
        <v>3.2848048265919916E-3</v>
      </c>
      <c r="D179">
        <f t="shared" si="46"/>
        <v>1.5257993914658037E-7</v>
      </c>
      <c r="E179">
        <f t="shared" si="47"/>
        <v>5.1649733069892907E-2</v>
      </c>
      <c r="F179">
        <f t="shared" si="48"/>
        <v>5.1673423896475779E-2</v>
      </c>
      <c r="G179">
        <f t="shared" si="49"/>
        <v>7.7996530547390641E-3</v>
      </c>
      <c r="H179">
        <f t="shared" si="50"/>
        <v>5.0018511524931863E-3</v>
      </c>
      <c r="I179">
        <f t="shared" si="51"/>
        <v>1.0774985290724959E-2</v>
      </c>
      <c r="J179" s="1">
        <f t="shared" si="43"/>
        <v>1530</v>
      </c>
      <c r="K179">
        <f t="shared" si="52"/>
        <v>5.1752790844825515E-4</v>
      </c>
      <c r="L179">
        <f t="shared" si="53"/>
        <v>7.4904330538139163E-7</v>
      </c>
      <c r="M179">
        <f t="shared" si="54"/>
        <v>1.1253416965202365E-17</v>
      </c>
      <c r="N179">
        <f t="shared" si="55"/>
        <v>1.3615626768849873E-2</v>
      </c>
      <c r="O179">
        <f t="shared" si="56"/>
        <v>8.5015344399056447E-3</v>
      </c>
      <c r="P179">
        <f t="shared" si="57"/>
        <v>2.403114457727451E-5</v>
      </c>
      <c r="Q179">
        <f t="shared" si="58"/>
        <v>4.4699308546780614E-6</v>
      </c>
      <c r="R179">
        <f t="shared" si="59"/>
        <v>5.0462076597322647E-4</v>
      </c>
    </row>
    <row r="180" spans="1:18" x14ac:dyDescent="0.25">
      <c r="A180" s="1">
        <f t="shared" si="42"/>
        <v>1540</v>
      </c>
      <c r="B180">
        <f t="shared" si="44"/>
        <v>2.778559926472839E-2</v>
      </c>
      <c r="C180">
        <f t="shared" si="45"/>
        <v>3.1227327424204754E-3</v>
      </c>
      <c r="D180">
        <f t="shared" si="46"/>
        <v>1.0833090697075609E-7</v>
      </c>
      <c r="E180">
        <f t="shared" si="47"/>
        <v>5.106595087884961E-2</v>
      </c>
      <c r="F180">
        <f t="shared" si="48"/>
        <v>5.0986917635166384E-2</v>
      </c>
      <c r="G180">
        <f t="shared" si="49"/>
        <v>7.5185373433959146E-3</v>
      </c>
      <c r="H180">
        <f t="shared" si="50"/>
        <v>4.7888702899259172E-3</v>
      </c>
      <c r="I180">
        <f t="shared" si="51"/>
        <v>1.0494551033665801E-2</v>
      </c>
      <c r="J180" s="1">
        <f t="shared" si="43"/>
        <v>1540</v>
      </c>
      <c r="K180">
        <f t="shared" si="52"/>
        <v>4.9255668498609454E-4</v>
      </c>
      <c r="L180">
        <f t="shared" si="53"/>
        <v>6.6115991803616936E-7</v>
      </c>
      <c r="M180">
        <f t="shared" si="54"/>
        <v>4.802209778980256E-18</v>
      </c>
      <c r="N180">
        <f t="shared" si="55"/>
        <v>1.3455633765978883E-2</v>
      </c>
      <c r="O180">
        <f t="shared" si="56"/>
        <v>8.351976699748076E-3</v>
      </c>
      <c r="P180">
        <f t="shared" si="57"/>
        <v>2.2257240099632369E-5</v>
      </c>
      <c r="Q180">
        <f t="shared" si="58"/>
        <v>4.0491901370787176E-6</v>
      </c>
      <c r="R180">
        <f t="shared" si="59"/>
        <v>4.8929802163245829E-4</v>
      </c>
    </row>
    <row r="181" spans="1:18" x14ac:dyDescent="0.25">
      <c r="A181" s="1">
        <f t="shared" si="42"/>
        <v>1550</v>
      </c>
      <c r="B181">
        <f t="shared" si="44"/>
        <v>2.7146553599229451E-2</v>
      </c>
      <c r="C181">
        <f t="shared" si="45"/>
        <v>2.9683133377390591E-3</v>
      </c>
      <c r="D181">
        <f t="shared" si="46"/>
        <v>7.6365740026194752E-8</v>
      </c>
      <c r="E181">
        <f t="shared" si="47"/>
        <v>5.0492133886402439E-2</v>
      </c>
      <c r="F181">
        <f t="shared" si="48"/>
        <v>5.0312063901930326E-2</v>
      </c>
      <c r="G181">
        <f t="shared" si="49"/>
        <v>7.247417079741747E-3</v>
      </c>
      <c r="H181">
        <f t="shared" si="50"/>
        <v>4.5846775005652374E-3</v>
      </c>
      <c r="I181">
        <f t="shared" si="51"/>
        <v>1.0222506234022892E-2</v>
      </c>
      <c r="J181" s="1">
        <f t="shared" si="43"/>
        <v>1550</v>
      </c>
      <c r="K181">
        <f t="shared" si="52"/>
        <v>4.687903472721569E-4</v>
      </c>
      <c r="L181">
        <f t="shared" si="53"/>
        <v>5.8342091435736876E-7</v>
      </c>
      <c r="M181">
        <f t="shared" si="54"/>
        <v>2.0131130234254071E-18</v>
      </c>
      <c r="N181">
        <f t="shared" si="55"/>
        <v>1.3298513084012305E-2</v>
      </c>
      <c r="O181">
        <f t="shared" si="56"/>
        <v>8.2056796342090399E-3</v>
      </c>
      <c r="P181">
        <f t="shared" si="57"/>
        <v>2.0613836919980422E-5</v>
      </c>
      <c r="Q181">
        <f t="shared" si="58"/>
        <v>3.6675855570322824E-6</v>
      </c>
      <c r="R181">
        <f t="shared" si="59"/>
        <v>4.7452417435285587E-4</v>
      </c>
    </row>
    <row r="182" spans="1:18" x14ac:dyDescent="0.25">
      <c r="A182" s="1">
        <f t="shared" si="42"/>
        <v>1560</v>
      </c>
      <c r="B182">
        <f t="shared" si="44"/>
        <v>2.6522205452351656E-2</v>
      </c>
      <c r="C182">
        <f t="shared" si="45"/>
        <v>2.8212044518143298E-3</v>
      </c>
      <c r="D182">
        <f t="shared" si="46"/>
        <v>5.3440562548631612E-8</v>
      </c>
      <c r="E182">
        <f t="shared" si="47"/>
        <v>4.9928057011539663E-2</v>
      </c>
      <c r="F182">
        <f t="shared" si="48"/>
        <v>4.9648619373865444E-2</v>
      </c>
      <c r="G182">
        <f t="shared" si="49"/>
        <v>6.9859433428968165E-3</v>
      </c>
      <c r="H182">
        <f t="shared" si="50"/>
        <v>4.3889241818856339E-3</v>
      </c>
      <c r="I182">
        <f t="shared" si="51"/>
        <v>9.9585711516289137E-3</v>
      </c>
      <c r="J182" s="1">
        <f t="shared" si="43"/>
        <v>1560</v>
      </c>
      <c r="K182">
        <f t="shared" si="52"/>
        <v>4.4617075840063739E-4</v>
      </c>
      <c r="L182">
        <f t="shared" si="53"/>
        <v>5.1467595041376768E-7</v>
      </c>
      <c r="M182">
        <f t="shared" si="54"/>
        <v>8.287126210535384E-19</v>
      </c>
      <c r="N182">
        <f t="shared" si="55"/>
        <v>1.3144195696556541E-2</v>
      </c>
      <c r="O182">
        <f t="shared" si="56"/>
        <v>8.0625577838625562E-3</v>
      </c>
      <c r="P182">
        <f t="shared" si="57"/>
        <v>1.9091372151502917E-5</v>
      </c>
      <c r="Q182">
        <f t="shared" si="58"/>
        <v>3.3215238645079026E-6</v>
      </c>
      <c r="R182">
        <f t="shared" si="59"/>
        <v>4.6027666299640238E-4</v>
      </c>
    </row>
    <row r="183" spans="1:18" x14ac:dyDescent="0.25">
      <c r="A183" s="1">
        <f t="shared" si="42"/>
        <v>1570</v>
      </c>
      <c r="B183">
        <f t="shared" si="44"/>
        <v>2.5912216793395039E-2</v>
      </c>
      <c r="C183">
        <f t="shared" si="45"/>
        <v>2.6810781673198836E-3</v>
      </c>
      <c r="D183">
        <f t="shared" si="46"/>
        <v>3.7119611143479502E-8</v>
      </c>
      <c r="E183">
        <f t="shared" si="47"/>
        <v>4.9373501442008798E-2</v>
      </c>
      <c r="F183">
        <f t="shared" si="48"/>
        <v>4.8996346794531354E-2</v>
      </c>
      <c r="G183">
        <f t="shared" si="49"/>
        <v>6.733779076876667E-3</v>
      </c>
      <c r="H183">
        <f t="shared" si="50"/>
        <v>4.2012748580916304E-3</v>
      </c>
      <c r="I183">
        <f t="shared" si="51"/>
        <v>9.702476183129324E-3</v>
      </c>
      <c r="J183" s="1">
        <f t="shared" si="43"/>
        <v>1570</v>
      </c>
      <c r="K183">
        <f t="shared" si="52"/>
        <v>4.2464258662781374E-4</v>
      </c>
      <c r="L183">
        <f t="shared" si="53"/>
        <v>4.5390260572375496E-7</v>
      </c>
      <c r="M183">
        <f t="shared" si="54"/>
        <v>3.3487566241887763E-19</v>
      </c>
      <c r="N183">
        <f t="shared" si="55"/>
        <v>1.2992614647413669E-2</v>
      </c>
      <c r="O183">
        <f t="shared" si="56"/>
        <v>7.9225283176826977E-3</v>
      </c>
      <c r="P183">
        <f t="shared" si="57"/>
        <v>1.7680980419543246E-5</v>
      </c>
      <c r="Q183">
        <f t="shared" si="58"/>
        <v>3.0077369961301059E-6</v>
      </c>
      <c r="R183">
        <f t="shared" si="59"/>
        <v>4.4653396889312224E-4</v>
      </c>
    </row>
    <row r="184" spans="1:18" x14ac:dyDescent="0.25">
      <c r="A184" s="1">
        <f t="shared" si="42"/>
        <v>1580</v>
      </c>
      <c r="B184">
        <f t="shared" si="44"/>
        <v>2.5316257366084491E-2</v>
      </c>
      <c r="C184">
        <f t="shared" si="45"/>
        <v>2.5476202749267207E-3</v>
      </c>
      <c r="D184">
        <f t="shared" si="46"/>
        <v>2.5587510761415753E-8</v>
      </c>
      <c r="E184">
        <f t="shared" si="47"/>
        <v>4.8828254428375316E-2</v>
      </c>
      <c r="F184">
        <f t="shared" si="48"/>
        <v>4.8355014797658247E-2</v>
      </c>
      <c r="G184">
        <f t="shared" si="49"/>
        <v>6.4905987029482137E-3</v>
      </c>
      <c r="H184">
        <f t="shared" si="50"/>
        <v>4.0214067212934745E-3</v>
      </c>
      <c r="I184">
        <f t="shared" si="51"/>
        <v>9.453961472136084E-3</v>
      </c>
      <c r="J184" s="1">
        <f t="shared" si="43"/>
        <v>1580</v>
      </c>
      <c r="K184">
        <f t="shared" si="52"/>
        <v>4.0415317002025843E-4</v>
      </c>
      <c r="L184">
        <f t="shared" si="53"/>
        <v>4.0019246205780235E-7</v>
      </c>
      <c r="M184">
        <f t="shared" si="54"/>
        <v>1.327818402568385E-19</v>
      </c>
      <c r="N184">
        <f t="shared" si="55"/>
        <v>1.2843704976394909E-2</v>
      </c>
      <c r="O184">
        <f t="shared" si="56"/>
        <v>7.7855109399976863E-3</v>
      </c>
      <c r="P184">
        <f t="shared" si="57"/>
        <v>1.637444326574311E-5</v>
      </c>
      <c r="Q184">
        <f t="shared" si="58"/>
        <v>2.7232531176757391E-6</v>
      </c>
      <c r="R184">
        <f t="shared" si="59"/>
        <v>4.3327556253766006E-4</v>
      </c>
    </row>
    <row r="185" spans="1:18" x14ac:dyDescent="0.25">
      <c r="A185" s="1">
        <f t="shared" si="42"/>
        <v>1590</v>
      </c>
      <c r="B185">
        <f t="shared" si="44"/>
        <v>2.4734004509764474E-2</v>
      </c>
      <c r="C185">
        <f t="shared" si="45"/>
        <v>2.420529754875278E-3</v>
      </c>
      <c r="D185">
        <f t="shared" si="46"/>
        <v>1.7501519246306079E-8</v>
      </c>
      <c r="E185">
        <f t="shared" si="47"/>
        <v>4.8292109085818151E-2</v>
      </c>
      <c r="F185">
        <f t="shared" si="48"/>
        <v>4.7724397736710333E-2</v>
      </c>
      <c r="G185">
        <f t="shared" si="49"/>
        <v>6.2560877438238016E-3</v>
      </c>
      <c r="H185">
        <f t="shared" si="50"/>
        <v>3.84900918688591E-3</v>
      </c>
      <c r="I185">
        <f t="shared" si="51"/>
        <v>9.212776534882559E-3</v>
      </c>
      <c r="J185" s="1">
        <f t="shared" si="43"/>
        <v>1590</v>
      </c>
      <c r="K185">
        <f t="shared" si="52"/>
        <v>3.846523876339E-4</v>
      </c>
      <c r="L185">
        <f t="shared" si="53"/>
        <v>3.5273866172413904E-7</v>
      </c>
      <c r="M185">
        <f t="shared" si="54"/>
        <v>5.1641322306076115E-20</v>
      </c>
      <c r="N185">
        <f t="shared" si="55"/>
        <v>1.2697403648217769E-2</v>
      </c>
      <c r="O185">
        <f t="shared" si="56"/>
        <v>7.65142780117678E-3</v>
      </c>
      <c r="P185">
        <f t="shared" si="57"/>
        <v>1.5164142196710806E-5</v>
      </c>
      <c r="Q185">
        <f t="shared" si="58"/>
        <v>2.4653701978794018E-6</v>
      </c>
      <c r="R185">
        <f t="shared" si="59"/>
        <v>4.2048185326423873E-4</v>
      </c>
    </row>
    <row r="186" spans="1:18" x14ac:dyDescent="0.25">
      <c r="A186" s="1">
        <f t="shared" si="42"/>
        <v>1600</v>
      </c>
      <c r="B186">
        <f t="shared" si="44"/>
        <v>2.4165142984706029E-2</v>
      </c>
      <c r="C186">
        <f t="shared" si="45"/>
        <v>2.2995182751691656E-3</v>
      </c>
      <c r="D186">
        <f t="shared" si="46"/>
        <v>1.1876158244960213E-8</v>
      </c>
      <c r="E186">
        <f t="shared" si="47"/>
        <v>4.7764864203336581E-2</v>
      </c>
      <c r="F186">
        <f t="shared" si="48"/>
        <v>4.7104275520084338E-2</v>
      </c>
      <c r="G186">
        <f t="shared" si="49"/>
        <v>6.029942459378379E-3</v>
      </c>
      <c r="H186">
        <f t="shared" si="50"/>
        <v>3.6837834627907462E-3</v>
      </c>
      <c r="I186">
        <f t="shared" si="51"/>
        <v>8.9786799007638401E-3</v>
      </c>
      <c r="J186" s="1">
        <f t="shared" si="43"/>
        <v>1600</v>
      </c>
      <c r="K186">
        <f t="shared" si="52"/>
        <v>3.6609253690882528E-4</v>
      </c>
      <c r="L186">
        <f t="shared" si="53"/>
        <v>3.1082479090560611E-7</v>
      </c>
      <c r="M186">
        <f t="shared" si="54"/>
        <v>1.9691740932501943E-20</v>
      </c>
      <c r="N186">
        <f t="shared" si="55"/>
        <v>1.2553649484341374E-2</v>
      </c>
      <c r="O186">
        <f t="shared" si="56"/>
        <v>7.5202034118808658E-3</v>
      </c>
      <c r="P186">
        <f t="shared" si="57"/>
        <v>1.4043015120090985E-5</v>
      </c>
      <c r="Q186">
        <f t="shared" si="58"/>
        <v>2.2316318986081995E-6</v>
      </c>
      <c r="R186">
        <f t="shared" si="59"/>
        <v>4.0813414171995179E-4</v>
      </c>
    </row>
    <row r="187" spans="1:18" x14ac:dyDescent="0.25">
      <c r="A187" s="1">
        <f t="shared" si="42"/>
        <v>1610</v>
      </c>
      <c r="B187">
        <f t="shared" si="44"/>
        <v>2.3609364801431727E-2</v>
      </c>
      <c r="C187">
        <f t="shared" si="45"/>
        <v>2.1843097060247896E-3</v>
      </c>
      <c r="D187">
        <f t="shared" si="46"/>
        <v>7.9938623143497914E-9</v>
      </c>
      <c r="E187">
        <f t="shared" si="47"/>
        <v>4.7246324060059776E-2</v>
      </c>
      <c r="F187">
        <f t="shared" si="48"/>
        <v>4.6494433451736428E-2</v>
      </c>
      <c r="G187">
        <f t="shared" si="49"/>
        <v>5.8118694935784809E-3</v>
      </c>
      <c r="H187">
        <f t="shared" si="50"/>
        <v>3.5254421322257201E-3</v>
      </c>
      <c r="I187">
        <f t="shared" si="51"/>
        <v>8.7514387671725914E-3</v>
      </c>
      <c r="J187" s="1">
        <f t="shared" si="43"/>
        <v>1610</v>
      </c>
      <c r="K187">
        <f t="shared" si="52"/>
        <v>3.4842821697989577E-4</v>
      </c>
      <c r="L187">
        <f t="shared" si="53"/>
        <v>2.738149512682142E-7</v>
      </c>
      <c r="M187">
        <f t="shared" si="54"/>
        <v>7.3590170557090491E-21</v>
      </c>
      <c r="N187">
        <f t="shared" si="55"/>
        <v>1.2412383097602158E-2</v>
      </c>
      <c r="O187">
        <f t="shared" si="56"/>
        <v>7.3917645607186611E-3</v>
      </c>
      <c r="P187">
        <f t="shared" si="57"/>
        <v>1.3004515920789217E-5</v>
      </c>
      <c r="Q187">
        <f t="shared" si="58"/>
        <v>2.0198055805664694E-6</v>
      </c>
      <c r="R187">
        <f t="shared" si="59"/>
        <v>3.9621457496816036E-4</v>
      </c>
    </row>
    <row r="188" spans="1:18" x14ac:dyDescent="0.25">
      <c r="A188" s="1">
        <f t="shared" si="42"/>
        <v>1620</v>
      </c>
      <c r="B188">
        <f t="shared" si="44"/>
        <v>2.3066369053965866E-2</v>
      </c>
      <c r="C188">
        <f t="shared" si="45"/>
        <v>2.0746396502099307E-3</v>
      </c>
      <c r="D188">
        <f t="shared" si="46"/>
        <v>5.3363493803023004E-9</v>
      </c>
      <c r="E188">
        <f t="shared" si="47"/>
        <v>4.6736298248362854E-2</v>
      </c>
      <c r="F188">
        <f t="shared" si="48"/>
        <v>4.5894662077034298E-2</v>
      </c>
      <c r="G188">
        <f t="shared" si="49"/>
        <v>5.6015855323201524E-3</v>
      </c>
      <c r="H188">
        <f t="shared" si="50"/>
        <v>3.373708749662141E-3</v>
      </c>
      <c r="I188">
        <f t="shared" si="51"/>
        <v>8.5308286680590428E-3</v>
      </c>
      <c r="J188" s="1">
        <f t="shared" si="43"/>
        <v>1620</v>
      </c>
      <c r="K188">
        <f t="shared" si="52"/>
        <v>3.3161621761774524E-4</v>
      </c>
      <c r="L188">
        <f t="shared" si="53"/>
        <v>2.4114489682869333E-7</v>
      </c>
      <c r="M188">
        <f t="shared" si="54"/>
        <v>2.6941485967517266E-21</v>
      </c>
      <c r="N188">
        <f t="shared" si="55"/>
        <v>1.2273546829519213E-2</v>
      </c>
      <c r="O188">
        <f t="shared" si="56"/>
        <v>7.2660402351576447E-3</v>
      </c>
      <c r="P188">
        <f t="shared" si="57"/>
        <v>1.2042576958304352E-5</v>
      </c>
      <c r="Q188">
        <f t="shared" si="58"/>
        <v>1.8278622424539037E-6</v>
      </c>
      <c r="R188">
        <f t="shared" si="59"/>
        <v>3.8470610406444365E-4</v>
      </c>
    </row>
    <row r="189" spans="1:18" x14ac:dyDescent="0.25">
      <c r="A189" s="1">
        <f t="shared" si="42"/>
        <v>1630</v>
      </c>
      <c r="B189">
        <f t="shared" si="44"/>
        <v>2.2535861756919816E-2</v>
      </c>
      <c r="C189">
        <f t="shared" si="45"/>
        <v>1.9702549889016874E-3</v>
      </c>
      <c r="D189">
        <f t="shared" si="46"/>
        <v>3.5323494151371806E-9</v>
      </c>
      <c r="E189">
        <f t="shared" si="47"/>
        <v>4.6234601503507618E-2</v>
      </c>
      <c r="F189">
        <f t="shared" si="48"/>
        <v>4.5304757033641563E-2</v>
      </c>
      <c r="G189">
        <f t="shared" si="49"/>
        <v>5.3988169718754975E-3</v>
      </c>
      <c r="H189">
        <f t="shared" si="50"/>
        <v>3.22831744964025E-3</v>
      </c>
      <c r="I189">
        <f t="shared" si="51"/>
        <v>8.3166331556675001E-3</v>
      </c>
      <c r="J189" s="1">
        <f t="shared" si="43"/>
        <v>1630</v>
      </c>
      <c r="K189">
        <f t="shared" si="52"/>
        <v>3.1561541352847686E-4</v>
      </c>
      <c r="L189">
        <f t="shared" si="53"/>
        <v>2.1231412317135323E-7</v>
      </c>
      <c r="M189">
        <f t="shared" si="54"/>
        <v>9.6583425286946831E-22</v>
      </c>
      <c r="N189">
        <f t="shared" si="55"/>
        <v>1.2137084690145603E-2</v>
      </c>
      <c r="O189">
        <f t="shared" si="56"/>
        <v>7.1429615455442796E-3</v>
      </c>
      <c r="P189">
        <f t="shared" si="57"/>
        <v>1.1151574270451547E-5</v>
      </c>
      <c r="Q189">
        <f t="shared" si="58"/>
        <v>1.6539582303742861E-6</v>
      </c>
      <c r="R189">
        <f t="shared" si="59"/>
        <v>3.7359244395778721E-4</v>
      </c>
    </row>
    <row r="190" spans="1:18" x14ac:dyDescent="0.25">
      <c r="A190" s="1">
        <f t="shared" si="42"/>
        <v>1640</v>
      </c>
      <c r="B190">
        <f t="shared" si="44"/>
        <v>2.2017555686324315E-2</v>
      </c>
      <c r="C190">
        <f t="shared" si="45"/>
        <v>1.870913442695743E-3</v>
      </c>
      <c r="D190">
        <f t="shared" si="46"/>
        <v>2.3181322120391593E-9</v>
      </c>
      <c r="E190">
        <f t="shared" si="47"/>
        <v>4.5741053539538903E-2</v>
      </c>
      <c r="F190">
        <f t="shared" si="48"/>
        <v>4.4724518907252153E-2</v>
      </c>
      <c r="G190">
        <f t="shared" si="49"/>
        <v>5.2032995976560859E-3</v>
      </c>
      <c r="H190">
        <f t="shared" si="50"/>
        <v>3.0890125681135583E-3</v>
      </c>
      <c r="I190">
        <f t="shared" si="51"/>
        <v>8.1086434949219945E-3</v>
      </c>
      <c r="J190" s="1">
        <f t="shared" si="43"/>
        <v>1640</v>
      </c>
      <c r="K190">
        <f t="shared" si="52"/>
        <v>3.0038666375350705E-4</v>
      </c>
      <c r="L190">
        <f t="shared" si="53"/>
        <v>1.8687881109258342E-7</v>
      </c>
      <c r="M190">
        <f t="shared" si="54"/>
        <v>3.3890061836229356E-22</v>
      </c>
      <c r="N190">
        <f t="shared" si="55"/>
        <v>1.2002942300348093E-2</v>
      </c>
      <c r="O190">
        <f t="shared" si="56"/>
        <v>7.0224616520986327E-3</v>
      </c>
      <c r="P190">
        <f t="shared" si="57"/>
        <v>1.0326295293960897E-5</v>
      </c>
      <c r="Q190">
        <f t="shared" si="58"/>
        <v>1.4964185597321489E-6</v>
      </c>
      <c r="R190">
        <f t="shared" si="59"/>
        <v>3.628580355790798E-4</v>
      </c>
    </row>
    <row r="191" spans="1:18" x14ac:dyDescent="0.25">
      <c r="A191" s="1">
        <f t="shared" si="42"/>
        <v>1650</v>
      </c>
      <c r="B191">
        <f t="shared" si="44"/>
        <v>2.1511170224122387E-2</v>
      </c>
      <c r="C191">
        <f t="shared" si="45"/>
        <v>1.7763831473960323E-3</v>
      </c>
      <c r="D191">
        <f t="shared" si="46"/>
        <v>1.507959312816889E-9</v>
      </c>
      <c r="E191">
        <f t="shared" si="47"/>
        <v>4.5255478891179257E-2</v>
      </c>
      <c r="F191">
        <f t="shared" si="48"/>
        <v>4.415375309199443E-2</v>
      </c>
      <c r="G191">
        <f t="shared" si="49"/>
        <v>5.0147782730067814E-3</v>
      </c>
      <c r="H191">
        <f t="shared" si="50"/>
        <v>2.9555482759953122E-3</v>
      </c>
      <c r="I191">
        <f t="shared" si="51"/>
        <v>7.9066583699529385E-3</v>
      </c>
      <c r="J191" s="1">
        <f t="shared" si="43"/>
        <v>1650</v>
      </c>
      <c r="K191">
        <f t="shared" si="52"/>
        <v>2.8589271592346151E-4</v>
      </c>
      <c r="L191">
        <f t="shared" si="53"/>
        <v>1.6444553385674965E-7</v>
      </c>
      <c r="M191">
        <f t="shared" si="54"/>
        <v>1.1634191662258779E-22</v>
      </c>
      <c r="N191">
        <f t="shared" si="55"/>
        <v>1.1871066836404183E-2</v>
      </c>
      <c r="O191">
        <f t="shared" si="56"/>
        <v>6.9044756947523878E-3</v>
      </c>
      <c r="P191">
        <f t="shared" si="57"/>
        <v>9.5619089182097383E-6</v>
      </c>
      <c r="Q191">
        <f t="shared" si="58"/>
        <v>1.3537217131709411E-6</v>
      </c>
      <c r="R191">
        <f t="shared" si="59"/>
        <v>3.5248800998773371E-4</v>
      </c>
    </row>
    <row r="192" spans="1:18" x14ac:dyDescent="0.25">
      <c r="A192" s="1">
        <f t="shared" si="42"/>
        <v>1660</v>
      </c>
      <c r="B192">
        <f t="shared" si="44"/>
        <v>2.101643120623892E-2</v>
      </c>
      <c r="C192">
        <f t="shared" si="45"/>
        <v>1.6864422442164351E-3</v>
      </c>
      <c r="D192">
        <f t="shared" si="46"/>
        <v>9.7216060844076114E-10</v>
      </c>
      <c r="E192">
        <f t="shared" si="47"/>
        <v>4.4777706761477021E-2</v>
      </c>
      <c r="F192">
        <f t="shared" si="48"/>
        <v>4.3592269655337246E-2</v>
      </c>
      <c r="G192">
        <f t="shared" si="49"/>
        <v>4.8330066377482161E-3</v>
      </c>
      <c r="H192">
        <f t="shared" si="50"/>
        <v>2.8276882245870105E-3</v>
      </c>
      <c r="I192">
        <f t="shared" si="51"/>
        <v>7.7104836022775115E-3</v>
      </c>
      <c r="J192" s="1">
        <f t="shared" si="43"/>
        <v>1660</v>
      </c>
      <c r="K192">
        <f t="shared" si="52"/>
        <v>2.7209811513191271E-4</v>
      </c>
      <c r="L192">
        <f t="shared" si="53"/>
        <v>1.4466564723925046E-7</v>
      </c>
      <c r="M192">
        <f t="shared" si="54"/>
        <v>3.9056694933699948E-23</v>
      </c>
      <c r="N192">
        <f t="shared" si="55"/>
        <v>1.1741406976810463E-2</v>
      </c>
      <c r="O192">
        <f t="shared" si="56"/>
        <v>6.7889407257064605E-3</v>
      </c>
      <c r="P192">
        <f t="shared" si="57"/>
        <v>8.853937707109516E-6</v>
      </c>
      <c r="Q192">
        <f t="shared" si="58"/>
        <v>1.2244857869880832E-6</v>
      </c>
      <c r="R192">
        <f t="shared" si="59"/>
        <v>3.4246815445548059E-4</v>
      </c>
    </row>
    <row r="193" spans="1:18" x14ac:dyDescent="0.25">
      <c r="A193" s="1">
        <f t="shared" si="42"/>
        <v>1670</v>
      </c>
      <c r="B193">
        <f t="shared" si="44"/>
        <v>2.0533070774144426E-2</v>
      </c>
      <c r="C193">
        <f t="shared" si="45"/>
        <v>1.6008784840276791E-3</v>
      </c>
      <c r="D193">
        <f t="shared" si="46"/>
        <v>6.2101460895518131E-10</v>
      </c>
      <c r="E193">
        <f t="shared" si="47"/>
        <v>4.4307570874972779E-2</v>
      </c>
      <c r="F193">
        <f t="shared" si="48"/>
        <v>4.3039883207333429E-2</v>
      </c>
      <c r="G193">
        <f t="shared" si="49"/>
        <v>4.6577468161946856E-3</v>
      </c>
      <c r="H193">
        <f t="shared" si="50"/>
        <v>2.705205202571781E-3</v>
      </c>
      <c r="I193">
        <f t="shared" si="51"/>
        <v>7.5199318801645555E-3</v>
      </c>
      <c r="J193" s="1">
        <f t="shared" si="43"/>
        <v>1670</v>
      </c>
      <c r="K193">
        <f t="shared" si="52"/>
        <v>2.5896911720605265E-4</v>
      </c>
      <c r="L193">
        <f t="shared" si="53"/>
        <v>1.2723029085837112E-7</v>
      </c>
      <c r="M193">
        <f t="shared" si="54"/>
        <v>1.2815848440332914E-23</v>
      </c>
      <c r="N193">
        <f t="shared" si="55"/>
        <v>1.1613912851202392E-2</v>
      </c>
      <c r="O193">
        <f t="shared" si="56"/>
        <v>6.6757956445899769E-3</v>
      </c>
      <c r="P193">
        <f t="shared" si="57"/>
        <v>8.1982321304963079E-6</v>
      </c>
      <c r="Q193">
        <f t="shared" si="58"/>
        <v>1.1074558654566857E-6</v>
      </c>
      <c r="R193">
        <f t="shared" si="59"/>
        <v>3.3278488037400501E-4</v>
      </c>
    </row>
    <row r="194" spans="1:18" x14ac:dyDescent="0.25">
      <c r="A194" s="1">
        <f t="shared" si="42"/>
        <v>1680</v>
      </c>
      <c r="B194">
        <f t="shared" si="44"/>
        <v>2.0060827229832726E-2</v>
      </c>
      <c r="C194">
        <f t="shared" si="45"/>
        <v>1.5194888452834121E-3</v>
      </c>
      <c r="D194">
        <f t="shared" si="46"/>
        <v>3.9300469385652001E-10</v>
      </c>
      <c r="E194">
        <f t="shared" si="47"/>
        <v>4.3844909336160733E-2</v>
      </c>
      <c r="F194">
        <f t="shared" si="48"/>
        <v>4.2496412774044368E-2</v>
      </c>
      <c r="G194">
        <f t="shared" si="49"/>
        <v>4.4887691343757918E-3</v>
      </c>
      <c r="H194">
        <f t="shared" si="50"/>
        <v>2.5878808042595347E-3</v>
      </c>
      <c r="I194">
        <f t="shared" si="51"/>
        <v>7.3348224987327309E-3</v>
      </c>
      <c r="J194" s="1">
        <f t="shared" si="43"/>
        <v>1680</v>
      </c>
      <c r="K194">
        <f t="shared" si="52"/>
        <v>2.4647360616213474E-4</v>
      </c>
      <c r="L194">
        <f t="shared" si="53"/>
        <v>1.1186593551482105E-7</v>
      </c>
      <c r="M194">
        <f t="shared" si="54"/>
        <v>4.1085139918864131E-24</v>
      </c>
      <c r="N194">
        <f t="shared" si="55"/>
        <v>1.148853599128994E-2</v>
      </c>
      <c r="O194">
        <f t="shared" si="56"/>
        <v>6.5649811361091492E-3</v>
      </c>
      <c r="P194">
        <f t="shared" si="57"/>
        <v>7.5909466636936429E-6</v>
      </c>
      <c r="Q194">
        <f t="shared" si="58"/>
        <v>1.0014925200252378E-6</v>
      </c>
      <c r="R194">
        <f t="shared" si="59"/>
        <v>3.2342519288017051E-4</v>
      </c>
    </row>
    <row r="195" spans="1:18" x14ac:dyDescent="0.25">
      <c r="A195" s="1">
        <f t="shared" si="42"/>
        <v>1690</v>
      </c>
      <c r="B195">
        <f t="shared" si="44"/>
        <v>1.9599444894134063E-2</v>
      </c>
      <c r="C195">
        <f t="shared" si="45"/>
        <v>1.4420791652638432E-3</v>
      </c>
      <c r="D195">
        <f t="shared" si="46"/>
        <v>2.4634330477413672E-10</v>
      </c>
      <c r="E195">
        <f t="shared" si="47"/>
        <v>4.3389564493031149E-2</v>
      </c>
      <c r="F195">
        <f t="shared" si="48"/>
        <v>4.1961681674995477E-2</v>
      </c>
      <c r="G195">
        <f t="shared" si="49"/>
        <v>4.3258518462025997E-3</v>
      </c>
      <c r="H195">
        <f t="shared" si="50"/>
        <v>2.475505108777809E-3</v>
      </c>
      <c r="I195">
        <f t="shared" si="51"/>
        <v>7.1549811103494227E-3</v>
      </c>
      <c r="J195" s="1">
        <f t="shared" si="43"/>
        <v>1690</v>
      </c>
      <c r="K195">
        <f t="shared" si="52"/>
        <v>2.3458101564377334E-4</v>
      </c>
      <c r="L195">
        <f t="shared" si="53"/>
        <v>9.8330418141223674E-8</v>
      </c>
      <c r="M195">
        <f t="shared" si="54"/>
        <v>1.2861639151665032E-24</v>
      </c>
      <c r="N195">
        <f t="shared" si="55"/>
        <v>1.1365229283719053E-2</v>
      </c>
      <c r="O195">
        <f t="shared" si="56"/>
        <v>6.4564396100793564E-3</v>
      </c>
      <c r="P195">
        <f t="shared" si="57"/>
        <v>7.0285176189122112E-6</v>
      </c>
      <c r="Q195">
        <f t="shared" si="58"/>
        <v>9.0556133214292345E-7</v>
      </c>
      <c r="R195">
        <f t="shared" si="59"/>
        <v>3.1437666209929276E-4</v>
      </c>
    </row>
    <row r="196" spans="1:18" x14ac:dyDescent="0.25">
      <c r="A196" s="1">
        <f t="shared" si="42"/>
        <v>1700</v>
      </c>
      <c r="B196">
        <f t="shared" si="44"/>
        <v>1.9148673968286834E-2</v>
      </c>
      <c r="C196">
        <f t="shared" si="45"/>
        <v>1.3684637842754643E-3</v>
      </c>
      <c r="D196">
        <f t="shared" si="46"/>
        <v>1.5291289108131414E-10</v>
      </c>
      <c r="E196">
        <f t="shared" si="47"/>
        <v>4.2941382805489099E-2</v>
      </c>
      <c r="F196">
        <f t="shared" si="48"/>
        <v>4.1435517404518785E-2</v>
      </c>
      <c r="G196">
        <f t="shared" si="49"/>
        <v>4.1687808683189553E-3</v>
      </c>
      <c r="H196">
        <f t="shared" si="50"/>
        <v>2.3678763699028771E-3</v>
      </c>
      <c r="I196">
        <f t="shared" si="51"/>
        <v>6.9802394849138825E-3</v>
      </c>
      <c r="J196" s="1">
        <f t="shared" si="43"/>
        <v>1700</v>
      </c>
      <c r="K196">
        <f t="shared" si="52"/>
        <v>2.2326225415091936E-4</v>
      </c>
      <c r="L196">
        <f t="shared" si="53"/>
        <v>8.6409412181076561E-8</v>
      </c>
      <c r="M196">
        <f t="shared" si="54"/>
        <v>3.9297616018929367E-25</v>
      </c>
      <c r="N196">
        <f t="shared" si="55"/>
        <v>1.1243946924772819E-2</v>
      </c>
      <c r="O196">
        <f t="shared" si="56"/>
        <v>6.3501151437369563E-3</v>
      </c>
      <c r="P196">
        <f t="shared" si="57"/>
        <v>6.5076425839194485E-6</v>
      </c>
      <c r="Q196">
        <f t="shared" si="58"/>
        <v>8.1872335278010411E-7</v>
      </c>
      <c r="R196">
        <f t="shared" si="59"/>
        <v>3.0562739591305846E-4</v>
      </c>
    </row>
    <row r="197" spans="1:18" x14ac:dyDescent="0.25">
      <c r="A197" s="1">
        <f t="shared" si="42"/>
        <v>1710</v>
      </c>
      <c r="B197">
        <f t="shared" si="44"/>
        <v>1.870827039869315E-2</v>
      </c>
      <c r="C197">
        <f t="shared" si="45"/>
        <v>1.2984652024529142E-3</v>
      </c>
      <c r="D197">
        <f t="shared" si="46"/>
        <v>9.3976471946781113E-11</v>
      </c>
      <c r="E197">
        <f t="shared" si="47"/>
        <v>4.2500214718454325E-2</v>
      </c>
      <c r="F197">
        <f t="shared" si="48"/>
        <v>4.0917751516841849E-2</v>
      </c>
      <c r="G197">
        <f t="shared" si="49"/>
        <v>4.0173495233861711E-3</v>
      </c>
      <c r="H197">
        <f t="shared" si="50"/>
        <v>2.2648007162362482E-3</v>
      </c>
      <c r="I197">
        <f t="shared" si="51"/>
        <v>6.8104352796246465E-3</v>
      </c>
      <c r="J197" s="1">
        <f t="shared" si="43"/>
        <v>1710</v>
      </c>
      <c r="K197">
        <f t="shared" si="52"/>
        <v>2.1248963387661423E-4</v>
      </c>
      <c r="L197">
        <f t="shared" si="53"/>
        <v>7.5913287544970842E-8</v>
      </c>
      <c r="M197">
        <f t="shared" si="54"/>
        <v>1.1713160726442185E-25</v>
      </c>
      <c r="N197">
        <f t="shared" si="55"/>
        <v>1.1124644376830934E-2</v>
      </c>
      <c r="O197">
        <f t="shared" si="56"/>
        <v>6.2459534262364613E-3</v>
      </c>
      <c r="P197">
        <f t="shared" si="57"/>
        <v>6.0252613528488652E-6</v>
      </c>
      <c r="Q197">
        <f t="shared" si="58"/>
        <v>7.4012641282372726E-7</v>
      </c>
      <c r="R197">
        <f t="shared" si="59"/>
        <v>2.9716601416450076E-4</v>
      </c>
    </row>
    <row r="198" spans="1:18" x14ac:dyDescent="0.25">
      <c r="A198" s="1">
        <f t="shared" si="42"/>
        <v>1720</v>
      </c>
      <c r="B198">
        <f t="shared" si="44"/>
        <v>1.8277995744784815E-2</v>
      </c>
      <c r="C198">
        <f t="shared" si="45"/>
        <v>1.2319137488082665E-3</v>
      </c>
      <c r="D198">
        <f t="shared" si="46"/>
        <v>5.7170950701977793E-11</v>
      </c>
      <c r="E198">
        <f t="shared" si="47"/>
        <v>4.2065914539455754E-2</v>
      </c>
      <c r="F198">
        <f t="shared" si="48"/>
        <v>4.0408219514792787E-2</v>
      </c>
      <c r="G198">
        <f t="shared" si="49"/>
        <v>3.8713582915592681E-3</v>
      </c>
      <c r="H198">
        <f t="shared" si="50"/>
        <v>2.1660918614312408E-3</v>
      </c>
      <c r="I198">
        <f t="shared" si="51"/>
        <v>6.6454118178481732E-3</v>
      </c>
      <c r="J198" s="1">
        <f t="shared" si="43"/>
        <v>1720</v>
      </c>
      <c r="K198">
        <f t="shared" si="52"/>
        <v>2.0223680297743563E-4</v>
      </c>
      <c r="L198">
        <f t="shared" si="53"/>
        <v>6.6674316734349759E-8</v>
      </c>
      <c r="M198">
        <f t="shared" si="54"/>
        <v>3.4040434114392697E-26</v>
      </c>
      <c r="N198">
        <f t="shared" si="55"/>
        <v>1.1007278326509764E-2</v>
      </c>
      <c r="O198">
        <f t="shared" si="56"/>
        <v>6.1439017052381528E-3</v>
      </c>
      <c r="P198">
        <f t="shared" si="57"/>
        <v>5.5785382412354423E-6</v>
      </c>
      <c r="Q198">
        <f t="shared" si="58"/>
        <v>6.6899721473667739E-7</v>
      </c>
      <c r="R198">
        <f t="shared" si="59"/>
        <v>2.8898162421786994E-4</v>
      </c>
    </row>
    <row r="199" spans="1:18" x14ac:dyDescent="0.25">
      <c r="A199" s="1">
        <f t="shared" si="42"/>
        <v>1730</v>
      </c>
      <c r="B199">
        <f t="shared" si="44"/>
        <v>1.7857617049928286E-2</v>
      </c>
      <c r="C199">
        <f t="shared" si="45"/>
        <v>1.1686472621824651E-3</v>
      </c>
      <c r="D199">
        <f t="shared" si="46"/>
        <v>3.4420769905833262E-11</v>
      </c>
      <c r="E199">
        <f t="shared" si="47"/>
        <v>4.1638340320541638E-2</v>
      </c>
      <c r="F199">
        <f t="shared" si="48"/>
        <v>3.990676074199162E-2</v>
      </c>
      <c r="G199">
        <f t="shared" si="49"/>
        <v>3.7306145699116389E-3</v>
      </c>
      <c r="H199">
        <f t="shared" si="50"/>
        <v>2.0715708241856312E-3</v>
      </c>
      <c r="I199">
        <f t="shared" si="51"/>
        <v>6.4850178767192988E-3</v>
      </c>
      <c r="J199" s="1">
        <f t="shared" si="43"/>
        <v>1730</v>
      </c>
      <c r="K199">
        <f t="shared" si="52"/>
        <v>1.9247868111196039E-4</v>
      </c>
      <c r="L199">
        <f t="shared" si="53"/>
        <v>5.8544191161580272E-8</v>
      </c>
      <c r="M199">
        <f t="shared" si="54"/>
        <v>9.6404996105019023E-27</v>
      </c>
      <c r="N199">
        <f t="shared" si="55"/>
        <v>1.089180664440942E-2</v>
      </c>
      <c r="O199">
        <f t="shared" si="56"/>
        <v>6.0439087354994259E-3</v>
      </c>
      <c r="P199">
        <f t="shared" si="57"/>
        <v>5.1648456858011116E-6</v>
      </c>
      <c r="Q199">
        <f t="shared" si="58"/>
        <v>6.0463413187328285E-7</v>
      </c>
      <c r="R199">
        <f t="shared" si="59"/>
        <v>2.8106379779624206E-4</v>
      </c>
    </row>
    <row r="200" spans="1:18" x14ac:dyDescent="0.25">
      <c r="A200" s="1">
        <f t="shared" si="42"/>
        <v>1740</v>
      </c>
      <c r="B200">
        <f t="shared" si="44"/>
        <v>1.7446906715298839E-2</v>
      </c>
      <c r="C200">
        <f t="shared" si="45"/>
        <v>1.1085107837534025E-3</v>
      </c>
      <c r="D200">
        <f t="shared" si="46"/>
        <v>2.0505027350443859E-11</v>
      </c>
      <c r="E200">
        <f t="shared" si="47"/>
        <v>4.1217353744334974E-2</v>
      </c>
      <c r="F200">
        <f t="shared" si="48"/>
        <v>3.9413218278404605E-2</v>
      </c>
      <c r="G200">
        <f t="shared" si="49"/>
        <v>3.594932439576537E-3</v>
      </c>
      <c r="H200">
        <f t="shared" si="50"/>
        <v>1.9810656577152752E-3</v>
      </c>
      <c r="I200">
        <f t="shared" si="51"/>
        <v>6.3291074831200288E-3</v>
      </c>
      <c r="J200" s="1">
        <f t="shared" si="43"/>
        <v>1740</v>
      </c>
      <c r="K200">
        <f t="shared" si="52"/>
        <v>1.8319139808956205E-4</v>
      </c>
      <c r="L200">
        <f t="shared" si="53"/>
        <v>5.1391813471468595E-8</v>
      </c>
      <c r="M200">
        <f t="shared" si="54"/>
        <v>2.6592124327446134E-27</v>
      </c>
      <c r="N200">
        <f t="shared" si="55"/>
        <v>1.0778188346397675E-2</v>
      </c>
      <c r="O200">
        <f t="shared" si="56"/>
        <v>5.9459247293860429E-3</v>
      </c>
      <c r="P200">
        <f t="shared" si="57"/>
        <v>4.7817490356205639E-6</v>
      </c>
      <c r="Q200">
        <f t="shared" si="58"/>
        <v>5.4640065594302456E-7</v>
      </c>
      <c r="R200">
        <f t="shared" si="59"/>
        <v>2.73402549024443E-4</v>
      </c>
    </row>
    <row r="201" spans="1:18" x14ac:dyDescent="0.25">
      <c r="A201" s="1">
        <f t="shared" si="42"/>
        <v>1750</v>
      </c>
      <c r="B201">
        <f t="shared" si="44"/>
        <v>1.7045642376655276E-2</v>
      </c>
      <c r="C201">
        <f t="shared" si="45"/>
        <v>1.0513562607633586E-3</v>
      </c>
      <c r="D201">
        <f t="shared" si="46"/>
        <v>1.2083659532558108E-11</v>
      </c>
      <c r="E201">
        <f t="shared" si="47"/>
        <v>4.0802820014070582E-2</v>
      </c>
      <c r="F201">
        <f t="shared" si="48"/>
        <v>3.8927438839146289E-2</v>
      </c>
      <c r="G201">
        <f t="shared" si="49"/>
        <v>3.4641324403774654E-3</v>
      </c>
      <c r="H201">
        <f t="shared" si="50"/>
        <v>1.8944111884349191E-3</v>
      </c>
      <c r="I201">
        <f t="shared" si="51"/>
        <v>6.1775397176974181E-3</v>
      </c>
      <c r="J201" s="1">
        <f t="shared" si="43"/>
        <v>1750</v>
      </c>
      <c r="K201">
        <f t="shared" si="52"/>
        <v>1.7435223547945995E-4</v>
      </c>
      <c r="L201">
        <f t="shared" si="53"/>
        <v>4.5101335222064165E-8</v>
      </c>
      <c r="M201">
        <f t="shared" si="54"/>
        <v>7.1402963914917169E-28</v>
      </c>
      <c r="N201">
        <f t="shared" si="55"/>
        <v>1.0666383556364076E-2</v>
      </c>
      <c r="O201">
        <f t="shared" si="56"/>
        <v>5.8499013092222496E-3</v>
      </c>
      <c r="P201">
        <f t="shared" si="57"/>
        <v>4.4269924488471446E-6</v>
      </c>
      <c r="Q201">
        <f t="shared" si="58"/>
        <v>4.9371943444675992E-7</v>
      </c>
      <c r="R201">
        <f t="shared" si="59"/>
        <v>2.6598831360933082E-4</v>
      </c>
    </row>
    <row r="202" spans="1:18" x14ac:dyDescent="0.25">
      <c r="A202" s="1">
        <f t="shared" si="42"/>
        <v>1760</v>
      </c>
      <c r="B202">
        <f t="shared" si="44"/>
        <v>1.6653606783949018E-2</v>
      </c>
      <c r="C202">
        <f t="shared" si="45"/>
        <v>9.9704226113284111E-4</v>
      </c>
      <c r="D202">
        <f t="shared" si="46"/>
        <v>7.042659605167102E-12</v>
      </c>
      <c r="E202">
        <f t="shared" si="47"/>
        <v>4.0394607747458025E-2</v>
      </c>
      <c r="F202">
        <f t="shared" si="48"/>
        <v>3.8449272676411628E-2</v>
      </c>
      <c r="G202">
        <f t="shared" si="49"/>
        <v>3.338041352724419E-3</v>
      </c>
      <c r="H202">
        <f t="shared" si="50"/>
        <v>1.8114487635738641E-3</v>
      </c>
      <c r="I202">
        <f t="shared" si="51"/>
        <v>6.03017852659364E-3</v>
      </c>
      <c r="J202" s="1">
        <f t="shared" si="43"/>
        <v>1760</v>
      </c>
      <c r="K202">
        <f t="shared" si="52"/>
        <v>1.6593957103719042E-4</v>
      </c>
      <c r="L202">
        <f t="shared" si="53"/>
        <v>3.9570415055756314E-8</v>
      </c>
      <c r="M202">
        <f t="shared" si="54"/>
        <v>1.8652834489865011E-28</v>
      </c>
      <c r="N202">
        <f t="shared" si="55"/>
        <v>1.0556353470380793E-2</v>
      </c>
      <c r="O202">
        <f t="shared" si="56"/>
        <v>5.7557914614039252E-3</v>
      </c>
      <c r="P202">
        <f t="shared" si="57"/>
        <v>4.0984858161730031E-6</v>
      </c>
      <c r="Q202">
        <f t="shared" si="58"/>
        <v>4.4606684568293531E-7</v>
      </c>
      <c r="R202">
        <f t="shared" si="59"/>
        <v>2.5881192909348386E-4</v>
      </c>
    </row>
    <row r="203" spans="1:18" x14ac:dyDescent="0.25">
      <c r="A203" s="1">
        <f t="shared" si="42"/>
        <v>1770</v>
      </c>
      <c r="B203">
        <f t="shared" si="44"/>
        <v>1.6270587683701796E-2</v>
      </c>
      <c r="C203">
        <f t="shared" si="45"/>
        <v>9.4543369863253623E-4</v>
      </c>
      <c r="D203">
        <f t="shared" si="46"/>
        <v>4.0585854014476518E-12</v>
      </c>
      <c r="E203">
        <f t="shared" si="47"/>
        <v>3.9992588874220691E-2</v>
      </c>
      <c r="F203">
        <f t="shared" si="48"/>
        <v>3.7978573484433231E-2</v>
      </c>
      <c r="G203">
        <f t="shared" si="49"/>
        <v>3.2164919865592667E-3</v>
      </c>
      <c r="H203">
        <f t="shared" si="50"/>
        <v>1.7320260074621396E-3</v>
      </c>
      <c r="I203">
        <f t="shared" si="51"/>
        <v>5.886892540576707E-3</v>
      </c>
      <c r="J203" s="1">
        <f t="shared" si="43"/>
        <v>1770</v>
      </c>
      <c r="K203">
        <f t="shared" si="52"/>
        <v>1.5793282581255265E-4</v>
      </c>
      <c r="L203">
        <f t="shared" si="53"/>
        <v>3.4708670826333332E-8</v>
      </c>
      <c r="M203">
        <f t="shared" si="54"/>
        <v>4.7379382011094916E-29</v>
      </c>
      <c r="N203">
        <f t="shared" si="55"/>
        <v>1.04480603222097E-2</v>
      </c>
      <c r="O203">
        <f t="shared" si="56"/>
        <v>5.6635494922021579E-3</v>
      </c>
      <c r="P203">
        <f t="shared" si="57"/>
        <v>3.794292634751173E-6</v>
      </c>
      <c r="Q203">
        <f t="shared" si="58"/>
        <v>4.0296806425033083E-7</v>
      </c>
      <c r="R203">
        <f t="shared" si="59"/>
        <v>2.5186461612235233E-4</v>
      </c>
    </row>
    <row r="204" spans="1:18" x14ac:dyDescent="0.25">
      <c r="A204" s="1">
        <f t="shared" si="42"/>
        <v>1780</v>
      </c>
      <c r="B204">
        <f t="shared" si="44"/>
        <v>1.5896377704088752E-2</v>
      </c>
      <c r="C204">
        <f t="shared" si="45"/>
        <v>8.9640156829151607E-4</v>
      </c>
      <c r="D204">
        <f t="shared" si="46"/>
        <v>2.3121182332416082E-12</v>
      </c>
      <c r="E204">
        <f t="shared" si="47"/>
        <v>3.9596638537167834E-2</v>
      </c>
      <c r="F204">
        <f t="shared" si="48"/>
        <v>3.7515198307356057E-2</v>
      </c>
      <c r="G204">
        <f t="shared" si="49"/>
        <v>3.0993229771397734E-3</v>
      </c>
      <c r="H204">
        <f t="shared" si="50"/>
        <v>1.65599658622817E-3</v>
      </c>
      <c r="I204">
        <f t="shared" si="51"/>
        <v>5.7475549012705827E-3</v>
      </c>
      <c r="J204" s="1">
        <f t="shared" si="43"/>
        <v>1780</v>
      </c>
      <c r="K204">
        <f t="shared" si="52"/>
        <v>1.5031241380965074E-4</v>
      </c>
      <c r="L204">
        <f t="shared" si="53"/>
        <v>3.0436306253101009E-8</v>
      </c>
      <c r="M204">
        <f t="shared" si="54"/>
        <v>1.1694866257424518E-29</v>
      </c>
      <c r="N204">
        <f t="shared" si="55"/>
        <v>1.0341467350098516E-2</v>
      </c>
      <c r="O204">
        <f t="shared" si="56"/>
        <v>5.5731309851864141E-3</v>
      </c>
      <c r="P204">
        <f t="shared" si="57"/>
        <v>3.5126187655221131E-6</v>
      </c>
      <c r="Q204">
        <f t="shared" si="58"/>
        <v>3.6399257319352785E-7</v>
      </c>
      <c r="R204">
        <f t="shared" si="59"/>
        <v>2.451379606683948E-4</v>
      </c>
    </row>
    <row r="205" spans="1:18" x14ac:dyDescent="0.25">
      <c r="A205" s="1">
        <f t="shared" si="42"/>
        <v>1790</v>
      </c>
      <c r="B205">
        <f t="shared" si="44"/>
        <v>1.5530774242664505E-2</v>
      </c>
      <c r="C205">
        <f t="shared" si="45"/>
        <v>8.4982269172584335E-4</v>
      </c>
      <c r="D205">
        <f t="shared" si="46"/>
        <v>1.3017817904815652E-12</v>
      </c>
      <c r="E205">
        <f t="shared" si="47"/>
        <v>3.9206634996663395E-2</v>
      </c>
      <c r="F205">
        <f t="shared" si="48"/>
        <v>3.7059007449930292E-2</v>
      </c>
      <c r="G205">
        <f t="shared" si="49"/>
        <v>2.9863785874556514E-3</v>
      </c>
      <c r="H205">
        <f t="shared" si="50"/>
        <v>1.5832199806526948E-3</v>
      </c>
      <c r="I205">
        <f t="shared" si="51"/>
        <v>5.6120430941973424E-3</v>
      </c>
      <c r="J205" s="1">
        <f t="shared" si="43"/>
        <v>1790</v>
      </c>
      <c r="K205">
        <f t="shared" si="52"/>
        <v>1.4305969407588413E-4</v>
      </c>
      <c r="L205">
        <f t="shared" si="53"/>
        <v>2.668289267315771E-8</v>
      </c>
      <c r="M205">
        <f t="shared" si="54"/>
        <v>2.8035123455972362E-30</v>
      </c>
      <c r="N205">
        <f t="shared" si="55"/>
        <v>1.0236538764810846E-2</v>
      </c>
      <c r="O205">
        <f t="shared" si="56"/>
        <v>5.4844927602034632E-3</v>
      </c>
      <c r="P205">
        <f t="shared" si="57"/>
        <v>3.2518020097738187E-6</v>
      </c>
      <c r="Q205">
        <f t="shared" si="58"/>
        <v>3.2875008226795899E-7</v>
      </c>
      <c r="R205">
        <f t="shared" si="59"/>
        <v>2.3862389715919666E-4</v>
      </c>
    </row>
    <row r="206" spans="1:18" x14ac:dyDescent="0.25">
      <c r="A206" s="1">
        <f t="shared" si="42"/>
        <v>1800</v>
      </c>
      <c r="B206">
        <f t="shared" si="44"/>
        <v>1.5173579356671303E-2</v>
      </c>
      <c r="C206">
        <f t="shared" si="45"/>
        <v>8.0557947207782199E-4</v>
      </c>
      <c r="D206">
        <f t="shared" si="46"/>
        <v>7.2418981101681938E-13</v>
      </c>
      <c r="E206">
        <f t="shared" si="47"/>
        <v>3.8822459538359499E-2</v>
      </c>
      <c r="F206">
        <f t="shared" si="48"/>
        <v>3.6609864390923841E-2</v>
      </c>
      <c r="G206">
        <f t="shared" si="49"/>
        <v>2.8775085170766879E-3</v>
      </c>
      <c r="H206">
        <f t="shared" si="50"/>
        <v>1.5135612669311405E-3</v>
      </c>
      <c r="I206">
        <f t="shared" si="51"/>
        <v>5.4802387883551061E-3</v>
      </c>
      <c r="J206" s="1">
        <f t="shared" si="43"/>
        <v>1800</v>
      </c>
      <c r="K206">
        <f t="shared" si="52"/>
        <v>1.3615692510269287E-4</v>
      </c>
      <c r="L206">
        <f t="shared" si="53"/>
        <v>2.3386287462123789E-8</v>
      </c>
      <c r="M206">
        <f t="shared" si="54"/>
        <v>6.5229737550243266E-31</v>
      </c>
      <c r="N206">
        <f t="shared" si="55"/>
        <v>1.0133239718838291E-2</v>
      </c>
      <c r="O206">
        <f t="shared" si="56"/>
        <v>5.3975928338448886E-3</v>
      </c>
      <c r="P206">
        <f t="shared" si="57"/>
        <v>3.01030244453937E-6</v>
      </c>
      <c r="Q206">
        <f t="shared" si="58"/>
        <v>2.9688681735251521E-7</v>
      </c>
      <c r="R206">
        <f t="shared" si="59"/>
        <v>2.3231469245969366E-4</v>
      </c>
    </row>
    <row r="207" spans="1:18" x14ac:dyDescent="0.25">
      <c r="A207" s="1">
        <f t="shared" si="42"/>
        <v>1810</v>
      </c>
      <c r="B207">
        <f t="shared" si="44"/>
        <v>1.482459965587018E-2</v>
      </c>
      <c r="C207">
        <f t="shared" si="45"/>
        <v>7.6355965826002681E-4</v>
      </c>
      <c r="D207">
        <f t="shared" si="46"/>
        <v>3.9796393978814733E-13</v>
      </c>
      <c r="E207">
        <f t="shared" si="47"/>
        <v>3.8443996384070443E-2</v>
      </c>
      <c r="F207">
        <f t="shared" si="48"/>
        <v>3.6167635699164036E-2</v>
      </c>
      <c r="G207">
        <f t="shared" si="49"/>
        <v>2.7725677172367735E-3</v>
      </c>
      <c r="H207">
        <f t="shared" si="50"/>
        <v>1.4468909051035261E-3</v>
      </c>
      <c r="I207">
        <f t="shared" si="51"/>
        <v>5.3520276820665201E-3</v>
      </c>
      <c r="J207" s="1">
        <f t="shared" si="43"/>
        <v>1810</v>
      </c>
      <c r="K207">
        <f t="shared" si="52"/>
        <v>1.2958722142650936E-4</v>
      </c>
      <c r="L207">
        <f t="shared" si="53"/>
        <v>2.0491675689626732E-8</v>
      </c>
      <c r="M207">
        <f t="shared" si="54"/>
        <v>1.4721558426577439E-31</v>
      </c>
      <c r="N207">
        <f t="shared" si="55"/>
        <v>1.0031536276744872E-2</v>
      </c>
      <c r="O207">
        <f t="shared" si="56"/>
        <v>5.3123903813470097E-3</v>
      </c>
      <c r="P207">
        <f t="shared" si="57"/>
        <v>2.786693463097123E-6</v>
      </c>
      <c r="Q207">
        <f t="shared" si="58"/>
        <v>2.68082147591997E-7</v>
      </c>
      <c r="R207">
        <f t="shared" si="59"/>
        <v>2.2620293066157274E-4</v>
      </c>
    </row>
    <row r="208" spans="1:18" x14ac:dyDescent="0.25">
      <c r="A208" s="1">
        <f t="shared" si="42"/>
        <v>1820</v>
      </c>
      <c r="B208">
        <f t="shared" si="44"/>
        <v>1.4483646197836736E-2</v>
      </c>
      <c r="C208">
        <f t="shared" si="45"/>
        <v>7.2365611820868203E-4</v>
      </c>
      <c r="D208">
        <f t="shared" si="46"/>
        <v>2.1597370490738447E-13</v>
      </c>
      <c r="E208">
        <f t="shared" si="47"/>
        <v>3.8071132605665955E-2</v>
      </c>
      <c r="F208">
        <f t="shared" si="48"/>
        <v>3.5732190952114773E-2</v>
      </c>
      <c r="G208">
        <f t="shared" si="49"/>
        <v>2.6714162119652052E-3</v>
      </c>
      <c r="H208">
        <f t="shared" si="50"/>
        <v>1.3830845349123155E-3</v>
      </c>
      <c r="I208">
        <f t="shared" si="51"/>
        <v>5.2272993548437858E-3</v>
      </c>
      <c r="J208" s="1">
        <f t="shared" si="43"/>
        <v>1820</v>
      </c>
      <c r="K208">
        <f t="shared" si="52"/>
        <v>1.233345123237587E-4</v>
      </c>
      <c r="L208">
        <f t="shared" si="53"/>
        <v>1.7950720354598104E-8</v>
      </c>
      <c r="M208">
        <f t="shared" si="54"/>
        <v>3.2207004207427487E-32</v>
      </c>
      <c r="N208">
        <f t="shared" si="55"/>
        <v>9.9313953865962663E-3</v>
      </c>
      <c r="O208">
        <f t="shared" si="56"/>
        <v>5.228845699861373E-3</v>
      </c>
      <c r="P208">
        <f t="shared" si="57"/>
        <v>2.5796534690591955E-6</v>
      </c>
      <c r="Q208">
        <f t="shared" si="58"/>
        <v>2.4204551862805346E-7</v>
      </c>
      <c r="R208">
        <f t="shared" si="59"/>
        <v>2.2028149863571644E-4</v>
      </c>
    </row>
    <row r="209" spans="1:18" x14ac:dyDescent="0.25">
      <c r="A209" s="1">
        <f t="shared" si="42"/>
        <v>1830</v>
      </c>
      <c r="B209">
        <f t="shared" si="44"/>
        <v>1.4150534385665122E-2</v>
      </c>
      <c r="C209">
        <f t="shared" si="45"/>
        <v>6.857666208539559E-4</v>
      </c>
      <c r="D209">
        <f t="shared" si="46"/>
        <v>1.1572050153314185E-13</v>
      </c>
      <c r="E209">
        <f t="shared" si="47"/>
        <v>3.7703758041869352E-2</v>
      </c>
      <c r="F209">
        <f t="shared" si="48"/>
        <v>3.5303402656907457E-2</v>
      </c>
      <c r="G209">
        <f t="shared" si="49"/>
        <v>2.5739189250784111E-3</v>
      </c>
      <c r="H209">
        <f t="shared" si="50"/>
        <v>1.3220227788597327E-3</v>
      </c>
      <c r="I209">
        <f t="shared" si="51"/>
        <v>5.1059471250267611E-3</v>
      </c>
      <c r="J209" s="1">
        <f t="shared" si="43"/>
        <v>1830</v>
      </c>
      <c r="K209">
        <f t="shared" si="52"/>
        <v>1.173835024988631E-4</v>
      </c>
      <c r="L209">
        <f t="shared" si="53"/>
        <v>1.5720809432018257E-8</v>
      </c>
      <c r="M209">
        <f t="shared" si="54"/>
        <v>6.8257891566892733E-33</v>
      </c>
      <c r="N209">
        <f t="shared" si="55"/>
        <v>9.8327848524290169E-3</v>
      </c>
      <c r="O209">
        <f t="shared" si="56"/>
        <v>5.1469201730433012E-3</v>
      </c>
      <c r="P209">
        <f t="shared" si="57"/>
        <v>2.3879581754204793E-6</v>
      </c>
      <c r="Q209">
        <f t="shared" si="58"/>
        <v>2.1851366727165811E-7</v>
      </c>
      <c r="R209">
        <f t="shared" si="59"/>
        <v>2.1454357230615994E-4</v>
      </c>
    </row>
    <row r="210" spans="1:18" x14ac:dyDescent="0.25">
      <c r="A210" s="1">
        <f t="shared" si="42"/>
        <v>1840</v>
      </c>
      <c r="B210">
        <f t="shared" si="44"/>
        <v>1.3825083868024786E-2</v>
      </c>
      <c r="C210">
        <f t="shared" si="45"/>
        <v>6.4979362652084482E-4</v>
      </c>
      <c r="D210">
        <f t="shared" si="46"/>
        <v>6.120065371620709E-14</v>
      </c>
      <c r="E210">
        <f t="shared" si="47"/>
        <v>3.7341765217850098E-2</v>
      </c>
      <c r="F210">
        <f t="shared" si="48"/>
        <v>3.4881146173738165E-2</v>
      </c>
      <c r="G210">
        <f t="shared" si="49"/>
        <v>2.4799455128534653E-3</v>
      </c>
      <c r="H210">
        <f t="shared" si="50"/>
        <v>1.2635910522362792E-3</v>
      </c>
      <c r="I210">
        <f t="shared" si="51"/>
        <v>4.9878679129594962E-3</v>
      </c>
      <c r="J210" s="1">
        <f t="shared" si="43"/>
        <v>1840</v>
      </c>
      <c r="K210">
        <f t="shared" si="52"/>
        <v>1.1171963466908938E-4</v>
      </c>
      <c r="L210">
        <f t="shared" si="53"/>
        <v>1.3764388850923126E-8</v>
      </c>
      <c r="M210">
        <f t="shared" si="54"/>
        <v>1.4004677457551316E-33</v>
      </c>
      <c r="N210">
        <f t="shared" si="55"/>
        <v>9.7356733077163787E-3</v>
      </c>
      <c r="O210">
        <f t="shared" si="56"/>
        <v>5.066576236905096E-3</v>
      </c>
      <c r="P210">
        <f t="shared" si="57"/>
        <v>2.2104734678229931E-6</v>
      </c>
      <c r="Q210">
        <f t="shared" si="58"/>
        <v>1.9724808897336743E-7</v>
      </c>
      <c r="R210">
        <f t="shared" si="59"/>
        <v>2.0898260360641005E-4</v>
      </c>
    </row>
    <row r="211" spans="1:18" x14ac:dyDescent="0.25">
      <c r="A211" s="1">
        <f t="shared" si="42"/>
        <v>1850</v>
      </c>
      <c r="B211">
        <f t="shared" si="44"/>
        <v>1.3507118441515671E-2</v>
      </c>
      <c r="C211">
        <f t="shared" si="45"/>
        <v>6.1564408548475669E-4</v>
      </c>
      <c r="D211">
        <f t="shared" si="46"/>
        <v>3.1938886411343687E-14</v>
      </c>
      <c r="E211">
        <f t="shared" si="47"/>
        <v>3.6985049267505427E-2</v>
      </c>
      <c r="F211">
        <f t="shared" si="48"/>
        <v>3.4465299641555092E-2</v>
      </c>
      <c r="G211">
        <f t="shared" si="49"/>
        <v>2.3893702022070862E-3</v>
      </c>
      <c r="H211">
        <f t="shared" si="50"/>
        <v>1.2076793799019603E-3</v>
      </c>
      <c r="I211">
        <f t="shared" si="51"/>
        <v>4.8729621094821861E-3</v>
      </c>
      <c r="J211" s="1">
        <f t="shared" si="43"/>
        <v>1850</v>
      </c>
      <c r="K211">
        <f t="shared" si="52"/>
        <v>1.0632905395471277E-4</v>
      </c>
      <c r="L211">
        <f t="shared" si="53"/>
        <v>1.2048371966777438E-8</v>
      </c>
      <c r="M211">
        <f t="shared" si="54"/>
        <v>2.7798203961525446E-34</v>
      </c>
      <c r="N211">
        <f t="shared" si="55"/>
        <v>9.6400301897900213E-3</v>
      </c>
      <c r="O211">
        <f t="shared" si="56"/>
        <v>4.9877773468823827E-3</v>
      </c>
      <c r="P211">
        <f t="shared" si="57"/>
        <v>2.0461487870715445E-6</v>
      </c>
      <c r="Q211">
        <f t="shared" si="58"/>
        <v>1.7803273799632535E-7</v>
      </c>
      <c r="R211">
        <f t="shared" si="59"/>
        <v>2.0359230808135052E-4</v>
      </c>
    </row>
    <row r="212" spans="1:18" x14ac:dyDescent="0.25">
      <c r="A212" s="1">
        <f t="shared" si="42"/>
        <v>1860</v>
      </c>
      <c r="B212">
        <f t="shared" si="44"/>
        <v>1.3196465955269373E-2</v>
      </c>
      <c r="C212">
        <f t="shared" si="45"/>
        <v>5.8322924440745716E-4</v>
      </c>
      <c r="D212">
        <f t="shared" si="46"/>
        <v>1.6442982301614962E-14</v>
      </c>
      <c r="E212">
        <f t="shared" si="47"/>
        <v>3.6633507858329362E-2</v>
      </c>
      <c r="F212">
        <f t="shared" si="48"/>
        <v>3.4055743905956115E-2</v>
      </c>
      <c r="G212">
        <f t="shared" si="49"/>
        <v>2.3020716342105896E-3</v>
      </c>
      <c r="H212">
        <f t="shared" si="50"/>
        <v>1.1541822196057261E-3</v>
      </c>
      <c r="I212">
        <f t="shared" si="51"/>
        <v>4.7611334495225865E-3</v>
      </c>
      <c r="J212" s="1">
        <f t="shared" si="43"/>
        <v>1860</v>
      </c>
      <c r="K212">
        <f t="shared" si="52"/>
        <v>1.0119857398739177E-4</v>
      </c>
      <c r="L212">
        <f t="shared" si="53"/>
        <v>1.05436162023409E-8</v>
      </c>
      <c r="M212">
        <f t="shared" si="54"/>
        <v>5.3343717431139778E-35</v>
      </c>
      <c r="N212">
        <f t="shared" si="55"/>
        <v>9.5458257151782491E-3</v>
      </c>
      <c r="O212">
        <f t="shared" si="56"/>
        <v>4.9104879460667439E-3</v>
      </c>
      <c r="P212">
        <f t="shared" si="57"/>
        <v>1.8940109955956075E-6</v>
      </c>
      <c r="Q212">
        <f t="shared" si="58"/>
        <v>1.6067193830959781E-7</v>
      </c>
      <c r="R212">
        <f t="shared" si="59"/>
        <v>1.9836665310000176E-4</v>
      </c>
    </row>
    <row r="213" spans="1:18" x14ac:dyDescent="0.25">
      <c r="A213" s="1">
        <f t="shared" si="42"/>
        <v>1870</v>
      </c>
      <c r="B213">
        <f t="shared" si="44"/>
        <v>1.2892958217744192E-2</v>
      </c>
      <c r="C213">
        <f t="shared" si="45"/>
        <v>5.5246446038825781E-4</v>
      </c>
      <c r="D213">
        <f t="shared" si="46"/>
        <v>8.3486287628558433E-15</v>
      </c>
      <c r="E213">
        <f t="shared" si="47"/>
        <v>3.62870411187729E-2</v>
      </c>
      <c r="F213">
        <f t="shared" si="48"/>
        <v>3.365236244922476E-2</v>
      </c>
      <c r="G213">
        <f t="shared" si="49"/>
        <v>2.2179327127744841E-3</v>
      </c>
      <c r="H213">
        <f t="shared" si="50"/>
        <v>1.1029982916321845E-3</v>
      </c>
      <c r="I213">
        <f t="shared" si="51"/>
        <v>4.6522888905812087E-3</v>
      </c>
      <c r="J213" s="1">
        <f t="shared" si="43"/>
        <v>1870</v>
      </c>
      <c r="K213">
        <f t="shared" si="52"/>
        <v>9.6315644653844793E-5</v>
      </c>
      <c r="L213">
        <f t="shared" si="53"/>
        <v>9.2244607508007448E-9</v>
      </c>
      <c r="M213">
        <f t="shared" si="54"/>
        <v>9.8893098200240625E-36</v>
      </c>
      <c r="N213">
        <f t="shared" si="55"/>
        <v>9.4530308558234827E-3</v>
      </c>
      <c r="O213">
        <f t="shared" si="56"/>
        <v>4.8346734345580122E-3</v>
      </c>
      <c r="P213">
        <f t="shared" si="57"/>
        <v>1.7531586933294818E-6</v>
      </c>
      <c r="Q213">
        <f t="shared" si="58"/>
        <v>1.4498848588395674E-7</v>
      </c>
      <c r="R213">
        <f t="shared" si="59"/>
        <v>1.9329984664647097E-4</v>
      </c>
    </row>
    <row r="214" spans="1:18" x14ac:dyDescent="0.25">
      <c r="A214" s="1">
        <f t="shared" si="42"/>
        <v>1880</v>
      </c>
      <c r="B214">
        <f t="shared" si="44"/>
        <v>1.2596430905663956E-2</v>
      </c>
      <c r="C214">
        <f t="shared" si="45"/>
        <v>5.2326902237265216E-4</v>
      </c>
      <c r="D214">
        <f t="shared" si="46"/>
        <v>4.1792418381957411E-15</v>
      </c>
      <c r="E214">
        <f t="shared" si="47"/>
        <v>3.5945551568001687E-2</v>
      </c>
      <c r="F214">
        <f t="shared" si="48"/>
        <v>3.3255041322431955E-2</v>
      </c>
      <c r="G214">
        <f t="shared" si="49"/>
        <v>2.1368404583420597E-3</v>
      </c>
      <c r="H214">
        <f t="shared" si="50"/>
        <v>1.054030414574858E-3</v>
      </c>
      <c r="I214">
        <f t="shared" si="51"/>
        <v>4.5463384959126855E-3</v>
      </c>
      <c r="J214" s="1">
        <f t="shared" si="43"/>
        <v>1880</v>
      </c>
      <c r="K214">
        <f t="shared" si="52"/>
        <v>9.1668321395926912E-5</v>
      </c>
      <c r="L214">
        <f t="shared" si="53"/>
        <v>8.0683166814310425E-9</v>
      </c>
      <c r="M214">
        <f t="shared" si="54"/>
        <v>1.7699120769281866E-36</v>
      </c>
      <c r="N214">
        <f t="shared" si="55"/>
        <v>9.361617316143352E-3</v>
      </c>
      <c r="O214">
        <f t="shared" si="56"/>
        <v>4.7603001398919265E-3</v>
      </c>
      <c r="P214">
        <f t="shared" si="57"/>
        <v>1.6227569474835946E-6</v>
      </c>
      <c r="Q214">
        <f t="shared" si="58"/>
        <v>1.3082192595881281E-7</v>
      </c>
      <c r="R214">
        <f t="shared" si="59"/>
        <v>1.8838632665830091E-4</v>
      </c>
    </row>
    <row r="215" spans="1:18" x14ac:dyDescent="0.25">
      <c r="A215" s="1">
        <f t="shared" si="42"/>
        <v>1890</v>
      </c>
      <c r="B215">
        <f t="shared" si="44"/>
        <v>1.2306723475051158E-2</v>
      </c>
      <c r="C215">
        <f t="shared" si="45"/>
        <v>4.9556597966382565E-4</v>
      </c>
      <c r="D215">
        <f t="shared" si="46"/>
        <v>2.0620494147091097E-15</v>
      </c>
      <c r="E215">
        <f t="shared" si="47"/>
        <v>3.5608944047962519E-2</v>
      </c>
      <c r="F215">
        <f t="shared" si="48"/>
        <v>3.2863669079535307E-2</v>
      </c>
      <c r="G215">
        <f t="shared" si="49"/>
        <v>2.0586858664339847E-3</v>
      </c>
      <c r="H215">
        <f t="shared" si="50"/>
        <v>1.007185347033146E-3</v>
      </c>
      <c r="I215">
        <f t="shared" si="51"/>
        <v>4.4431953222134465E-3</v>
      </c>
      <c r="J215" s="1">
        <f t="shared" si="43"/>
        <v>1890</v>
      </c>
      <c r="K215">
        <f t="shared" si="52"/>
        <v>8.7245235992006585E-5</v>
      </c>
      <c r="L215">
        <f t="shared" si="53"/>
        <v>7.055305339953577E-9</v>
      </c>
      <c r="M215">
        <f t="shared" si="54"/>
        <v>3.0557702675500829E-37</v>
      </c>
      <c r="N215">
        <f t="shared" si="55"/>
        <v>9.2715575109013054E-3</v>
      </c>
      <c r="O215">
        <f t="shared" si="56"/>
        <v>4.6873352885011821E-3</v>
      </c>
      <c r="P215">
        <f t="shared" si="57"/>
        <v>1.5020324093395487E-6</v>
      </c>
      <c r="Q215">
        <f t="shared" si="58"/>
        <v>1.1802698796081756E-7</v>
      </c>
      <c r="R215">
        <f t="shared" si="59"/>
        <v>1.8362075088316094E-4</v>
      </c>
    </row>
    <row r="216" spans="1:18" x14ac:dyDescent="0.25">
      <c r="A216" s="1">
        <f t="shared" si="42"/>
        <v>1900</v>
      </c>
      <c r="B216">
        <f t="shared" si="44"/>
        <v>1.2023679074306164E-2</v>
      </c>
      <c r="C216">
        <f t="shared" si="45"/>
        <v>4.6928197729267929E-4</v>
      </c>
      <c r="D216">
        <f t="shared" si="46"/>
        <v>1.0025096883585343E-15</v>
      </c>
      <c r="E216">
        <f t="shared" si="47"/>
        <v>3.5277125657673117E-2</v>
      </c>
      <c r="F216">
        <f t="shared" si="48"/>
        <v>3.2478136713410377E-2</v>
      </c>
      <c r="G216">
        <f t="shared" si="49"/>
        <v>1.9833637708941421E-3</v>
      </c>
      <c r="H216">
        <f t="shared" si="50"/>
        <v>9.6237363504503293E-4</v>
      </c>
      <c r="I216">
        <f t="shared" si="51"/>
        <v>4.3427753116343547E-3</v>
      </c>
      <c r="J216" s="1">
        <f t="shared" si="43"/>
        <v>1900</v>
      </c>
      <c r="K216">
        <f t="shared" si="52"/>
        <v>8.3035568748170976E-5</v>
      </c>
      <c r="L216">
        <f t="shared" si="53"/>
        <v>6.1679380491952429E-9</v>
      </c>
      <c r="M216">
        <f t="shared" si="54"/>
        <v>5.0856517813683605E-38</v>
      </c>
      <c r="N216">
        <f t="shared" si="55"/>
        <v>9.1828245438543149E-3</v>
      </c>
      <c r="O216">
        <f t="shared" si="56"/>
        <v>4.6157469781699101E-3</v>
      </c>
      <c r="P216">
        <f t="shared" si="57"/>
        <v>1.3902687872047181E-6</v>
      </c>
      <c r="Q216">
        <f t="shared" si="58"/>
        <v>1.0647216597270415E-7</v>
      </c>
      <c r="R216">
        <f t="shared" si="59"/>
        <v>1.7899798722652665E-4</v>
      </c>
    </row>
    <row r="217" spans="1:18" x14ac:dyDescent="0.25">
      <c r="A217" s="1">
        <f t="shared" si="42"/>
        <v>1910</v>
      </c>
      <c r="B217">
        <f t="shared" si="44"/>
        <v>1.1747144459285666E-2</v>
      </c>
      <c r="C217">
        <f t="shared" si="45"/>
        <v>4.4434709800555972E-4</v>
      </c>
      <c r="D217">
        <f t="shared" si="46"/>
        <v>4.8010034876891825E-16</v>
      </c>
      <c r="E217">
        <f t="shared" si="47"/>
        <v>3.4950005689653132E-2</v>
      </c>
      <c r="F217">
        <f t="shared" si="48"/>
        <v>3.2098337593748805E-2</v>
      </c>
      <c r="G217">
        <f t="shared" si="49"/>
        <v>1.9107727116860485E-3</v>
      </c>
      <c r="H217">
        <f t="shared" si="50"/>
        <v>9.1950946506280662E-4</v>
      </c>
      <c r="I217">
        <f t="shared" si="51"/>
        <v>4.2449971879440149E-3</v>
      </c>
      <c r="J217" s="1">
        <f t="shared" si="43"/>
        <v>1910</v>
      </c>
      <c r="K217">
        <f t="shared" si="52"/>
        <v>7.9029022031231052E-5</v>
      </c>
      <c r="L217">
        <f t="shared" si="53"/>
        <v>5.3908327801721612E-9</v>
      </c>
      <c r="M217">
        <f t="shared" si="54"/>
        <v>8.1526020182032796E-39</v>
      </c>
      <c r="N217">
        <f t="shared" si="55"/>
        <v>9.0953921871466097E-3</v>
      </c>
      <c r="O217">
        <f t="shared" si="56"/>
        <v>4.5455041514422811E-3</v>
      </c>
      <c r="P217">
        <f t="shared" si="57"/>
        <v>1.2868026517676157E-6</v>
      </c>
      <c r="Q217">
        <f t="shared" si="58"/>
        <v>9.6038429431288819E-8</v>
      </c>
      <c r="R217">
        <f t="shared" si="59"/>
        <v>1.7451310456453002E-4</v>
      </c>
    </row>
    <row r="218" spans="1:18" x14ac:dyDescent="0.25">
      <c r="A218" s="1">
        <f t="shared" si="42"/>
        <v>1920</v>
      </c>
      <c r="B218">
        <f t="shared" si="44"/>
        <v>1.1476969910334126E-2</v>
      </c>
      <c r="C218">
        <f t="shared" si="45"/>
        <v>4.2069471063743702E-4</v>
      </c>
      <c r="D218">
        <f t="shared" si="46"/>
        <v>2.2640842604818079E-16</v>
      </c>
      <c r="E218">
        <f t="shared" si="47"/>
        <v>3.4627495568417876E-2</v>
      </c>
      <c r="F218">
        <f t="shared" si="48"/>
        <v>3.1724167406763204E-2</v>
      </c>
      <c r="G218">
        <f t="shared" si="49"/>
        <v>1.840814807098301E-3</v>
      </c>
      <c r="H218">
        <f t="shared" si="50"/>
        <v>8.7851052229259707E-4</v>
      </c>
      <c r="I218">
        <f t="shared" si="51"/>
        <v>4.1497823566754204E-3</v>
      </c>
      <c r="J218" s="1">
        <f t="shared" si="43"/>
        <v>1920</v>
      </c>
      <c r="K218">
        <f t="shared" si="52"/>
        <v>7.5215795078785E-5</v>
      </c>
      <c r="L218">
        <f t="shared" si="53"/>
        <v>4.7104649070206506E-9</v>
      </c>
      <c r="M218">
        <f t="shared" si="54"/>
        <v>1.2578515612400158E-39</v>
      </c>
      <c r="N218">
        <f t="shared" si="55"/>
        <v>9.0092348614196748E-3</v>
      </c>
      <c r="O218">
        <f t="shared" si="56"/>
        <v>4.4765765699489313E-3</v>
      </c>
      <c r="P218">
        <f t="shared" si="57"/>
        <v>1.1910195473197049E-6</v>
      </c>
      <c r="Q218">
        <f t="shared" si="58"/>
        <v>8.6618053063425293E-8</v>
      </c>
      <c r="R218">
        <f t="shared" si="59"/>
        <v>1.7016136399760438E-4</v>
      </c>
    </row>
    <row r="219" spans="1:18" x14ac:dyDescent="0.25">
      <c r="A219" s="1">
        <f t="shared" ref="A219:A226" si="60">A218+cycle_length</f>
        <v>1930</v>
      </c>
      <c r="B219">
        <f t="shared" si="44"/>
        <v>1.1213009151223518E-2</v>
      </c>
      <c r="C219">
        <f t="shared" si="45"/>
        <v>3.9826132464304553E-4</v>
      </c>
      <c r="D219">
        <f t="shared" si="46"/>
        <v>1.051067480058736E-16</v>
      </c>
      <c r="E219">
        <f t="shared" si="47"/>
        <v>3.430950879095937E-2</v>
      </c>
      <c r="F219">
        <f t="shared" si="48"/>
        <v>3.1355524096639997E-2</v>
      </c>
      <c r="G219">
        <f t="shared" si="49"/>
        <v>1.7733956302177223E-3</v>
      </c>
      <c r="H219">
        <f t="shared" si="50"/>
        <v>8.3929785421688052E-4</v>
      </c>
      <c r="I219">
        <f t="shared" si="51"/>
        <v>4.0570548090963247E-3</v>
      </c>
      <c r="J219" s="1">
        <f t="shared" ref="J219:J226" si="61">A219</f>
        <v>1930</v>
      </c>
      <c r="K219">
        <f t="shared" si="52"/>
        <v>7.1586560024721721E-5</v>
      </c>
      <c r="L219">
        <f t="shared" si="53"/>
        <v>4.1149454954592102E-9</v>
      </c>
      <c r="M219">
        <f t="shared" si="54"/>
        <v>1.8663744952566756E-40</v>
      </c>
      <c r="N219">
        <f t="shared" si="55"/>
        <v>8.9243276166104737E-3</v>
      </c>
      <c r="O219">
        <f t="shared" si="56"/>
        <v>4.4089347896154596E-3</v>
      </c>
      <c r="P219">
        <f t="shared" si="57"/>
        <v>1.1023503897478193E-6</v>
      </c>
      <c r="Q219">
        <f t="shared" si="58"/>
        <v>7.8113555290748593E-8</v>
      </c>
      <c r="R219">
        <f t="shared" si="59"/>
        <v>1.6593821052197203E-4</v>
      </c>
    </row>
    <row r="220" spans="1:18" x14ac:dyDescent="0.25">
      <c r="A220" s="1">
        <f t="shared" si="60"/>
        <v>1940</v>
      </c>
      <c r="B220">
        <f t="shared" ref="B220:B226" si="62">EXP(-B$9*$A220)</f>
        <v>1.0955119269957384E-2</v>
      </c>
      <c r="C220">
        <f t="shared" ref="C220:C226" si="63">1-WEIBULL($A220, C$11, C$9, TRUE)</f>
        <v>3.7698645056483127E-4</v>
      </c>
      <c r="D220">
        <f t="shared" ref="D220:D226" si="64">EXP((-1/D$11) * D$9 * (EXP(D$11*$A220)-1))</f>
        <v>4.8017934171457509E-17</v>
      </c>
      <c r="E220">
        <f t="shared" ref="E220:E226" si="65">1 /(1+(($A220 / E$9)^E$11))</f>
        <v>3.3995960869142271E-2</v>
      </c>
      <c r="F220">
        <f t="shared" ref="F220:F226" si="66">1-LOGNORMDIST($A220,F$9,F$11)</f>
        <v>3.0992307808680897E-2</v>
      </c>
      <c r="G220">
        <f t="shared" ref="G220:G226" si="67">1-_xlfn.GAMMA.DIST($A220, G$11, 1/(G$9),TRUE)</f>
        <v>1.708424089536642E-3</v>
      </c>
      <c r="H220">
        <f t="shared" ref="H220:H226" si="68">IF(H$13&lt;0,GAMMADIST((-H$13^-2) * EXP(-H$13* -((LN($A220)-(H$9))/H$11)),-H$13^-2,1,1),1-GAMMADIST((-H$13^-2) * EXP(-H$13 * -((LN($A220)-(H$9))/H$11)),-H$13^-2,1,1))</f>
        <v>8.0179573912952939E-4</v>
      </c>
      <c r="I220">
        <f t="shared" ref="I220:I226" si="69">_xlfn.BETA.DIST(I$19/(I$19 + I$17*$A220^(I$21/I$11)/EXP(I$21/I$11*I$9)),I$19,I$17,TRUE)</f>
        <v>3.966741029849361E-3</v>
      </c>
      <c r="J220" s="1">
        <f t="shared" si="61"/>
        <v>1940</v>
      </c>
      <c r="K220">
        <f t="shared" ref="K220:K226" si="70">EXP(-K$9*$A220)</f>
        <v>6.8132439081515698E-5</v>
      </c>
      <c r="L220">
        <f t="shared" ref="L220:L226" si="71">1-WEIBULL($A220, L$11, L$9, TRUE)</f>
        <v>3.5938270137592099E-9</v>
      </c>
      <c r="M220">
        <f t="shared" ref="M220:M226" si="72">EXP((-1/M$11) * M$9 * (EXP(M$11*$A220)-1))</f>
        <v>2.6610307615337865E-41</v>
      </c>
      <c r="N220">
        <f t="shared" ref="N220:N226" si="73">1 /(1+(($A220 / N$9)^N$11))</f>
        <v>8.840646113410424E-3</v>
      </c>
      <c r="O220">
        <f t="shared" ref="O220:O226" si="74">1-LOGNORMDIST($A220,O$9,O$11)</f>
        <v>4.3425501367190256E-3</v>
      </c>
      <c r="P220">
        <f t="shared" ref="P220:P226" si="75">1-_xlfn.GAMMA.DIST($A220, P$11, 1/(P$9),TRUE)</f>
        <v>1.0202681266502367E-6</v>
      </c>
      <c r="Q220">
        <f t="shared" ref="Q220:Q226" si="76">IF(Q$13&lt;0,GAMMADIST((-Q$13^-2) * EXP(-Q$13* -((LN($A220)-(Q$9))/Q$11)),-Q$13^-2,1,1),1-GAMMADIST((-Q$13^-2) * EXP(-Q$13 * -((LN($A220)-(Q$9))/Q$11)),-Q$13^-2,1,1))</f>
        <v>7.0436735555290397E-8</v>
      </c>
      <c r="R220">
        <f t="shared" ref="R220:R226" si="77">_xlfn.BETA.DIST(R$19/(R$19 + R$17*$A220^(R$21/R$11)/EXP(R$21/R$11*R$9)),R$19,R$17,TRUE)</f>
        <v>1.618392650972619E-4</v>
      </c>
    </row>
    <row r="221" spans="1:18" x14ac:dyDescent="0.25">
      <c r="A221" s="1">
        <f t="shared" si="60"/>
        <v>1950</v>
      </c>
      <c r="B221">
        <f t="shared" si="62"/>
        <v>1.0703160641396247E-2</v>
      </c>
      <c r="C221">
        <f t="shared" si="63"/>
        <v>3.5681246622532026E-4</v>
      </c>
      <c r="D221">
        <f t="shared" si="64"/>
        <v>2.1580705229802155E-17</v>
      </c>
      <c r="E221">
        <f t="shared" si="65"/>
        <v>3.3686769273945233E-2</v>
      </c>
      <c r="F221">
        <f t="shared" si="66"/>
        <v>3.0634420834081966E-2</v>
      </c>
      <c r="G221">
        <f t="shared" si="67"/>
        <v>1.6458123135605351E-3</v>
      </c>
      <c r="H221">
        <f t="shared" si="68"/>
        <v>7.6593155951398817E-4</v>
      </c>
      <c r="I221">
        <f t="shared" si="69"/>
        <v>3.8787699081149125E-3</v>
      </c>
      <c r="J221" s="1">
        <f t="shared" si="61"/>
        <v>1950</v>
      </c>
      <c r="K221">
        <f t="shared" si="70"/>
        <v>6.4844982823498927E-5</v>
      </c>
      <c r="L221">
        <f t="shared" si="71"/>
        <v>3.1379309151091661E-9</v>
      </c>
      <c r="M221">
        <f t="shared" si="72"/>
        <v>3.6426777633923275E-42</v>
      </c>
      <c r="N221">
        <f t="shared" si="73"/>
        <v>8.7581666053596317E-3</v>
      </c>
      <c r="O221">
        <f t="shared" si="74"/>
        <v>4.2773946847614042E-3</v>
      </c>
      <c r="P221">
        <f t="shared" si="75"/>
        <v>9.4428464325613248E-7</v>
      </c>
      <c r="Q221">
        <f t="shared" si="76"/>
        <v>6.3507800351914057E-8</v>
      </c>
      <c r="R221">
        <f t="shared" si="77"/>
        <v>1.5786031708978879E-4</v>
      </c>
    </row>
    <row r="222" spans="1:18" x14ac:dyDescent="0.25">
      <c r="A222" s="1">
        <f t="shared" si="60"/>
        <v>1960</v>
      </c>
      <c r="B222">
        <f t="shared" si="62"/>
        <v>1.0456996851662707E-2</v>
      </c>
      <c r="C222">
        <f t="shared" si="63"/>
        <v>3.3768448843352061E-4</v>
      </c>
      <c r="D222">
        <f t="shared" si="64"/>
        <v>9.5382448938964689E-18</v>
      </c>
      <c r="E222">
        <f t="shared" si="65"/>
        <v>3.3381853381481308E-2</v>
      </c>
      <c r="F222">
        <f t="shared" si="66"/>
        <v>3.028176755629286E-2</v>
      </c>
      <c r="G222">
        <f t="shared" si="67"/>
        <v>1.5854755392898934E-3</v>
      </c>
      <c r="H222">
        <f t="shared" si="68"/>
        <v>7.3163568010148339E-4</v>
      </c>
      <c r="I222">
        <f t="shared" si="69"/>
        <v>3.7930726521556795E-3</v>
      </c>
      <c r="J222" s="1">
        <f t="shared" si="61"/>
        <v>1960</v>
      </c>
      <c r="K222">
        <f t="shared" si="70"/>
        <v>6.1716149517985534E-5</v>
      </c>
      <c r="L222">
        <f t="shared" si="71"/>
        <v>2.7391958701272756E-9</v>
      </c>
      <c r="M222">
        <f t="shared" si="72"/>
        <v>4.7834567818997328E-43</v>
      </c>
      <c r="N222">
        <f t="shared" si="73"/>
        <v>8.6768659215513341E-3</v>
      </c>
      <c r="O222">
        <f t="shared" si="74"/>
        <v>4.2134412321266357E-3</v>
      </c>
      <c r="P222">
        <f t="shared" si="75"/>
        <v>8.7394789538564055E-7</v>
      </c>
      <c r="Q222">
        <f t="shared" si="76"/>
        <v>5.7254570418052708E-8</v>
      </c>
      <c r="R222">
        <f t="shared" si="77"/>
        <v>1.5399731707216031E-4</v>
      </c>
    </row>
    <row r="223" spans="1:18" x14ac:dyDescent="0.25">
      <c r="A223" s="1">
        <f t="shared" si="60"/>
        <v>1970</v>
      </c>
      <c r="B223">
        <f t="shared" si="62"/>
        <v>1.0216494624285021E-2</v>
      </c>
      <c r="C223">
        <f t="shared" si="63"/>
        <v>3.1955025000474091E-4</v>
      </c>
      <c r="D223">
        <f t="shared" si="64"/>
        <v>4.144386598156322E-18</v>
      </c>
      <c r="E223">
        <f t="shared" si="65"/>
        <v>3.3081134420732926E-2</v>
      </c>
      <c r="F223">
        <f t="shared" si="66"/>
        <v>2.9934254398909399E-2</v>
      </c>
      <c r="G223">
        <f t="shared" si="67"/>
        <v>1.5273320044510985E-3</v>
      </c>
      <c r="H223">
        <f t="shared" si="68"/>
        <v>6.9884133045150509E-4</v>
      </c>
      <c r="I223">
        <f t="shared" si="69"/>
        <v>3.7095827071074471E-3</v>
      </c>
      <c r="J223" s="1">
        <f t="shared" si="61"/>
        <v>1970</v>
      </c>
      <c r="K223">
        <f t="shared" si="70"/>
        <v>5.8738285453690632E-5</v>
      </c>
      <c r="L223">
        <f t="shared" si="71"/>
        <v>2.3905433188531333E-9</v>
      </c>
      <c r="M223">
        <f t="shared" si="72"/>
        <v>6.0205470759534966E-44</v>
      </c>
      <c r="N223">
        <f t="shared" si="73"/>
        <v>8.5967214499230362E-3</v>
      </c>
      <c r="O223">
        <f t="shared" si="74"/>
        <v>4.1506632804936272E-3</v>
      </c>
      <c r="P223">
        <f t="shared" si="75"/>
        <v>8.08839251797977E-7</v>
      </c>
      <c r="Q223">
        <f t="shared" si="76"/>
        <v>5.1611762641456949E-8</v>
      </c>
      <c r="R223">
        <f t="shared" si="77"/>
        <v>1.5024636996094058E-4</v>
      </c>
    </row>
    <row r="224" spans="1:18" x14ac:dyDescent="0.25">
      <c r="A224" s="1">
        <f t="shared" si="60"/>
        <v>1980</v>
      </c>
      <c r="B224">
        <f t="shared" si="62"/>
        <v>9.981523748039409E-3</v>
      </c>
      <c r="C224">
        <f t="shared" si="63"/>
        <v>3.0235998189642732E-4</v>
      </c>
      <c r="D224">
        <f t="shared" si="64"/>
        <v>1.769644857736444E-18</v>
      </c>
      <c r="E224">
        <f t="shared" si="65"/>
        <v>3.2784535422940471E-2</v>
      </c>
      <c r="F224">
        <f t="shared" si="66"/>
        <v>2.9591789775047284E-2</v>
      </c>
      <c r="G224">
        <f t="shared" si="67"/>
        <v>1.4713028433565034E-3</v>
      </c>
      <c r="H224">
        <f t="shared" si="68"/>
        <v>6.6748449189946157E-4</v>
      </c>
      <c r="I224">
        <f t="shared" si="69"/>
        <v>3.6282356758866943E-3</v>
      </c>
      <c r="J224" s="1">
        <f t="shared" si="61"/>
        <v>1980</v>
      </c>
      <c r="K224">
        <f t="shared" si="70"/>
        <v>5.590410621832101E-5</v>
      </c>
      <c r="L224">
        <f t="shared" si="71"/>
        <v>2.085760009151727E-9</v>
      </c>
      <c r="M224">
        <f t="shared" si="72"/>
        <v>7.2563452608187072E-45</v>
      </c>
      <c r="N224">
        <f t="shared" si="73"/>
        <v>8.5177111211116648E-3</v>
      </c>
      <c r="O224">
        <f t="shared" si="74"/>
        <v>4.0890350139756171E-3</v>
      </c>
      <c r="P224">
        <f t="shared" si="75"/>
        <v>7.4857103316006146E-7</v>
      </c>
      <c r="Q224">
        <f t="shared" si="76"/>
        <v>4.6520338470301681E-8</v>
      </c>
      <c r="R224">
        <f t="shared" si="77"/>
        <v>1.4660372847512845E-4</v>
      </c>
    </row>
    <row r="225" spans="1:18" x14ac:dyDescent="0.25">
      <c r="A225" s="1">
        <f t="shared" si="60"/>
        <v>1990</v>
      </c>
      <c r="B225">
        <f t="shared" si="62"/>
        <v>9.7519570064519296E-3</v>
      </c>
      <c r="C225">
        <f t="shared" si="63"/>
        <v>2.8606630027172564E-4</v>
      </c>
      <c r="D225">
        <f t="shared" si="64"/>
        <v>7.4231445042263235E-19</v>
      </c>
      <c r="E225">
        <f t="shared" si="65"/>
        <v>3.2491981172585213E-2</v>
      </c>
      <c r="F225">
        <f t="shared" si="66"/>
        <v>2.925428403815078E-2</v>
      </c>
      <c r="G225">
        <f t="shared" si="67"/>
        <v>1.4173119862779249E-3</v>
      </c>
      <c r="H225">
        <f t="shared" si="68"/>
        <v>6.3750378872362568E-4</v>
      </c>
      <c r="I225">
        <f t="shared" si="69"/>
        <v>3.5489692430902965E-3</v>
      </c>
      <c r="J225" s="1">
        <f t="shared" si="61"/>
        <v>1990</v>
      </c>
      <c r="K225">
        <f t="shared" si="70"/>
        <v>5.3206678879540865E-5</v>
      </c>
      <c r="L225">
        <f t="shared" si="71"/>
        <v>1.8193933026822151E-9</v>
      </c>
      <c r="M225">
        <f t="shared" si="72"/>
        <v>8.3674789582953326E-46</v>
      </c>
      <c r="N225">
        <f t="shared" si="73"/>
        <v>8.4398133928510789E-3</v>
      </c>
      <c r="O225">
        <f t="shared" si="74"/>
        <v>4.028531278959524E-3</v>
      </c>
      <c r="P225">
        <f t="shared" si="75"/>
        <v>6.9278422976104537E-7</v>
      </c>
      <c r="Q225">
        <f t="shared" si="76"/>
        <v>4.1926912497380897E-8</v>
      </c>
      <c r="R225">
        <f t="shared" si="77"/>
        <v>1.4306578689913117E-4</v>
      </c>
    </row>
    <row r="226" spans="1:18" x14ac:dyDescent="0.25">
      <c r="A226" s="1">
        <f t="shared" si="60"/>
        <v>2000</v>
      </c>
      <c r="B226">
        <f t="shared" si="62"/>
        <v>9.5276701089216688E-3</v>
      </c>
      <c r="C226">
        <f t="shared" si="63"/>
        <v>2.7062409830391765E-4</v>
      </c>
      <c r="D226">
        <f t="shared" si="64"/>
        <v>3.0577657932545514E-19</v>
      </c>
      <c r="E226">
        <f t="shared" si="65"/>
        <v>3.2203398159910003E-2</v>
      </c>
      <c r="F226">
        <f t="shared" si="66"/>
        <v>2.8921649434190955E-2</v>
      </c>
      <c r="G226">
        <f t="shared" si="67"/>
        <v>1.3652860622170859E-3</v>
      </c>
      <c r="H226">
        <f t="shared" si="68"/>
        <v>6.0884038338437918E-4</v>
      </c>
      <c r="I226">
        <f t="shared" si="69"/>
        <v>3.4717231017682643E-3</v>
      </c>
      <c r="J226" s="1">
        <f t="shared" si="61"/>
        <v>2000</v>
      </c>
      <c r="K226">
        <f t="shared" si="70"/>
        <v>5.0639405025722597E-5</v>
      </c>
      <c r="L226">
        <f t="shared" si="71"/>
        <v>1.5866593594537903E-9</v>
      </c>
      <c r="M226">
        <f t="shared" si="72"/>
        <v>9.2228392508518047E-47</v>
      </c>
      <c r="N226">
        <f t="shared" si="73"/>
        <v>8.3630072348911729E-3</v>
      </c>
      <c r="O226">
        <f t="shared" si="74"/>
        <v>3.969127564616981E-3</v>
      </c>
      <c r="P226">
        <f t="shared" si="75"/>
        <v>6.4114638886891839E-7</v>
      </c>
      <c r="Q226">
        <f t="shared" si="76"/>
        <v>3.7783217332609809E-8</v>
      </c>
      <c r="R226">
        <f t="shared" si="77"/>
        <v>1.3962907513482509E-4</v>
      </c>
    </row>
  </sheetData>
  <mergeCells count="20">
    <mergeCell ref="J23:R23"/>
    <mergeCell ref="J6:R6"/>
    <mergeCell ref="J8:J9"/>
    <mergeCell ref="K10:K11"/>
    <mergeCell ref="P12:P13"/>
    <mergeCell ref="Q14:Q15"/>
    <mergeCell ref="Q16:Q17"/>
    <mergeCell ref="Q18:Q19"/>
    <mergeCell ref="Q20:Q21"/>
    <mergeCell ref="A23:I23"/>
    <mergeCell ref="B2:C2"/>
    <mergeCell ref="B3:C3"/>
    <mergeCell ref="A6:I6"/>
    <mergeCell ref="H14:H15"/>
    <mergeCell ref="H16:H17"/>
    <mergeCell ref="H18:H19"/>
    <mergeCell ref="H20:H21"/>
    <mergeCell ref="G12:G13"/>
    <mergeCell ref="B10:B11"/>
    <mergeCell ref="A8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R226"/>
  <sheetViews>
    <sheetView zoomScale="85" zoomScaleNormal="85" workbookViewId="0">
      <selection activeCell="F24" sqref="F24"/>
    </sheetView>
  </sheetViews>
  <sheetFormatPr defaultRowHeight="15" x14ac:dyDescent="0.25"/>
  <cols>
    <col min="1" max="1" width="12.85546875" bestFit="1" customWidth="1"/>
    <col min="2" max="2" width="22.140625" bestFit="1" customWidth="1"/>
    <col min="3" max="3" width="24.42578125" bestFit="1" customWidth="1"/>
    <col min="4" max="4" width="26.28515625" bestFit="1" customWidth="1"/>
    <col min="5" max="5" width="22.42578125" bestFit="1" customWidth="1"/>
    <col min="6" max="6" width="25.5703125" bestFit="1" customWidth="1"/>
    <col min="7" max="7" width="24.140625" bestFit="1" customWidth="1"/>
    <col min="8" max="8" width="27.42578125" bestFit="1" customWidth="1"/>
    <col min="9" max="9" width="21.5703125" bestFit="1" customWidth="1"/>
    <col min="10" max="10" width="11.28515625" bestFit="1" customWidth="1"/>
    <col min="11" max="11" width="19.5703125" bestFit="1" customWidth="1"/>
    <col min="12" max="12" width="24.28515625" bestFit="1" customWidth="1"/>
    <col min="13" max="13" width="26.7109375" bestFit="1" customWidth="1"/>
    <col min="14" max="14" width="22.5703125" bestFit="1" customWidth="1"/>
    <col min="15" max="15" width="26" bestFit="1" customWidth="1"/>
    <col min="16" max="16" width="25" bestFit="1" customWidth="1"/>
    <col min="17" max="17" width="28.42578125" bestFit="1" customWidth="1"/>
    <col min="18" max="18" width="22.140625" bestFit="1" customWidth="1"/>
  </cols>
  <sheetData>
    <row r="2" spans="1:18" x14ac:dyDescent="0.25">
      <c r="B2" s="39" t="s">
        <v>61</v>
      </c>
      <c r="C2" s="39"/>
    </row>
    <row r="3" spans="1:18" x14ac:dyDescent="0.25">
      <c r="B3" s="40" t="s">
        <v>62</v>
      </c>
      <c r="C3" s="40"/>
    </row>
    <row r="6" spans="1:18" x14ac:dyDescent="0.25">
      <c r="A6" s="38" t="s">
        <v>80</v>
      </c>
      <c r="B6" s="38"/>
      <c r="C6" s="38"/>
      <c r="D6" s="38"/>
      <c r="E6" s="38"/>
      <c r="F6" s="38"/>
      <c r="G6" s="38"/>
      <c r="H6" s="38"/>
      <c r="I6" s="38"/>
      <c r="J6" s="38" t="s">
        <v>79</v>
      </c>
      <c r="K6" s="38"/>
      <c r="L6" s="38"/>
      <c r="M6" s="38"/>
      <c r="N6" s="38"/>
      <c r="O6" s="38"/>
      <c r="P6" s="38"/>
      <c r="Q6" s="38"/>
      <c r="R6" s="38"/>
    </row>
    <row r="7" spans="1:18" x14ac:dyDescent="0.25">
      <c r="A7" s="8"/>
      <c r="B7" s="9" t="s">
        <v>37</v>
      </c>
      <c r="C7" s="9" t="s">
        <v>45</v>
      </c>
      <c r="D7" s="9" t="s">
        <v>47</v>
      </c>
      <c r="E7" s="9" t="s">
        <v>51</v>
      </c>
      <c r="F7" s="9" t="s">
        <v>50</v>
      </c>
      <c r="G7" s="9" t="s">
        <v>46</v>
      </c>
      <c r="H7" s="9" t="s">
        <v>48</v>
      </c>
      <c r="I7" s="9" t="s">
        <v>49</v>
      </c>
      <c r="J7" s="8"/>
      <c r="K7" s="9" t="s">
        <v>37</v>
      </c>
      <c r="L7" s="9" t="s">
        <v>45</v>
      </c>
      <c r="M7" s="9" t="s">
        <v>47</v>
      </c>
      <c r="N7" s="9" t="s">
        <v>51</v>
      </c>
      <c r="O7" s="9" t="s">
        <v>50</v>
      </c>
      <c r="P7" s="9" t="s">
        <v>46</v>
      </c>
      <c r="Q7" s="9" t="s">
        <v>48</v>
      </c>
      <c r="R7" s="9" t="s">
        <v>49</v>
      </c>
    </row>
    <row r="8" spans="1:18" x14ac:dyDescent="0.25">
      <c r="A8" s="38" t="s">
        <v>39</v>
      </c>
      <c r="B8" s="13" t="s">
        <v>0</v>
      </c>
      <c r="C8" s="13" t="s">
        <v>2</v>
      </c>
      <c r="D8" s="13" t="s">
        <v>6</v>
      </c>
      <c r="E8" s="13" t="s">
        <v>10</v>
      </c>
      <c r="F8" s="13" t="s">
        <v>18</v>
      </c>
      <c r="G8" s="13" t="s">
        <v>14</v>
      </c>
      <c r="H8" s="13" t="s">
        <v>22</v>
      </c>
      <c r="I8" s="13" t="s">
        <v>28</v>
      </c>
      <c r="J8" s="38" t="s">
        <v>39</v>
      </c>
      <c r="K8" s="13" t="s">
        <v>1</v>
      </c>
      <c r="L8" s="13" t="s">
        <v>3</v>
      </c>
      <c r="M8" s="13" t="s">
        <v>7</v>
      </c>
      <c r="N8" s="13" t="s">
        <v>11</v>
      </c>
      <c r="O8" s="13" t="s">
        <v>19</v>
      </c>
      <c r="P8" s="13" t="s">
        <v>15</v>
      </c>
      <c r="Q8" s="13" t="s">
        <v>23</v>
      </c>
      <c r="R8" s="13" t="s">
        <v>29</v>
      </c>
    </row>
    <row r="9" spans="1:18" x14ac:dyDescent="0.25">
      <c r="A9" s="38"/>
      <c r="B9" s="4">
        <f t="shared" ref="B9:I9" si="0">HLOOKUP(B8,OS_params,2, FALSE)</f>
        <v>6.00260098082426E-4</v>
      </c>
      <c r="C9" s="4">
        <f t="shared" si="0"/>
        <v>1449.8314041705</v>
      </c>
      <c r="D9" s="4">
        <f t="shared" si="0"/>
        <v>4.8763177281743801E-4</v>
      </c>
      <c r="E9" s="4">
        <f t="shared" si="0"/>
        <v>1171.3244621986601</v>
      </c>
      <c r="F9" s="4">
        <f t="shared" si="0"/>
        <v>7.2423700844474297</v>
      </c>
      <c r="G9" s="4">
        <f t="shared" si="0"/>
        <v>8.0389725490305898E-4</v>
      </c>
      <c r="H9" s="4">
        <f t="shared" si="0"/>
        <v>7.2804093257323403</v>
      </c>
      <c r="I9" s="4">
        <f t="shared" si="0"/>
        <v>7.2698734785630901</v>
      </c>
      <c r="J9" s="38"/>
      <c r="K9" s="4">
        <f t="shared" ref="K9:R9" si="1">HLOOKUP(K8,OS_params,2, FALSE)</f>
        <v>8.6856888118448303E-4</v>
      </c>
      <c r="L9" s="4">
        <f t="shared" si="1"/>
        <v>1040.76906369176</v>
      </c>
      <c r="M9" s="4">
        <f t="shared" si="1"/>
        <v>7.0972507565305795E-4</v>
      </c>
      <c r="N9" s="4">
        <f t="shared" si="1"/>
        <v>797.01153321388097</v>
      </c>
      <c r="O9" s="4">
        <f t="shared" si="1"/>
        <v>6.7984550938847903</v>
      </c>
      <c r="P9" s="4">
        <f t="shared" si="1"/>
        <v>1.12933974632453E-3</v>
      </c>
      <c r="Q9" s="4">
        <f t="shared" si="1"/>
        <v>6.94319641300077</v>
      </c>
      <c r="R9" s="4">
        <f t="shared" si="1"/>
        <v>6.9319576240955598</v>
      </c>
    </row>
    <row r="10" spans="1:18" x14ac:dyDescent="0.25">
      <c r="A10" s="5"/>
      <c r="B10" s="41" t="s">
        <v>40</v>
      </c>
      <c r="C10" s="13" t="s">
        <v>4</v>
      </c>
      <c r="D10" s="13" t="s">
        <v>8</v>
      </c>
      <c r="E10" s="13" t="s">
        <v>12</v>
      </c>
      <c r="F10" s="13" t="s">
        <v>20</v>
      </c>
      <c r="G10" s="13" t="s">
        <v>16</v>
      </c>
      <c r="H10" s="13" t="s">
        <v>24</v>
      </c>
      <c r="I10" s="13" t="s">
        <v>30</v>
      </c>
      <c r="J10" s="5"/>
      <c r="K10" s="41" t="s">
        <v>40</v>
      </c>
      <c r="L10" s="13" t="s">
        <v>4</v>
      </c>
      <c r="M10" s="13" t="s">
        <v>8</v>
      </c>
      <c r="N10" s="13" t="s">
        <v>12</v>
      </c>
      <c r="O10" s="13" t="s">
        <v>20</v>
      </c>
      <c r="P10" s="13" t="s">
        <v>16</v>
      </c>
      <c r="Q10" s="13" t="s">
        <v>24</v>
      </c>
      <c r="R10" s="13" t="s">
        <v>30</v>
      </c>
    </row>
    <row r="11" spans="1:18" x14ac:dyDescent="0.25">
      <c r="A11" s="5"/>
      <c r="B11" s="42"/>
      <c r="C11" s="4">
        <f t="shared" ref="C11:I11" si="2">HLOOKUP(C10,OS_params,2, FALSE)</f>
        <v>1.1348119979683</v>
      </c>
      <c r="D11" s="4">
        <f t="shared" si="2"/>
        <v>7.5285365492689901E-4</v>
      </c>
      <c r="E11" s="4">
        <f t="shared" si="2"/>
        <v>1.2529153305059</v>
      </c>
      <c r="F11" s="4">
        <f t="shared" si="2"/>
        <v>1.565386030232</v>
      </c>
      <c r="G11" s="4">
        <f t="shared" si="2"/>
        <v>1.1680681031238001</v>
      </c>
      <c r="H11" s="4">
        <f t="shared" si="2"/>
        <v>0.91041126989176402</v>
      </c>
      <c r="I11" s="4">
        <f t="shared" si="2"/>
        <v>0.91645614586284996</v>
      </c>
      <c r="J11" s="5"/>
      <c r="K11" s="42"/>
      <c r="L11" s="4">
        <f t="shared" ref="L11:R11" si="3">HLOOKUP(L10,OS_params,2, FALSE)</f>
        <v>1.1348119979683</v>
      </c>
      <c r="M11" s="4">
        <f t="shared" si="3"/>
        <v>7.5285365492689901E-4</v>
      </c>
      <c r="N11" s="4">
        <f t="shared" si="3"/>
        <v>1.2529153305059</v>
      </c>
      <c r="O11" s="4">
        <f t="shared" si="3"/>
        <v>1.565386030232</v>
      </c>
      <c r="P11" s="4">
        <f t="shared" si="3"/>
        <v>1.1680681031238001</v>
      </c>
      <c r="Q11" s="4">
        <f t="shared" si="3"/>
        <v>0.91041126989176402</v>
      </c>
      <c r="R11" s="4">
        <f t="shared" si="3"/>
        <v>0.91645614586284996</v>
      </c>
    </row>
    <row r="12" spans="1:18" x14ac:dyDescent="0.25">
      <c r="A12" s="5"/>
      <c r="B12" s="5"/>
      <c r="C12" s="5"/>
      <c r="D12" s="5"/>
      <c r="E12" s="5"/>
      <c r="F12" s="5"/>
      <c r="G12" s="41" t="s">
        <v>41</v>
      </c>
      <c r="H12" s="13" t="s">
        <v>26</v>
      </c>
      <c r="I12" s="13" t="s">
        <v>32</v>
      </c>
      <c r="J12" s="5"/>
      <c r="K12" s="5"/>
      <c r="L12" s="5"/>
      <c r="M12" s="5"/>
      <c r="N12" s="5"/>
      <c r="O12" s="5"/>
      <c r="P12" s="41" t="s">
        <v>41</v>
      </c>
      <c r="Q12" s="13" t="s">
        <v>27</v>
      </c>
      <c r="R12" s="13" t="s">
        <v>33</v>
      </c>
    </row>
    <row r="13" spans="1:18" x14ac:dyDescent="0.25">
      <c r="A13" s="5"/>
      <c r="B13" s="5"/>
      <c r="C13" s="5"/>
      <c r="D13" s="5"/>
      <c r="E13" s="5"/>
      <c r="F13" s="5"/>
      <c r="G13" s="42"/>
      <c r="H13" s="4">
        <f>HLOOKUP(H12,OS_params,2, FALSE)</f>
        <v>0.94956083561762805</v>
      </c>
      <c r="I13" s="4">
        <f>HLOOKUP(I12,OS_params,2, FALSE)</f>
        <v>0.90250859532869399</v>
      </c>
      <c r="J13" s="5"/>
      <c r="K13" s="5"/>
      <c r="L13" s="5"/>
      <c r="M13" s="5"/>
      <c r="N13" s="5"/>
      <c r="O13" s="5"/>
      <c r="P13" s="42"/>
      <c r="Q13" s="4">
        <v>0.91041126989176402</v>
      </c>
      <c r="R13" s="4">
        <v>0.91645614586284996</v>
      </c>
    </row>
    <row r="14" spans="1:18" x14ac:dyDescent="0.25">
      <c r="A14" s="5"/>
      <c r="B14" s="5"/>
      <c r="C14" s="5"/>
      <c r="D14" s="5"/>
      <c r="E14" s="5"/>
      <c r="F14" s="5"/>
      <c r="G14" s="5"/>
      <c r="H14" s="41" t="s">
        <v>42</v>
      </c>
      <c r="I14" s="18" t="s">
        <v>34</v>
      </c>
      <c r="J14" s="5"/>
      <c r="K14" s="5"/>
      <c r="L14" s="5"/>
      <c r="M14" s="5"/>
      <c r="N14" s="5"/>
      <c r="O14" s="5"/>
      <c r="P14" s="5"/>
      <c r="Q14" s="41" t="s">
        <v>42</v>
      </c>
      <c r="R14" s="18" t="s">
        <v>35</v>
      </c>
    </row>
    <row r="15" spans="1:18" x14ac:dyDescent="0.25">
      <c r="A15" s="5"/>
      <c r="B15" s="5"/>
      <c r="C15" s="5"/>
      <c r="D15" s="5"/>
      <c r="E15" s="5"/>
      <c r="F15" s="5"/>
      <c r="G15" s="5"/>
      <c r="H15" s="42"/>
      <c r="I15" s="4">
        <f>HLOOKUP(I14,OS_params,2, FALSE)</f>
        <v>7.9519785319480493E-2</v>
      </c>
      <c r="J15" s="5"/>
      <c r="K15" s="5"/>
      <c r="L15" s="5"/>
      <c r="M15" s="5"/>
      <c r="N15" s="5"/>
      <c r="O15" s="5"/>
      <c r="P15" s="5"/>
      <c r="Q15" s="42"/>
      <c r="R15" s="4">
        <f>HLOOKUP(R14,OS_params,2, FALSE)</f>
        <v>7.9519785319480493E-2</v>
      </c>
    </row>
    <row r="16" spans="1:18" x14ac:dyDescent="0.25">
      <c r="A16" s="5"/>
      <c r="B16" s="5"/>
      <c r="C16" s="5"/>
      <c r="D16" s="5"/>
      <c r="E16" s="5"/>
      <c r="F16" s="5"/>
      <c r="G16" s="5"/>
      <c r="H16" s="41" t="s">
        <v>57</v>
      </c>
      <c r="I16" s="13" t="s">
        <v>52</v>
      </c>
      <c r="J16" s="5"/>
      <c r="K16" s="5"/>
      <c r="L16" s="5"/>
      <c r="M16" s="5"/>
      <c r="N16" s="5"/>
      <c r="O16" s="5"/>
      <c r="P16" s="5"/>
      <c r="Q16" s="41" t="s">
        <v>57</v>
      </c>
      <c r="R16" s="13" t="s">
        <v>52</v>
      </c>
    </row>
    <row r="17" spans="1:18" x14ac:dyDescent="0.25">
      <c r="A17" s="5"/>
      <c r="B17" s="5"/>
      <c r="C17" s="5"/>
      <c r="D17" s="5"/>
      <c r="E17" s="5"/>
      <c r="F17" s="5"/>
      <c r="G17" s="5"/>
      <c r="H17" s="42"/>
      <c r="I17" s="4">
        <f xml:space="preserve"> 2/(I13*I13 + 2*I15 + I13*SQRT(I13*I13 + 2*I15))</f>
        <v>1.0729271522426334</v>
      </c>
      <c r="J17" s="5"/>
      <c r="K17" s="5"/>
      <c r="L17" s="5"/>
      <c r="M17" s="5"/>
      <c r="N17" s="5"/>
      <c r="O17" s="5"/>
      <c r="P17" s="5"/>
      <c r="Q17" s="42"/>
      <c r="R17" s="4">
        <f xml:space="preserve"> 2/(R13*R13 + 2*R15 + R13*SQRT(R13*R13 + 2*R15))</f>
        <v>1.0444421586757235</v>
      </c>
    </row>
    <row r="18" spans="1:18" x14ac:dyDescent="0.25">
      <c r="A18" s="5"/>
      <c r="B18" s="5"/>
      <c r="C18" s="5"/>
      <c r="D18" s="5"/>
      <c r="E18" s="5"/>
      <c r="F18" s="5"/>
      <c r="G18" s="5"/>
      <c r="H18" s="41" t="s">
        <v>58</v>
      </c>
      <c r="I18" s="13" t="s">
        <v>53</v>
      </c>
      <c r="J18" s="5"/>
      <c r="K18" s="5"/>
      <c r="L18" s="5"/>
      <c r="M18" s="5"/>
      <c r="N18" s="5"/>
      <c r="O18" s="5"/>
      <c r="P18" s="5"/>
      <c r="Q18" s="41" t="s">
        <v>58</v>
      </c>
      <c r="R18" s="13" t="s">
        <v>53</v>
      </c>
    </row>
    <row r="19" spans="1:18" x14ac:dyDescent="0.25">
      <c r="A19" s="5"/>
      <c r="B19" s="5"/>
      <c r="C19" s="5"/>
      <c r="D19" s="5"/>
      <c r="E19" s="5"/>
      <c r="F19" s="5"/>
      <c r="G19" s="5"/>
      <c r="H19" s="42"/>
      <c r="I19" s="4">
        <f xml:space="preserve"> 2/(I13*I13 + 2*I15 - I13*SQRT(I13*I13 + 2*I15))</f>
        <v>24.078046180554416</v>
      </c>
      <c r="J19" s="5"/>
      <c r="K19" s="5"/>
      <c r="L19" s="5"/>
      <c r="M19" s="5"/>
      <c r="N19" s="5"/>
      <c r="O19" s="5"/>
      <c r="P19" s="5"/>
      <c r="Q19" s="42"/>
      <c r="R19" s="4">
        <f xml:space="preserve"> 2/(R13*R13 + 2*R15 - R13*SQRT(R13*R13 + 2*R15))</f>
        <v>24.106531174121312</v>
      </c>
    </row>
    <row r="20" spans="1:18" x14ac:dyDescent="0.25">
      <c r="A20" s="5"/>
      <c r="B20" s="5"/>
      <c r="C20" s="5"/>
      <c r="D20" s="5"/>
      <c r="E20" s="5"/>
      <c r="F20" s="5"/>
      <c r="G20" s="5"/>
      <c r="H20" s="41" t="s">
        <v>59</v>
      </c>
      <c r="I20" s="13" t="s">
        <v>54</v>
      </c>
      <c r="J20" s="5"/>
      <c r="K20" s="5"/>
      <c r="L20" s="5"/>
      <c r="M20" s="5"/>
      <c r="N20" s="5"/>
      <c r="O20" s="5"/>
      <c r="P20" s="5"/>
      <c r="Q20" s="41" t="s">
        <v>59</v>
      </c>
      <c r="R20" s="13" t="s">
        <v>54</v>
      </c>
    </row>
    <row r="21" spans="1:18" x14ac:dyDescent="0.25">
      <c r="A21" s="5"/>
      <c r="B21" s="5"/>
      <c r="C21" s="5"/>
      <c r="D21" s="5"/>
      <c r="E21" s="5"/>
      <c r="F21" s="5"/>
      <c r="G21" s="5"/>
      <c r="H21" s="42"/>
      <c r="I21" s="4">
        <f>SQRT(I13*I13+2*I15)</f>
        <v>0.9866921177759217</v>
      </c>
      <c r="J21" s="5"/>
      <c r="K21" s="5"/>
      <c r="L21" s="5"/>
      <c r="M21" s="5"/>
      <c r="N21" s="5"/>
      <c r="O21" s="5"/>
      <c r="P21" s="5"/>
      <c r="Q21" s="42"/>
      <c r="R21" s="4">
        <f>SQRT(R13*R13+2*R15)</f>
        <v>0.99946557615995479</v>
      </c>
    </row>
    <row r="22" spans="1:18" x14ac:dyDescent="0.25">
      <c r="A22" s="2" t="s">
        <v>63</v>
      </c>
      <c r="B22" s="3">
        <v>10</v>
      </c>
      <c r="H22" s="6"/>
      <c r="I22" s="7"/>
    </row>
    <row r="23" spans="1:18" x14ac:dyDescent="0.25">
      <c r="A23" s="38" t="s">
        <v>77</v>
      </c>
      <c r="B23" s="38"/>
      <c r="C23" s="38"/>
      <c r="D23" s="38"/>
      <c r="E23" s="38"/>
      <c r="F23" s="38"/>
      <c r="G23" s="38"/>
      <c r="H23" s="38"/>
      <c r="I23" s="38"/>
      <c r="J23" s="38" t="s">
        <v>78</v>
      </c>
      <c r="K23" s="38"/>
      <c r="L23" s="38"/>
      <c r="M23" s="38"/>
      <c r="N23" s="38"/>
      <c r="O23" s="38"/>
      <c r="P23" s="38"/>
      <c r="Q23" s="38"/>
      <c r="R23" s="38"/>
    </row>
    <row r="24" spans="1:18" x14ac:dyDescent="0.25">
      <c r="A24" s="10" t="s">
        <v>65</v>
      </c>
      <c r="B24">
        <f t="shared" ref="B24:I24" si="4">SUM(B26:B225)*0.5*cycle_length + SUM(B27:B226)*0.5*cycle_length</f>
        <v>1164.4360975415241</v>
      </c>
      <c r="C24">
        <f t="shared" si="4"/>
        <v>1110.821225625599</v>
      </c>
      <c r="D24">
        <f t="shared" si="4"/>
        <v>1012.6346227453092</v>
      </c>
      <c r="E24">
        <f t="shared" si="4"/>
        <v>1186.9537533880762</v>
      </c>
      <c r="F24">
        <f t="shared" si="4"/>
        <v>1250.4751713944297</v>
      </c>
      <c r="G24">
        <f t="shared" si="4"/>
        <v>1122.729524720877</v>
      </c>
      <c r="H24">
        <f t="shared" si="4"/>
        <v>1118.7495975983138</v>
      </c>
      <c r="I24">
        <f t="shared" si="4"/>
        <v>1120.5224879102002</v>
      </c>
      <c r="J24" s="10" t="s">
        <v>65</v>
      </c>
      <c r="K24">
        <f t="shared" ref="K24:R24" si="5">SUM(K26:K225)*0.5*cycle_length + SUM(K27:K226)*0.5*cycle_length</f>
        <v>948.66589930205487</v>
      </c>
      <c r="L24">
        <f t="shared" si="5"/>
        <v>895.54996423103591</v>
      </c>
      <c r="M24">
        <f t="shared" si="5"/>
        <v>814.65496847247414</v>
      </c>
      <c r="N24">
        <f t="shared" si="5"/>
        <v>989.40324016139084</v>
      </c>
      <c r="O24">
        <f t="shared" si="5"/>
        <v>1054.5453016375468</v>
      </c>
      <c r="P24">
        <f t="shared" si="5"/>
        <v>907.86533111945459</v>
      </c>
      <c r="Q24">
        <f t="shared" si="5"/>
        <v>913.51531506614594</v>
      </c>
      <c r="R24">
        <f t="shared" si="5"/>
        <v>903.06953699579594</v>
      </c>
    </row>
    <row r="25" spans="1:18" x14ac:dyDescent="0.25">
      <c r="A25" s="10" t="s">
        <v>44</v>
      </c>
      <c r="B25" s="10" t="s">
        <v>37</v>
      </c>
      <c r="C25" s="10" t="s">
        <v>45</v>
      </c>
      <c r="D25" s="10" t="s">
        <v>47</v>
      </c>
      <c r="E25" s="10" t="s">
        <v>51</v>
      </c>
      <c r="F25" s="10" t="s">
        <v>50</v>
      </c>
      <c r="G25" s="10" t="s">
        <v>46</v>
      </c>
      <c r="H25" s="10" t="s">
        <v>48</v>
      </c>
      <c r="I25" s="10" t="s">
        <v>49</v>
      </c>
      <c r="J25" s="10" t="s">
        <v>44</v>
      </c>
      <c r="K25" s="10" t="s">
        <v>37</v>
      </c>
      <c r="L25" s="10" t="s">
        <v>45</v>
      </c>
      <c r="M25" s="10" t="s">
        <v>47</v>
      </c>
      <c r="N25" s="10" t="s">
        <v>51</v>
      </c>
      <c r="O25" s="10" t="s">
        <v>50</v>
      </c>
      <c r="P25" s="10" t="s">
        <v>46</v>
      </c>
      <c r="Q25" s="10" t="s">
        <v>48</v>
      </c>
      <c r="R25" s="10" t="s">
        <v>49</v>
      </c>
    </row>
    <row r="26" spans="1:18" x14ac:dyDescent="0.25">
      <c r="A26" s="1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 s="1">
        <f>A26</f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 s="1">
        <f t="shared" ref="A27:A90" si="6">A26+cycle_length</f>
        <v>10</v>
      </c>
      <c r="B27">
        <f>EXP(-B$9*$A27)</f>
        <v>0.99401537863563405</v>
      </c>
      <c r="C27">
        <f>1-WEIBULL($A27, C$11, C$9, TRUE)</f>
        <v>0.99647997717207659</v>
      </c>
      <c r="D27">
        <f>EXP((-1/D$11) * D$9 * (EXP(D$11*$A27)-1))</f>
        <v>0.99511723997211232</v>
      </c>
      <c r="E27">
        <f>1 /(1+(($A27 / E$9)^E$11))</f>
        <v>0.99744722503529026</v>
      </c>
      <c r="F27">
        <f>1-LOGNORMDIST($A27,F$9,F$11)</f>
        <v>0.99919925090307826</v>
      </c>
      <c r="G27">
        <f>1-_xlfn.GAMMA.DIST($A27, G$11, 1/(G$9),TRUE)</f>
        <v>0.99671474924164438</v>
      </c>
      <c r="H27">
        <f>IF(H$13&lt;0,GAMMADIST((-H$13^-2) * EXP(-H$13* -((LN($A27)-(H$9))/H$11)),-H$13^-2,1,1),1-GAMMADIST((-H$13^-2) * EXP(-H$13 * -((LN($A27)-(H$9))/H$11)),-H$13^-2,1,1))</f>
        <v>0.99664196716023545</v>
      </c>
      <c r="I27">
        <f>_xlfn.BETA.DIST(I$19/(I$19 + I$17*$A27^(I$21/I$11)/EXP(I$21/I$11*I$9)),I$19,I$17,TRUE)</f>
        <v>0.99664106661549967</v>
      </c>
      <c r="J27" s="1">
        <f t="shared" ref="J27:J90" si="7">A27</f>
        <v>10</v>
      </c>
      <c r="K27">
        <f>EXP(-K$9*$A27)</f>
        <v>0.99135192281016893</v>
      </c>
      <c r="L27">
        <f>1-WEIBULL($A27, L$11, L$9, TRUE)</f>
        <v>0.99487649559028601</v>
      </c>
      <c r="M27">
        <f>EXP((-1/M$11) * M$9 * (EXP(M$11*$A27)-1))</f>
        <v>0.99290128189410809</v>
      </c>
      <c r="N27">
        <f>1 /(1+(($A27 / N$9)^N$11))</f>
        <v>0.99587115103516832</v>
      </c>
      <c r="O27">
        <f>1-LOGNORMDIST($A27,O$9,O$11)</f>
        <v>0.9979609204000256</v>
      </c>
      <c r="P27">
        <f>1-_xlfn.GAMMA.DIST($A27, P$11, 1/(P$9),TRUE)</f>
        <v>0.99512198548029929</v>
      </c>
      <c r="Q27">
        <f>IF(Q$13&lt;0,GAMMADIST((-Q$13^-2) * EXP(-Q$13* -((LN($A27)-(Q$9))/Q$11)),-Q$13^-2,1,1),1-GAMMADIST((-Q$13^-2) * EXP(-Q$13 * -((LN($A27)-(Q$9))/Q$11)),-Q$13^-2,1,1))</f>
        <v>0.99582750002019416</v>
      </c>
      <c r="R27">
        <f>_xlfn.BETA.DIST(R$19/(R$19 + R$17*$A27^(R$21/R$11)/EXP(R$21/R$11*R$9)),R$19,R$17,TRUE)</f>
        <v>0.99475079968737745</v>
      </c>
    </row>
    <row r="28" spans="1:18" x14ac:dyDescent="0.25">
      <c r="A28" s="1">
        <f t="shared" si="6"/>
        <v>20</v>
      </c>
      <c r="B28">
        <f t="shared" ref="B28:B91" si="8">EXP(-B$9*$A28)</f>
        <v>0.98806657296414302</v>
      </c>
      <c r="C28">
        <f t="shared" ref="C28:C91" si="9">1-WEIBULL($A28, C$11, C$9, TRUE)</f>
        <v>0.99228664932065158</v>
      </c>
      <c r="D28">
        <f t="shared" ref="D28:D91" si="10">EXP((-1/D$11) * D$9 * (EXP(D$11*$A28)-1))</f>
        <v>0.99022169316534647</v>
      </c>
      <c r="E28">
        <f t="shared" ref="E28:E91" si="11">1 /(1+(($A28 / E$9)^E$11))</f>
        <v>0.99393756900173702</v>
      </c>
      <c r="F28">
        <f t="shared" ref="F28:F91" si="12">1-LOGNORMDIST($A28,F$9,F$11)</f>
        <v>0.99666450872225953</v>
      </c>
      <c r="G28">
        <f t="shared" ref="G28:G91" si="13">1-_xlfn.GAMMA.DIST($A28, G$11, 1/(G$9),TRUE)</f>
        <v>0.99264954199219857</v>
      </c>
      <c r="H28">
        <f t="shared" ref="H28:H91" si="14">IF(H$13&lt;0,GAMMADIST((-H$13^-2) * EXP(-H$13* -((LN($A28)-(H$9))/H$11)),-H$13^-2,1,1),1-GAMMADIST((-H$13^-2) * EXP(-H$13 * -((LN($A28)-(H$9))/H$11)),-H$13^-2,1,1))</f>
        <v>0.99253878216121083</v>
      </c>
      <c r="I28">
        <f t="shared" ref="I28:I91" si="15">_xlfn.BETA.DIST(I$19/(I$19 + I$17*$A28^(I$21/I$11)/EXP(I$21/I$11*I$9)),I$19,I$17,TRUE)</f>
        <v>0.99254220783231561</v>
      </c>
      <c r="J28" s="1">
        <f t="shared" si="7"/>
        <v>20</v>
      </c>
      <c r="K28">
        <f t="shared" ref="K28:K91" si="16">EXP(-K$9*$A28)</f>
        <v>0.98277863485941919</v>
      </c>
      <c r="L28">
        <f t="shared" ref="L28:L91" si="17">1-WEIBULL($A28, L$11, L$9, TRUE)</f>
        <v>0.9887837555423945</v>
      </c>
      <c r="M28">
        <f t="shared" ref="M28:M91" si="18">EXP((-1/M$11) * M$9 * (EXP(M$11*$A28)-1))</f>
        <v>0.9857998826870038</v>
      </c>
      <c r="N28">
        <f t="shared" ref="N28:N91" si="19">1 /(1+(($A28 / N$9)^N$11))</f>
        <v>0.99021590102489732</v>
      </c>
      <c r="O28">
        <f t="shared" ref="O28:O91" si="20">1-LOGNORMDIST($A28,O$9,O$11)</f>
        <v>0.99243506966364969</v>
      </c>
      <c r="P28">
        <f t="shared" ref="P28:P91" si="21">1-_xlfn.GAMMA.DIST($A28, P$11, 1/(P$9),TRUE)</f>
        <v>0.98910491281927382</v>
      </c>
      <c r="Q28">
        <f t="shared" ref="Q28:Q91" si="22">IF(Q$13&lt;0,GAMMADIST((-Q$13^-2) * EXP(-Q$13* -((LN($A28)-(Q$9))/Q$11)),-Q$13^-2,1,1),1-GAMMADIST((-Q$13^-2) * EXP(-Q$13 * -((LN($A28)-(Q$9))/Q$11)),-Q$13^-2,1,1))</f>
        <v>0.99043184006294138</v>
      </c>
      <c r="R28">
        <f t="shared" ref="R28:R91" si="23">_xlfn.BETA.DIST(R$19/(R$19 + R$17*$A28^(R$21/R$11)/EXP(R$21/R$11*R$9)),R$19,R$17,TRUE)</f>
        <v>0.98848588666103776</v>
      </c>
    </row>
    <row r="29" spans="1:18" x14ac:dyDescent="0.25">
      <c r="A29" s="1">
        <f t="shared" si="6"/>
        <v>30</v>
      </c>
      <c r="B29">
        <f t="shared" si="8"/>
        <v>0.98215336864216607</v>
      </c>
      <c r="C29">
        <f t="shared" si="9"/>
        <v>0.98780749973331172</v>
      </c>
      <c r="D29">
        <f t="shared" si="10"/>
        <v>0.98531350833195386</v>
      </c>
      <c r="E29">
        <f t="shared" si="11"/>
        <v>0.9899645973123119</v>
      </c>
      <c r="F29">
        <f t="shared" si="12"/>
        <v>0.99293257854400274</v>
      </c>
      <c r="G29">
        <f t="shared" si="13"/>
        <v>0.9882476280707394</v>
      </c>
      <c r="H29">
        <f t="shared" si="14"/>
        <v>0.98811554623187459</v>
      </c>
      <c r="I29">
        <f t="shared" si="15"/>
        <v>0.98812474621463686</v>
      </c>
      <c r="J29" s="1">
        <f t="shared" si="7"/>
        <v>30</v>
      </c>
      <c r="K29">
        <f t="shared" si="16"/>
        <v>0.97427948936463815</v>
      </c>
      <c r="L29">
        <f t="shared" si="17"/>
        <v>0.98228870447825423</v>
      </c>
      <c r="M29">
        <f t="shared" si="18"/>
        <v>0.9786961852522863</v>
      </c>
      <c r="N29">
        <f t="shared" si="19"/>
        <v>0.98384360558849282</v>
      </c>
      <c r="O29">
        <f t="shared" si="20"/>
        <v>0.98500552831473054</v>
      </c>
      <c r="P29">
        <f t="shared" si="21"/>
        <v>0.98261055481244053</v>
      </c>
      <c r="Q29">
        <f t="shared" si="22"/>
        <v>0.98449301475568873</v>
      </c>
      <c r="R29">
        <f t="shared" si="23"/>
        <v>0.98180403044653874</v>
      </c>
    </row>
    <row r="30" spans="1:18" x14ac:dyDescent="0.25">
      <c r="A30" s="1">
        <f t="shared" si="6"/>
        <v>40</v>
      </c>
      <c r="B30">
        <f t="shared" si="8"/>
        <v>0.97627555260910615</v>
      </c>
      <c r="C30">
        <f t="shared" si="9"/>
        <v>0.9831403382293098</v>
      </c>
      <c r="D30">
        <f t="shared" si="10"/>
        <v>0.98039283692848544</v>
      </c>
      <c r="E30">
        <f t="shared" si="11"/>
        <v>0.98567201152763484</v>
      </c>
      <c r="F30">
        <f t="shared" si="12"/>
        <v>0.98839745535307899</v>
      </c>
      <c r="G30">
        <f t="shared" si="13"/>
        <v>0.98362470143623382</v>
      </c>
      <c r="H30">
        <f t="shared" si="14"/>
        <v>0.98348200953600873</v>
      </c>
      <c r="I30">
        <f t="shared" si="15"/>
        <v>0.98349742630609249</v>
      </c>
      <c r="J30" s="1">
        <f t="shared" si="7"/>
        <v>40</v>
      </c>
      <c r="K30">
        <f t="shared" si="16"/>
        <v>0.96585384513614359</v>
      </c>
      <c r="L30">
        <f t="shared" si="17"/>
        <v>0.97553531920558678</v>
      </c>
      <c r="M30">
        <f t="shared" si="18"/>
        <v>0.97159057573756979</v>
      </c>
      <c r="N30">
        <f t="shared" si="19"/>
        <v>0.97699364708410519</v>
      </c>
      <c r="O30">
        <f t="shared" si="20"/>
        <v>0.97650882619429202</v>
      </c>
      <c r="P30">
        <f t="shared" si="21"/>
        <v>0.9758122504910316</v>
      </c>
      <c r="Q30">
        <f t="shared" si="22"/>
        <v>0.97819702649286333</v>
      </c>
      <c r="R30">
        <f t="shared" si="23"/>
        <v>0.97485794780612844</v>
      </c>
    </row>
    <row r="31" spans="1:18" x14ac:dyDescent="0.25">
      <c r="A31" s="1">
        <f t="shared" si="6"/>
        <v>50</v>
      </c>
      <c r="B31">
        <f t="shared" si="8"/>
        <v>0.97043291307945356</v>
      </c>
      <c r="C31">
        <f t="shared" si="9"/>
        <v>0.97833478797702911</v>
      </c>
      <c r="D31">
        <f t="shared" si="10"/>
        <v>0.97545983312675011</v>
      </c>
      <c r="E31">
        <f t="shared" si="11"/>
        <v>0.98113735247240796</v>
      </c>
      <c r="F31">
        <f t="shared" si="12"/>
        <v>0.98331040915503165</v>
      </c>
      <c r="G31">
        <f t="shared" si="13"/>
        <v>0.97883999953606149</v>
      </c>
      <c r="H31">
        <f t="shared" si="14"/>
        <v>0.97869420599433388</v>
      </c>
      <c r="I31">
        <f t="shared" si="15"/>
        <v>0.97871581684588549</v>
      </c>
      <c r="J31" s="1">
        <f t="shared" si="7"/>
        <v>50</v>
      </c>
      <c r="K31">
        <f t="shared" si="16"/>
        <v>0.95750106652931111</v>
      </c>
      <c r="L31">
        <f t="shared" si="17"/>
        <v>0.96859696861058087</v>
      </c>
      <c r="M31">
        <f t="shared" si="18"/>
        <v>0.96448344352688309</v>
      </c>
      <c r="N31">
        <f t="shared" si="19"/>
        <v>0.96979653918323683</v>
      </c>
      <c r="O31">
        <f t="shared" si="20"/>
        <v>0.96740192402187886</v>
      </c>
      <c r="P31">
        <f t="shared" si="21"/>
        <v>0.96879888657253321</v>
      </c>
      <c r="Q31">
        <f t="shared" si="22"/>
        <v>0.97164091681876685</v>
      </c>
      <c r="R31">
        <f t="shared" si="23"/>
        <v>0.96772547940251341</v>
      </c>
    </row>
    <row r="32" spans="1:18" x14ac:dyDescent="0.25">
      <c r="A32" s="1">
        <f t="shared" si="6"/>
        <v>60</v>
      </c>
      <c r="B32">
        <f t="shared" si="8"/>
        <v>0.96462523953515444</v>
      </c>
      <c r="C32">
        <f t="shared" si="9"/>
        <v>0.97342153182184643</v>
      </c>
      <c r="D32">
        <f t="shared" si="10"/>
        <v>0.97051465382431645</v>
      </c>
      <c r="E32">
        <f t="shared" si="11"/>
        <v>0.97641082128885581</v>
      </c>
      <c r="F32">
        <f t="shared" si="12"/>
        <v>0.97783842597487169</v>
      </c>
      <c r="G32">
        <f t="shared" si="13"/>
        <v>0.97393030704517103</v>
      </c>
      <c r="H32">
        <f t="shared" si="14"/>
        <v>0.97378688823667969</v>
      </c>
      <c r="I32">
        <f t="shared" si="15"/>
        <v>0.97381442153475728</v>
      </c>
      <c r="J32" s="1">
        <f t="shared" si="7"/>
        <v>60</v>
      </c>
      <c r="K32">
        <f t="shared" si="16"/>
        <v>0.94922052339662</v>
      </c>
      <c r="L32">
        <f t="shared" si="17"/>
        <v>0.96151918446556939</v>
      </c>
      <c r="M32">
        <f t="shared" si="18"/>
        <v>0.95737518120158149</v>
      </c>
      <c r="N32">
        <f t="shared" si="19"/>
        <v>0.96233735472667914</v>
      </c>
      <c r="O32">
        <f t="shared" si="20"/>
        <v>0.95795566897918494</v>
      </c>
      <c r="P32">
        <f t="shared" si="21"/>
        <v>0.96162568216338107</v>
      </c>
      <c r="Q32">
        <f t="shared" si="22"/>
        <v>0.96488573536149636</v>
      </c>
      <c r="R32">
        <f t="shared" si="23"/>
        <v>0.96045488479132579</v>
      </c>
    </row>
    <row r="33" spans="1:18" x14ac:dyDescent="0.25">
      <c r="A33" s="1">
        <f t="shared" si="6"/>
        <v>70</v>
      </c>
      <c r="B33">
        <f t="shared" si="8"/>
        <v>0.95885232271802578</v>
      </c>
      <c r="C33">
        <f t="shared" si="9"/>
        <v>0.96842166399652685</v>
      </c>
      <c r="D33">
        <f t="shared" si="10"/>
        <v>0.96555745865454967</v>
      </c>
      <c r="E33">
        <f t="shared" si="11"/>
        <v>0.97152823932629151</v>
      </c>
      <c r="F33">
        <f t="shared" si="12"/>
        <v>0.97209698479053697</v>
      </c>
      <c r="G33">
        <f t="shared" si="13"/>
        <v>0.96892095349753427</v>
      </c>
      <c r="H33">
        <f t="shared" si="14"/>
        <v>0.96878397830256791</v>
      </c>
      <c r="I33">
        <f t="shared" si="15"/>
        <v>0.96881702189652397</v>
      </c>
      <c r="J33" s="1">
        <f t="shared" si="7"/>
        <v>70</v>
      </c>
      <c r="K33">
        <f t="shared" si="16"/>
        <v>0.94101159104011423</v>
      </c>
      <c r="L33">
        <f t="shared" si="17"/>
        <v>0.9543333624703787</v>
      </c>
      <c r="M33">
        <f t="shared" si="18"/>
        <v>0.95026618449976363</v>
      </c>
      <c r="N33">
        <f t="shared" si="19"/>
        <v>0.95467700539391187</v>
      </c>
      <c r="O33">
        <f t="shared" si="20"/>
        <v>0.94833983966908986</v>
      </c>
      <c r="P33">
        <f t="shared" si="21"/>
        <v>0.95433064050554162</v>
      </c>
      <c r="Q33">
        <f t="shared" si="22"/>
        <v>0.95797393288898736</v>
      </c>
      <c r="R33">
        <f t="shared" si="23"/>
        <v>0.95307938016954052</v>
      </c>
    </row>
    <row r="34" spans="1:18" x14ac:dyDescent="0.25">
      <c r="A34" s="1">
        <f t="shared" si="6"/>
        <v>80</v>
      </c>
      <c r="B34">
        <f t="shared" si="8"/>
        <v>0.95311395462221571</v>
      </c>
      <c r="C34">
        <f t="shared" si="9"/>
        <v>0.96335069414744023</v>
      </c>
      <c r="D34">
        <f t="shared" si="10"/>
        <v>0.96058840999616524</v>
      </c>
      <c r="E34">
        <f t="shared" si="11"/>
        <v>0.96651677425364169</v>
      </c>
      <c r="F34">
        <f t="shared" si="12"/>
        <v>0.96616851301411788</v>
      </c>
      <c r="G34">
        <f t="shared" si="13"/>
        <v>0.96383055905420401</v>
      </c>
      <c r="H34">
        <f t="shared" si="14"/>
        <v>0.96370306583066356</v>
      </c>
      <c r="I34">
        <f t="shared" si="15"/>
        <v>0.96374112848043525</v>
      </c>
      <c r="J34" s="1">
        <f t="shared" si="7"/>
        <v>80</v>
      </c>
      <c r="K34">
        <f t="shared" si="16"/>
        <v>0.93287365016427359</v>
      </c>
      <c r="L34">
        <f t="shared" si="17"/>
        <v>0.94706263907375154</v>
      </c>
      <c r="M34">
        <f t="shared" si="18"/>
        <v>0.94315685227417012</v>
      </c>
      <c r="N34">
        <f t="shared" si="19"/>
        <v>0.94686169676290255</v>
      </c>
      <c r="O34">
        <f t="shared" si="20"/>
        <v>0.9386650000792176</v>
      </c>
      <c r="P34">
        <f t="shared" si="21"/>
        <v>0.9469416593894554</v>
      </c>
      <c r="Q34">
        <f t="shared" si="22"/>
        <v>0.95093695091342922</v>
      </c>
      <c r="R34">
        <f t="shared" si="23"/>
        <v>0.94562338301496762</v>
      </c>
    </row>
    <row r="35" spans="1:18" x14ac:dyDescent="0.25">
      <c r="A35" s="1">
        <f t="shared" si="6"/>
        <v>90</v>
      </c>
      <c r="B35">
        <f t="shared" si="8"/>
        <v>0.94740992848670824</v>
      </c>
      <c r="C35">
        <f t="shared" si="9"/>
        <v>0.95822056929492183</v>
      </c>
      <c r="D35">
        <f t="shared" si="10"/>
        <v>0.9556076729822931</v>
      </c>
      <c r="E35">
        <f t="shared" si="11"/>
        <v>0.9613979074845348</v>
      </c>
      <c r="F35">
        <f t="shared" si="12"/>
        <v>0.96011332062840493</v>
      </c>
      <c r="G35">
        <f t="shared" si="13"/>
        <v>0.95867344549015465</v>
      </c>
      <c r="H35">
        <f t="shared" si="14"/>
        <v>0.95855768881545766</v>
      </c>
      <c r="I35">
        <f t="shared" si="15"/>
        <v>0.958600237759757</v>
      </c>
      <c r="J35" s="1">
        <f t="shared" si="7"/>
        <v>90</v>
      </c>
      <c r="K35">
        <f t="shared" si="16"/>
        <v>0.92480608682929355</v>
      </c>
      <c r="L35">
        <f t="shared" si="17"/>
        <v>0.9397248646298153</v>
      </c>
      <c r="M35">
        <f t="shared" si="18"/>
        <v>0.9360475864485629</v>
      </c>
      <c r="N35">
        <f t="shared" si="19"/>
        <v>0.93892785981007232</v>
      </c>
      <c r="O35">
        <f t="shared" si="20"/>
        <v>0.92900502393236084</v>
      </c>
      <c r="P35">
        <f t="shared" si="21"/>
        <v>0.93948014900158971</v>
      </c>
      <c r="Q35">
        <f t="shared" si="22"/>
        <v>0.94379911285894447</v>
      </c>
      <c r="R35">
        <f t="shared" si="23"/>
        <v>0.93810567503451836</v>
      </c>
    </row>
    <row r="36" spans="1:18" x14ac:dyDescent="0.25">
      <c r="A36" s="1">
        <f t="shared" si="6"/>
        <v>100</v>
      </c>
      <c r="B36">
        <f t="shared" si="8"/>
        <v>0.94174003878787438</v>
      </c>
      <c r="C36">
        <f t="shared" si="9"/>
        <v>0.95304081237320393</v>
      </c>
      <c r="D36">
        <f t="shared" si="10"/>
        <v>0.95061541550903406</v>
      </c>
      <c r="E36">
        <f t="shared" si="11"/>
        <v>0.95618914341697214</v>
      </c>
      <c r="F36">
        <f t="shared" si="12"/>
        <v>0.9539764000879204</v>
      </c>
      <c r="G36">
        <f t="shared" si="13"/>
        <v>0.95346100040762138</v>
      </c>
      <c r="H36">
        <f t="shared" si="14"/>
        <v>0.95335862212315792</v>
      </c>
      <c r="I36">
        <f t="shared" si="15"/>
        <v>0.95340510725207683</v>
      </c>
      <c r="J36" s="1">
        <f t="shared" si="7"/>
        <v>100</v>
      </c>
      <c r="K36">
        <f t="shared" si="16"/>
        <v>0.91680829240476824</v>
      </c>
      <c r="L36">
        <f t="shared" si="17"/>
        <v>0.93233428071736524</v>
      </c>
      <c r="M36">
        <f t="shared" si="18"/>
        <v>0.92893879197256268</v>
      </c>
      <c r="N36">
        <f t="shared" si="19"/>
        <v>0.93090501227633293</v>
      </c>
      <c r="O36">
        <f t="shared" si="20"/>
        <v>0.91941006686662097</v>
      </c>
      <c r="P36">
        <f t="shared" si="21"/>
        <v>0.93196308215944501</v>
      </c>
      <c r="Q36">
        <f t="shared" si="22"/>
        <v>0.93657984332245947</v>
      </c>
      <c r="R36">
        <f t="shared" si="23"/>
        <v>0.93054118835574728</v>
      </c>
    </row>
    <row r="37" spans="1:18" x14ac:dyDescent="0.25">
      <c r="A37" s="1">
        <f t="shared" si="6"/>
        <v>110</v>
      </c>
      <c r="B37">
        <f t="shared" si="8"/>
        <v>0.93610408123206568</v>
      </c>
      <c r="C37">
        <f t="shared" si="9"/>
        <v>0.94781921538410985</v>
      </c>
      <c r="D37">
        <f t="shared" si="10"/>
        <v>0.94561180824349833</v>
      </c>
      <c r="E37">
        <f t="shared" si="11"/>
        <v>0.95090507174808281</v>
      </c>
      <c r="F37">
        <f t="shared" si="12"/>
        <v>0.94779183302475423</v>
      </c>
      <c r="G37">
        <f t="shared" si="13"/>
        <v>0.94820251114870902</v>
      </c>
      <c r="H37">
        <f t="shared" si="14"/>
        <v>0.94811466412531908</v>
      </c>
      <c r="I37">
        <f t="shared" si="15"/>
        <v>0.94816453407473167</v>
      </c>
      <c r="J37" s="1">
        <f t="shared" si="7"/>
        <v>110</v>
      </c>
      <c r="K37">
        <f t="shared" si="16"/>
        <v>0.90887966352377458</v>
      </c>
      <c r="L37">
        <f t="shared" si="17"/>
        <v>0.92490254330294353</v>
      </c>
      <c r="M37">
        <f t="shared" si="18"/>
        <v>0.92183087677493936</v>
      </c>
      <c r="N37">
        <f t="shared" si="19"/>
        <v>0.92281755161581747</v>
      </c>
      <c r="O37">
        <f t="shared" si="20"/>
        <v>0.90991444044003544</v>
      </c>
      <c r="P37">
        <f t="shared" si="21"/>
        <v>0.92440424950125</v>
      </c>
      <c r="Q37">
        <f t="shared" si="22"/>
        <v>0.92929503430111859</v>
      </c>
      <c r="R37">
        <f t="shared" si="23"/>
        <v>0.92294209607236466</v>
      </c>
    </row>
    <row r="38" spans="1:18" x14ac:dyDescent="0.25">
      <c r="A38" s="1">
        <f t="shared" si="6"/>
        <v>120</v>
      </c>
      <c r="B38">
        <f t="shared" si="8"/>
        <v>0.93050185274825414</v>
      </c>
      <c r="C38">
        <f t="shared" si="9"/>
        <v>0.94256228704801681</v>
      </c>
      <c r="D38">
        <f t="shared" si="10"/>
        <v>0.94059702463131256</v>
      </c>
      <c r="E38">
        <f t="shared" si="11"/>
        <v>0.94555806693042554</v>
      </c>
      <c r="F38">
        <f t="shared" si="12"/>
        <v>0.9415857461988828</v>
      </c>
      <c r="G38">
        <f t="shared" si="13"/>
        <v>0.94290570519923567</v>
      </c>
      <c r="H38">
        <f t="shared" si="14"/>
        <v>0.94283314592061351</v>
      </c>
      <c r="I38">
        <f t="shared" si="15"/>
        <v>0.94288585902834665</v>
      </c>
      <c r="J38" s="1">
        <f t="shared" si="7"/>
        <v>120</v>
      </c>
      <c r="K38">
        <f t="shared" si="16"/>
        <v>0.90101960203735332</v>
      </c>
      <c r="L38">
        <f t="shared" si="17"/>
        <v>0.91743938484989718</v>
      </c>
      <c r="M38">
        <f t="shared" si="18"/>
        <v>0.91472425171534166</v>
      </c>
      <c r="N38">
        <f t="shared" si="19"/>
        <v>0.91468594615020626</v>
      </c>
      <c r="O38">
        <f t="shared" si="20"/>
        <v>0.90054159528435307</v>
      </c>
      <c r="P38">
        <f t="shared" si="21"/>
        <v>0.91681507414744678</v>
      </c>
      <c r="Q38">
        <f t="shared" si="22"/>
        <v>0.92195793629973255</v>
      </c>
      <c r="R38">
        <f t="shared" si="23"/>
        <v>0.91531851852154067</v>
      </c>
    </row>
    <row r="39" spans="1:18" x14ac:dyDescent="0.25">
      <c r="A39" s="1">
        <f t="shared" si="6"/>
        <v>130</v>
      </c>
      <c r="B39">
        <f t="shared" si="8"/>
        <v>0.92493315148071487</v>
      </c>
      <c r="C39">
        <f t="shared" si="9"/>
        <v>0.93727555560829456</v>
      </c>
      <c r="D39">
        <f t="shared" si="10"/>
        <v>0.9355712409035809</v>
      </c>
      <c r="E39">
        <f t="shared" si="11"/>
        <v>0.94015877012751681</v>
      </c>
      <c r="F39">
        <f t="shared" si="12"/>
        <v>0.9353783525953735</v>
      </c>
      <c r="G39">
        <f t="shared" si="13"/>
        <v>0.93757711680796296</v>
      </c>
      <c r="H39">
        <f t="shared" si="14"/>
        <v>0.93752027648946057</v>
      </c>
      <c r="I39">
        <f t="shared" si="15"/>
        <v>0.93757530834627889</v>
      </c>
      <c r="J39" s="1">
        <f t="shared" si="7"/>
        <v>130</v>
      </c>
      <c r="K39">
        <f t="shared" si="16"/>
        <v>0.89322751496938346</v>
      </c>
      <c r="L39">
        <f t="shared" si="17"/>
        <v>0.90995306312005597</v>
      </c>
      <c r="M39">
        <f t="shared" si="18"/>
        <v>0.90761933053445398</v>
      </c>
      <c r="N39">
        <f t="shared" si="19"/>
        <v>0.90652756379930488</v>
      </c>
      <c r="O39">
        <f t="shared" si="20"/>
        <v>0.89130738328536507</v>
      </c>
      <c r="P39">
        <f t="shared" si="21"/>
        <v>0.90920516523736938</v>
      </c>
      <c r="Q39">
        <f t="shared" si="22"/>
        <v>0.91457976650921302</v>
      </c>
      <c r="R39">
        <f t="shared" si="23"/>
        <v>0.90767900237069177</v>
      </c>
    </row>
    <row r="40" spans="1:18" x14ac:dyDescent="0.25">
      <c r="A40" s="1">
        <f t="shared" si="6"/>
        <v>140</v>
      </c>
      <c r="B40">
        <f t="shared" si="8"/>
        <v>0.91939777678175316</v>
      </c>
      <c r="C40">
        <f t="shared" si="9"/>
        <v>0.93196378145889835</v>
      </c>
      <c r="D40">
        <f t="shared" si="10"/>
        <v>0.9305346360832899</v>
      </c>
      <c r="E40">
        <f t="shared" si="11"/>
        <v>0.93471643376047753</v>
      </c>
      <c r="F40">
        <f t="shared" si="12"/>
        <v>0.92918539588049032</v>
      </c>
      <c r="G40">
        <f t="shared" si="13"/>
        <v>0.9322223450763657</v>
      </c>
      <c r="H40">
        <f t="shared" si="14"/>
        <v>0.93218138548901353</v>
      </c>
      <c r="I40">
        <f t="shared" si="15"/>
        <v>0.93223823415869089</v>
      </c>
      <c r="J40" s="1">
        <f t="shared" si="7"/>
        <v>140</v>
      </c>
      <c r="K40">
        <f t="shared" si="16"/>
        <v>0.8855028144718472</v>
      </c>
      <c r="L40">
        <f t="shared" si="17"/>
        <v>0.90245067699543169</v>
      </c>
      <c r="M40">
        <f t="shared" si="18"/>
        <v>0.90051652980257368</v>
      </c>
      <c r="N40">
        <f t="shared" si="19"/>
        <v>0.89835727063393434</v>
      </c>
      <c r="O40">
        <f t="shared" si="20"/>
        <v>0.88222225352674744</v>
      </c>
      <c r="P40">
        <f t="shared" si="21"/>
        <v>0.90158270820928543</v>
      </c>
      <c r="Q40">
        <f t="shared" si="22"/>
        <v>0.90717013936074675</v>
      </c>
      <c r="R40">
        <f t="shared" si="23"/>
        <v>0.90003085797261617</v>
      </c>
    </row>
    <row r="41" spans="1:18" x14ac:dyDescent="0.25">
      <c r="A41" s="1">
        <f t="shared" si="6"/>
        <v>150</v>
      </c>
      <c r="B41">
        <f t="shared" si="8"/>
        <v>0.91389552920447459</v>
      </c>
      <c r="C41">
        <f t="shared" si="9"/>
        <v>0.92663111112754293</v>
      </c>
      <c r="D41">
        <f t="shared" si="10"/>
        <v>0.92548739199113961</v>
      </c>
      <c r="E41">
        <f t="shared" si="11"/>
        <v>0.92923917545190371</v>
      </c>
      <c r="F41">
        <f t="shared" si="12"/>
        <v>0.92301919437374247</v>
      </c>
      <c r="G41">
        <f t="shared" si="13"/>
        <v>0.92684624127416859</v>
      </c>
      <c r="H41">
        <f t="shared" si="14"/>
        <v>0.92682109935525159</v>
      </c>
      <c r="I41">
        <f t="shared" si="15"/>
        <v>0.92687928895743454</v>
      </c>
      <c r="J41" s="1">
        <f t="shared" si="7"/>
        <v>150</v>
      </c>
      <c r="K41">
        <f t="shared" si="16"/>
        <v>0.87784491778048201</v>
      </c>
      <c r="L41">
        <f t="shared" si="17"/>
        <v>0.89493839569882772</v>
      </c>
      <c r="M41">
        <f t="shared" si="18"/>
        <v>0.89341626886659509</v>
      </c>
      <c r="N41">
        <f t="shared" si="19"/>
        <v>0.89018787675966238</v>
      </c>
      <c r="O41">
        <f t="shared" si="20"/>
        <v>0.87329276529250344</v>
      </c>
      <c r="P41">
        <f t="shared" si="21"/>
        <v>0.89395474849750944</v>
      </c>
      <c r="Q41">
        <f t="shared" si="22"/>
        <v>0.89973738067720344</v>
      </c>
      <c r="R41">
        <f t="shared" si="23"/>
        <v>0.89238040436157995</v>
      </c>
    </row>
    <row r="42" spans="1:18" x14ac:dyDescent="0.25">
      <c r="A42" s="1">
        <f t="shared" si="6"/>
        <v>160</v>
      </c>
      <c r="B42">
        <f t="shared" si="8"/>
        <v>0.90842621049559902</v>
      </c>
      <c r="C42">
        <f t="shared" si="9"/>
        <v>0.92128119171604272</v>
      </c>
      <c r="D42">
        <f t="shared" si="10"/>
        <v>0.92042969325079205</v>
      </c>
      <c r="E42">
        <f t="shared" si="11"/>
        <v>0.92373417006773451</v>
      </c>
      <c r="F42">
        <f t="shared" si="12"/>
        <v>0.91688940943296748</v>
      </c>
      <c r="G42">
        <f t="shared" si="13"/>
        <v>0.92145304831563912</v>
      </c>
      <c r="H42">
        <f t="shared" si="14"/>
        <v>0.92144347235912183</v>
      </c>
      <c r="I42">
        <f t="shared" si="15"/>
        <v>0.92150255547810089</v>
      </c>
      <c r="J42" s="1">
        <f t="shared" si="7"/>
        <v>160</v>
      </c>
      <c r="K42">
        <f t="shared" si="16"/>
        <v>0.87025324717081554</v>
      </c>
      <c r="L42">
        <f t="shared" si="17"/>
        <v>0.8874216295378311</v>
      </c>
      <c r="M42">
        <f t="shared" si="18"/>
        <v>0.88631896979539482</v>
      </c>
      <c r="N42">
        <f t="shared" si="19"/>
        <v>0.88203047720782546</v>
      </c>
      <c r="O42">
        <f t="shared" si="20"/>
        <v>0.86452265115363081</v>
      </c>
      <c r="P42">
        <f t="shared" si="21"/>
        <v>0.88632740310391911</v>
      </c>
      <c r="Q42">
        <f t="shared" si="22"/>
        <v>0.8922887627785272</v>
      </c>
      <c r="R42">
        <f t="shared" si="23"/>
        <v>0.88473315184765455</v>
      </c>
    </row>
    <row r="43" spans="1:18" x14ac:dyDescent="0.25">
      <c r="A43" s="1">
        <f t="shared" si="6"/>
        <v>170</v>
      </c>
      <c r="B43">
        <f t="shared" si="8"/>
        <v>0.90298962358831703</v>
      </c>
      <c r="C43">
        <f t="shared" si="9"/>
        <v>0.91591725785159839</v>
      </c>
      <c r="D43">
        <f t="shared" si="10"/>
        <v>0.91536172729351928</v>
      </c>
      <c r="E43">
        <f t="shared" si="11"/>
        <v>0.91820779817553411</v>
      </c>
      <c r="F43">
        <f t="shared" si="12"/>
        <v>0.91080362004761939</v>
      </c>
      <c r="G43">
        <f t="shared" si="13"/>
        <v>0.91604650690583922</v>
      </c>
      <c r="H43">
        <f t="shared" si="14"/>
        <v>0.91605208630011636</v>
      </c>
      <c r="I43">
        <f t="shared" si="15"/>
        <v>0.91611164553747293</v>
      </c>
      <c r="J43" s="1">
        <f t="shared" si="7"/>
        <v>170</v>
      </c>
      <c r="K43">
        <f t="shared" si="16"/>
        <v>0.86272722991458117</v>
      </c>
      <c r="L43">
        <f t="shared" si="17"/>
        <v>0.87990515993845519</v>
      </c>
      <c r="M43">
        <f t="shared" si="18"/>
        <v>0.87922505732360567</v>
      </c>
      <c r="N43">
        <f t="shared" si="19"/>
        <v>0.87389471836845145</v>
      </c>
      <c r="O43">
        <f t="shared" si="20"/>
        <v>0.85591357643605037</v>
      </c>
      <c r="P43">
        <f t="shared" si="21"/>
        <v>0.87870602186146096</v>
      </c>
      <c r="Q43">
        <f t="shared" si="22"/>
        <v>0.88483068427315092</v>
      </c>
      <c r="R43">
        <f t="shared" si="23"/>
        <v>0.87709394114362849</v>
      </c>
    </row>
    <row r="44" spans="1:18" x14ac:dyDescent="0.25">
      <c r="A44" s="1">
        <f t="shared" si="6"/>
        <v>180</v>
      </c>
      <c r="B44">
        <f t="shared" si="8"/>
        <v>0.89758557259518967</v>
      </c>
      <c r="C44">
        <f t="shared" si="9"/>
        <v>0.91054219902311084</v>
      </c>
      <c r="D44">
        <f t="shared" si="10"/>
        <v>0.91028368436224072</v>
      </c>
      <c r="E44">
        <f t="shared" si="11"/>
        <v>0.91266576301494584</v>
      </c>
      <c r="F44">
        <f t="shared" si="12"/>
        <v>0.90476775854471936</v>
      </c>
      <c r="G44">
        <f t="shared" si="13"/>
        <v>0.91062993785657698</v>
      </c>
      <c r="H44">
        <f t="shared" si="14"/>
        <v>0.91065012778985177</v>
      </c>
      <c r="I44">
        <f t="shared" si="15"/>
        <v>0.91070977668460706</v>
      </c>
      <c r="J44" s="1">
        <f t="shared" si="7"/>
        <v>180</v>
      </c>
      <c r="K44">
        <f t="shared" si="16"/>
        <v>0.85526629823651079</v>
      </c>
      <c r="L44">
        <f t="shared" si="17"/>
        <v>0.87239324038659816</v>
      </c>
      <c r="M44">
        <f t="shared" si="18"/>
        <v>0.87213495879377545</v>
      </c>
      <c r="N44">
        <f t="shared" si="19"/>
        <v>0.86578901020383081</v>
      </c>
      <c r="O44">
        <f t="shared" si="20"/>
        <v>0.84746568949521972</v>
      </c>
      <c r="P44">
        <f t="shared" si="21"/>
        <v>0.87109531268702078</v>
      </c>
      <c r="Q44">
        <f t="shared" si="22"/>
        <v>0.87736881013535295</v>
      </c>
      <c r="R44">
        <f t="shared" si="23"/>
        <v>0.8694670514128775</v>
      </c>
    </row>
    <row r="45" spans="1:18" x14ac:dyDescent="0.25">
      <c r="A45" s="1">
        <f t="shared" si="6"/>
        <v>190</v>
      </c>
      <c r="B45">
        <f t="shared" si="8"/>
        <v>0.89221386280108994</v>
      </c>
      <c r="C45">
        <f t="shared" si="9"/>
        <v>0.90515861260125696</v>
      </c>
      <c r="D45">
        <f t="shared" si="10"/>
        <v>0.90519575751493475</v>
      </c>
      <c r="E45">
        <f t="shared" si="11"/>
        <v>0.90711318420375486</v>
      </c>
      <c r="F45">
        <f t="shared" si="12"/>
        <v>0.89878644507130168</v>
      </c>
      <c r="G45">
        <f t="shared" si="13"/>
        <v>0.9052063069780969</v>
      </c>
      <c r="H45">
        <f t="shared" si="14"/>
        <v>0.90524044915875435</v>
      </c>
      <c r="I45">
        <f t="shared" si="15"/>
        <v>0.90529983263538472</v>
      </c>
      <c r="J45" s="1">
        <f t="shared" si="7"/>
        <v>190</v>
      </c>
      <c r="K45">
        <f t="shared" si="16"/>
        <v>0.84786988927150042</v>
      </c>
      <c r="L45">
        <f t="shared" si="17"/>
        <v>0.86488967610405576</v>
      </c>
      <c r="M45">
        <f t="shared" si="18"/>
        <v>0.86504910409690072</v>
      </c>
      <c r="N45">
        <f t="shared" si="19"/>
        <v>0.85772069806004225</v>
      </c>
      <c r="O45">
        <f t="shared" si="20"/>
        <v>0.83917802522780494</v>
      </c>
      <c r="P45">
        <f t="shared" si="21"/>
        <v>0.86349944047344018</v>
      </c>
      <c r="Q45">
        <f t="shared" si="22"/>
        <v>0.8699081826277979</v>
      </c>
      <c r="R45">
        <f t="shared" si="23"/>
        <v>0.86185628558785488</v>
      </c>
    </row>
    <row r="46" spans="1:18" x14ac:dyDescent="0.25">
      <c r="A46" s="1">
        <f t="shared" si="6"/>
        <v>200</v>
      </c>
      <c r="B46">
        <f t="shared" si="8"/>
        <v>0.88687430065618711</v>
      </c>
      <c r="C46">
        <f t="shared" si="9"/>
        <v>0.89976884620115039</v>
      </c>
      <c r="D46">
        <f t="shared" si="10"/>
        <v>0.90009814262741095</v>
      </c>
      <c r="E46">
        <f t="shared" si="11"/>
        <v>0.90155467391404953</v>
      </c>
      <c r="F46">
        <f t="shared" si="12"/>
        <v>0.89286324719342824</v>
      </c>
      <c r="G46">
        <f t="shared" si="13"/>
        <v>0.89977827697840473</v>
      </c>
      <c r="H46">
        <f t="shared" si="14"/>
        <v>0.89982561715724851</v>
      </c>
      <c r="I46">
        <f t="shared" si="15"/>
        <v>0.89988441161870747</v>
      </c>
      <c r="J46" s="1">
        <f t="shared" si="7"/>
        <v>200</v>
      </c>
      <c r="K46">
        <f t="shared" si="16"/>
        <v>0.840537445022147</v>
      </c>
      <c r="L46">
        <f t="shared" si="17"/>
        <v>0.85739788786946758</v>
      </c>
      <c r="M46">
        <f t="shared" si="18"/>
        <v>0.8579679256113294</v>
      </c>
      <c r="N46">
        <f t="shared" si="19"/>
        <v>0.84969620375645294</v>
      </c>
      <c r="O46">
        <f t="shared" si="20"/>
        <v>0.83104880397747127</v>
      </c>
      <c r="P46">
        <f t="shared" si="21"/>
        <v>0.85592210630262722</v>
      </c>
      <c r="Q46">
        <f t="shared" si="22"/>
        <v>0.86245331040073958</v>
      </c>
      <c r="R46">
        <f t="shared" si="23"/>
        <v>0.85426503873370963</v>
      </c>
    </row>
    <row r="47" spans="1:18" x14ac:dyDescent="0.25">
      <c r="A47" s="1">
        <f t="shared" si="6"/>
        <v>210</v>
      </c>
      <c r="B47">
        <f t="shared" si="8"/>
        <v>0.88156669376897301</v>
      </c>
      <c r="C47">
        <f t="shared" si="9"/>
        <v>0.89437503197180479</v>
      </c>
      <c r="D47">
        <f t="shared" si="10"/>
        <v>0.89499103839542893</v>
      </c>
      <c r="E47">
        <f t="shared" si="11"/>
        <v>0.89599439960744431</v>
      </c>
      <c r="F47">
        <f t="shared" si="12"/>
        <v>0.88700088335257132</v>
      </c>
      <c r="G47">
        <f t="shared" si="13"/>
        <v>0.89434824950597913</v>
      </c>
      <c r="H47">
        <f t="shared" si="14"/>
        <v>0.89440795240127935</v>
      </c>
      <c r="I47">
        <f t="shared" si="15"/>
        <v>0.89446586555381002</v>
      </c>
      <c r="J47" s="1">
        <f t="shared" si="7"/>
        <v>210</v>
      </c>
      <c r="K47">
        <f t="shared" si="16"/>
        <v>0.83326841231665205</v>
      </c>
      <c r="L47">
        <f t="shared" si="17"/>
        <v>0.84992096380979587</v>
      </c>
      <c r="M47">
        <f t="shared" si="18"/>
        <v>0.85089185814002599</v>
      </c>
      <c r="N47">
        <f t="shared" si="19"/>
        <v>0.84172114289093314</v>
      </c>
      <c r="O47">
        <f t="shared" si="20"/>
        <v>0.82307565483766087</v>
      </c>
      <c r="P47">
        <f t="shared" si="21"/>
        <v>0.84836661171173899</v>
      </c>
      <c r="Q47">
        <f t="shared" si="22"/>
        <v>0.85500824097310502</v>
      </c>
      <c r="R47">
        <f t="shared" si="23"/>
        <v>0.84669635354195261</v>
      </c>
    </row>
    <row r="48" spans="1:18" x14ac:dyDescent="0.25">
      <c r="A48" s="1">
        <f t="shared" si="6"/>
        <v>220</v>
      </c>
      <c r="B48">
        <f t="shared" si="8"/>
        <v>0.87629085089932979</v>
      </c>
      <c r="C48">
        <f t="shared" si="9"/>
        <v>0.88897911467447988</v>
      </c>
      <c r="D48">
        <f t="shared" si="10"/>
        <v>0.88987464633615099</v>
      </c>
      <c r="E48">
        <f t="shared" si="11"/>
        <v>0.89043613630312457</v>
      </c>
      <c r="F48">
        <f t="shared" si="12"/>
        <v>0.88120138372115064</v>
      </c>
      <c r="G48">
        <f t="shared" si="13"/>
        <v>0.8889183995990424</v>
      </c>
      <c r="H48">
        <f t="shared" si="14"/>
        <v>0.88898956169009591</v>
      </c>
      <c r="I48">
        <f t="shared" si="15"/>
        <v>0.88904633216502926</v>
      </c>
      <c r="J48" s="1">
        <f t="shared" si="7"/>
        <v>220</v>
      </c>
      <c r="K48">
        <f t="shared" si="16"/>
        <v>0.82606224276708962</v>
      </c>
      <c r="L48">
        <f t="shared" si="17"/>
        <v>0.84246170192202519</v>
      </c>
      <c r="M48">
        <f t="shared" si="18"/>
        <v>0.84382133884619581</v>
      </c>
      <c r="N48">
        <f t="shared" si="19"/>
        <v>0.83380042343488825</v>
      </c>
      <c r="O48">
        <f t="shared" si="20"/>
        <v>0.81525578363785822</v>
      </c>
      <c r="P48">
        <f t="shared" si="21"/>
        <v>0.84083591143072578</v>
      </c>
      <c r="Q48">
        <f t="shared" si="22"/>
        <v>0.84757662036469694</v>
      </c>
      <c r="R48">
        <f t="shared" si="23"/>
        <v>0.83915296590213218</v>
      </c>
    </row>
    <row r="49" spans="1:18" x14ac:dyDescent="0.25">
      <c r="A49" s="1">
        <f t="shared" si="6"/>
        <v>230</v>
      </c>
      <c r="B49">
        <f t="shared" si="8"/>
        <v>0.87104658195163931</v>
      </c>
      <c r="C49">
        <f t="shared" si="9"/>
        <v>0.88358287491576037</v>
      </c>
      <c r="D49">
        <f t="shared" si="10"/>
        <v>0.88474917078891413</v>
      </c>
      <c r="E49">
        <f t="shared" si="11"/>
        <v>0.88488331057987313</v>
      </c>
      <c r="F49">
        <f t="shared" si="12"/>
        <v>0.87546621837983551</v>
      </c>
      <c r="G49">
        <f t="shared" si="13"/>
        <v>0.88349070420394415</v>
      </c>
      <c r="H49">
        <f t="shared" si="14"/>
        <v>0.88357236475878431</v>
      </c>
      <c r="I49">
        <f t="shared" si="15"/>
        <v>0.88362776158077749</v>
      </c>
      <c r="J49" s="1">
        <f t="shared" si="7"/>
        <v>230</v>
      </c>
      <c r="K49">
        <f t="shared" si="16"/>
        <v>0.81891839272803491</v>
      </c>
      <c r="L49">
        <f t="shared" si="17"/>
        <v>0.8350226453516606</v>
      </c>
      <c r="M49">
        <f t="shared" si="18"/>
        <v>0.83675680718726042</v>
      </c>
      <c r="N49">
        <f t="shared" si="19"/>
        <v>0.82593832939723544</v>
      </c>
      <c r="O49">
        <f t="shared" si="20"/>
        <v>0.80758610001458087</v>
      </c>
      <c r="P49">
        <f t="shared" si="21"/>
        <v>0.8333326571046219</v>
      </c>
      <c r="Q49">
        <f t="shared" si="22"/>
        <v>0.84016174265732446</v>
      </c>
      <c r="R49">
        <f t="shared" si="23"/>
        <v>0.83163734271733381</v>
      </c>
    </row>
    <row r="50" spans="1:18" x14ac:dyDescent="0.25">
      <c r="A50" s="1">
        <f t="shared" si="6"/>
        <v>240</v>
      </c>
      <c r="B50">
        <f t="shared" si="8"/>
        <v>0.86583369796793364</v>
      </c>
      <c r="C50">
        <f t="shared" si="9"/>
        <v>0.87818794855336291</v>
      </c>
      <c r="D50">
        <f t="shared" si="10"/>
        <v>0.87961481891530657</v>
      </c>
      <c r="E50">
        <f t="shared" si="11"/>
        <v>0.87933903796738988</v>
      </c>
      <c r="F50">
        <f t="shared" si="12"/>
        <v>0.86979640017994164</v>
      </c>
      <c r="G50">
        <f t="shared" si="13"/>
        <v>0.8780669660035183</v>
      </c>
      <c r="H50">
        <f t="shared" si="14"/>
        <v>0.87815811663123255</v>
      </c>
      <c r="I50">
        <f t="shared" si="15"/>
        <v>0.87821193857096347</v>
      </c>
      <c r="J50" s="1">
        <f t="shared" si="7"/>
        <v>240</v>
      </c>
      <c r="K50">
        <f t="shared" si="16"/>
        <v>0.81183632325555055</v>
      </c>
      <c r="L50">
        <f t="shared" si="17"/>
        <v>0.82760611194021894</v>
      </c>
      <c r="M50">
        <f t="shared" si="18"/>
        <v>0.82969870484718378</v>
      </c>
      <c r="N50">
        <f t="shared" si="19"/>
        <v>0.81813859241853648</v>
      </c>
      <c r="O50">
        <f t="shared" si="20"/>
        <v>0.80006331392707297</v>
      </c>
      <c r="P50">
        <f t="shared" si="21"/>
        <v>0.8258592338781745</v>
      </c>
      <c r="Q50">
        <f t="shared" si="22"/>
        <v>0.83276659156453847</v>
      </c>
      <c r="R50">
        <f t="shared" si="23"/>
        <v>0.8241517135800831</v>
      </c>
    </row>
    <row r="51" spans="1:18" x14ac:dyDescent="0.25">
      <c r="A51" s="1">
        <f t="shared" si="6"/>
        <v>250</v>
      </c>
      <c r="B51">
        <f t="shared" si="8"/>
        <v>0.8606520111210868</v>
      </c>
      <c r="C51">
        <f t="shared" si="9"/>
        <v>0.87279584304440461</v>
      </c>
      <c r="D51">
        <f t="shared" si="10"/>
        <v>0.87447180069853747</v>
      </c>
      <c r="E51">
        <f t="shared" si="11"/>
        <v>0.87380615498968206</v>
      </c>
      <c r="F51">
        <f t="shared" si="12"/>
        <v>0.86419256781843168</v>
      </c>
      <c r="G51">
        <f t="shared" si="13"/>
        <v>0.87264883349488298</v>
      </c>
      <c r="H51">
        <f t="shared" si="14"/>
        <v>0.87274842645574791</v>
      </c>
      <c r="I51">
        <f t="shared" si="15"/>
        <v>0.87280050129637921</v>
      </c>
      <c r="J51" s="1">
        <f t="shared" si="7"/>
        <v>250</v>
      </c>
      <c r="K51">
        <f t="shared" si="16"/>
        <v>0.80481550006652791</v>
      </c>
      <c r="L51">
        <f t="shared" si="17"/>
        <v>0.82021421918648563</v>
      </c>
      <c r="M51">
        <f t="shared" si="18"/>
        <v>0.82264747566714413</v>
      </c>
      <c r="N51">
        <f t="shared" si="19"/>
        <v>0.81040445349404377</v>
      </c>
      <c r="O51">
        <f t="shared" si="20"/>
        <v>0.79268400916010129</v>
      </c>
      <c r="P51">
        <f t="shared" si="21"/>
        <v>0.81841779126566583</v>
      </c>
      <c r="Q51">
        <f t="shared" si="22"/>
        <v>0.82539387558927646</v>
      </c>
      <c r="R51">
        <f t="shared" si="23"/>
        <v>0.81669809753313305</v>
      </c>
    </row>
    <row r="52" spans="1:18" x14ac:dyDescent="0.25">
      <c r="A52" s="1">
        <f t="shared" si="6"/>
        <v>260</v>
      </c>
      <c r="B52">
        <f t="shared" si="8"/>
        <v>0.85550133470804712</v>
      </c>
      <c r="C52">
        <f t="shared" si="9"/>
        <v>0.86740795132581061</v>
      </c>
      <c r="D52">
        <f t="shared" si="10"/>
        <v>0.86932032894208344</v>
      </c>
      <c r="E52">
        <f t="shared" si="11"/>
        <v>0.86828724683649827</v>
      </c>
      <c r="F52">
        <f t="shared" si="12"/>
        <v>0.85865505331887904</v>
      </c>
      <c r="G52">
        <f t="shared" si="13"/>
        <v>0.8672378180372543</v>
      </c>
      <c r="H52">
        <f t="shared" si="14"/>
        <v>0.86734477349974193</v>
      </c>
      <c r="I52">
        <f t="shared" si="15"/>
        <v>0.86739495724005711</v>
      </c>
      <c r="J52" s="1">
        <f t="shared" si="7"/>
        <v>260</v>
      </c>
      <c r="K52">
        <f t="shared" si="16"/>
        <v>0.79785539349838008</v>
      </c>
      <c r="L52">
        <f t="shared" si="17"/>
        <v>0.81284890549956024</v>
      </c>
      <c r="M52">
        <f t="shared" si="18"/>
        <v>0.8156035655745496</v>
      </c>
      <c r="N52">
        <f t="shared" si="19"/>
        <v>0.80273871653847373</v>
      </c>
      <c r="O52">
        <f t="shared" si="20"/>
        <v>0.78544469936455363</v>
      </c>
      <c r="P52">
        <f t="shared" si="21"/>
        <v>0.81101026939824961</v>
      </c>
      <c r="Q52">
        <f t="shared" si="22"/>
        <v>0.81804605798428964</v>
      </c>
      <c r="R52">
        <f t="shared" si="23"/>
        <v>0.80927832585445603</v>
      </c>
    </row>
    <row r="53" spans="1:18" x14ac:dyDescent="0.25">
      <c r="A53" s="1">
        <f t="shared" si="6"/>
        <v>270</v>
      </c>
      <c r="B53">
        <f t="shared" si="8"/>
        <v>0.8503814831431098</v>
      </c>
      <c r="C53">
        <f t="shared" si="9"/>
        <v>0.86202556368400352</v>
      </c>
      <c r="D53">
        <f t="shared" si="10"/>
        <v>0.86416061926759857</v>
      </c>
      <c r="E53">
        <f t="shared" si="11"/>
        <v>0.86278467142615023</v>
      </c>
      <c r="F53">
        <f t="shared" si="12"/>
        <v>0.85318393713053664</v>
      </c>
      <c r="G53">
        <f t="shared" si="13"/>
        <v>0.86183530842902156</v>
      </c>
      <c r="H53">
        <f t="shared" si="14"/>
        <v>0.86194852082829165</v>
      </c>
      <c r="I53">
        <f t="shared" si="15"/>
        <v>0.86199669684042579</v>
      </c>
      <c r="J53" s="1">
        <f t="shared" si="7"/>
        <v>270</v>
      </c>
      <c r="K53">
        <f t="shared" si="16"/>
        <v>0.7909554784690831</v>
      </c>
      <c r="L53">
        <f t="shared" si="17"/>
        <v>0.80551194842520579</v>
      </c>
      <c r="M53">
        <f t="shared" si="18"/>
        <v>0.80856742251039648</v>
      </c>
      <c r="N53">
        <f t="shared" si="19"/>
        <v>0.79514379514350231</v>
      </c>
      <c r="O53">
        <f t="shared" si="20"/>
        <v>0.77834187076088446</v>
      </c>
      <c r="P53">
        <f t="shared" si="21"/>
        <v>0.8036384214973662</v>
      </c>
      <c r="Q53">
        <f t="shared" si="22"/>
        <v>0.81072538246094239</v>
      </c>
      <c r="R53">
        <f t="shared" si="23"/>
        <v>0.80189406159590237</v>
      </c>
    </row>
    <row r="54" spans="1:18" x14ac:dyDescent="0.25">
      <c r="A54" s="1">
        <f t="shared" si="6"/>
        <v>280</v>
      </c>
      <c r="B54">
        <f t="shared" si="8"/>
        <v>0.84529227195123036</v>
      </c>
      <c r="C54">
        <f t="shared" si="9"/>
        <v>0.85664987797215031</v>
      </c>
      <c r="D54">
        <f t="shared" si="10"/>
        <v>0.85899289011207558</v>
      </c>
      <c r="E54">
        <f t="shared" si="11"/>
        <v>0.85730058046332314</v>
      </c>
      <c r="F54">
        <f t="shared" si="12"/>
        <v>0.84777909332802359</v>
      </c>
      <c r="G54">
        <f t="shared" si="13"/>
        <v>0.85644258345283519</v>
      </c>
      <c r="H54">
        <f t="shared" si="14"/>
        <v>0.85656092707819409</v>
      </c>
      <c r="I54">
        <f t="shared" si="15"/>
        <v>0.85660700523407773</v>
      </c>
      <c r="J54" s="1">
        <f t="shared" si="7"/>
        <v>280</v>
      </c>
      <c r="K54">
        <f t="shared" si="16"/>
        <v>0.7841152344375627</v>
      </c>
      <c r="L54">
        <f t="shared" si="17"/>
        <v>0.79820498038027332</v>
      </c>
      <c r="M54">
        <f t="shared" si="18"/>
        <v>0.80153949635496913</v>
      </c>
      <c r="N54">
        <f t="shared" si="19"/>
        <v>0.78762175360586484</v>
      </c>
      <c r="O54">
        <f t="shared" si="20"/>
        <v>0.77137201459822313</v>
      </c>
      <c r="P54">
        <f t="shared" si="21"/>
        <v>0.79630383324059062</v>
      </c>
      <c r="Q54">
        <f t="shared" si="22"/>
        <v>0.80343389539031751</v>
      </c>
      <c r="R54">
        <f t="shared" si="23"/>
        <v>0.79454681644811798</v>
      </c>
    </row>
    <row r="55" spans="1:18" x14ac:dyDescent="0.25">
      <c r="A55" s="1">
        <f t="shared" si="6"/>
        <v>290</v>
      </c>
      <c r="B55">
        <f t="shared" si="8"/>
        <v>0.84023351776137767</v>
      </c>
      <c r="C55">
        <f t="shared" si="9"/>
        <v>0.85128200845858337</v>
      </c>
      <c r="D55">
        <f t="shared" si="10"/>
        <v>0.85381736272424136</v>
      </c>
      <c r="E55">
        <f t="shared" si="11"/>
        <v>0.85183693797400717</v>
      </c>
      <c r="F55">
        <f t="shared" si="12"/>
        <v>0.84244022684607001</v>
      </c>
      <c r="G55">
        <f t="shared" si="13"/>
        <v>0.85106082273636985</v>
      </c>
      <c r="H55">
        <f t="shared" si="14"/>
        <v>0.85118315665357525</v>
      </c>
      <c r="I55">
        <f t="shared" si="15"/>
        <v>0.85122707243126861</v>
      </c>
      <c r="J55" s="1">
        <f t="shared" si="7"/>
        <v>290</v>
      </c>
      <c r="K55">
        <f t="shared" si="16"/>
        <v>0.77733414536442413</v>
      </c>
      <c r="L55">
        <f t="shared" si="17"/>
        <v>0.79092950231906811</v>
      </c>
      <c r="M55">
        <f t="shared" si="18"/>
        <v>0.79452023885188139</v>
      </c>
      <c r="N55">
        <f t="shared" si="19"/>
        <v>0.7801743430951803</v>
      </c>
      <c r="O55">
        <f t="shared" si="20"/>
        <v>0.76453165170672055</v>
      </c>
      <c r="P55">
        <f t="shared" si="21"/>
        <v>0.78900793954841675</v>
      </c>
      <c r="Q55">
        <f t="shared" si="22"/>
        <v>0.79617346508772369</v>
      </c>
      <c r="R55">
        <f t="shared" si="23"/>
        <v>0.78723796538570956</v>
      </c>
    </row>
    <row r="56" spans="1:18" x14ac:dyDescent="0.25">
      <c r="A56" s="1">
        <f t="shared" si="6"/>
        <v>300</v>
      </c>
      <c r="B56">
        <f t="shared" si="8"/>
        <v>0.83520503829992654</v>
      </c>
      <c r="C56">
        <f t="shared" si="9"/>
        <v>0.84592299353298417</v>
      </c>
      <c r="D56">
        <f t="shared" si="10"/>
        <v>0.84863426116017537</v>
      </c>
      <c r="E56">
        <f t="shared" si="11"/>
        <v>0.84639553670626533</v>
      </c>
      <c r="F56">
        <f t="shared" si="12"/>
        <v>0.83716690426819518</v>
      </c>
      <c r="G56">
        <f t="shared" si="13"/>
        <v>0.84569111620676896</v>
      </c>
      <c r="H56">
        <f t="shared" si="14"/>
        <v>0.84581628860373481</v>
      </c>
      <c r="I56">
        <f t="shared" si="15"/>
        <v>0.84585800218250984</v>
      </c>
      <c r="J56" s="1">
        <f t="shared" si="7"/>
        <v>300</v>
      </c>
      <c r="K56">
        <f t="shared" si="16"/>
        <v>0.77061169967302123</v>
      </c>
      <c r="L56">
        <f t="shared" si="17"/>
        <v>0.78368689567071992</v>
      </c>
      <c r="M56">
        <f t="shared" si="18"/>
        <v>0.78751010353046202</v>
      </c>
      <c r="N56">
        <f t="shared" si="19"/>
        <v>0.77280303366915171</v>
      </c>
      <c r="O56">
        <f t="shared" si="20"/>
        <v>0.75781735092280056</v>
      </c>
      <c r="P56">
        <f t="shared" si="21"/>
        <v>0.7817520392150008</v>
      </c>
      <c r="Q56">
        <f t="shared" si="22"/>
        <v>0.78894579865455239</v>
      </c>
      <c r="R56">
        <f t="shared" si="23"/>
        <v>0.77996875945594035</v>
      </c>
    </row>
    <row r="57" spans="1:18" x14ac:dyDescent="0.25">
      <c r="A57" s="1">
        <f t="shared" si="6"/>
        <v>310</v>
      </c>
      <c r="B57">
        <f t="shared" si="8"/>
        <v>0.83020665238409086</v>
      </c>
      <c r="C57">
        <f t="shared" si="9"/>
        <v>0.84057380245291236</v>
      </c>
      <c r="D57">
        <f t="shared" si="10"/>
        <v>0.84344381227813603</v>
      </c>
      <c r="E57">
        <f t="shared" si="11"/>
        <v>0.84097801271296713</v>
      </c>
      <c r="F57">
        <f t="shared" si="12"/>
        <v>0.83195857937032691</v>
      </c>
      <c r="G57">
        <f t="shared" si="13"/>
        <v>0.84033447236297398</v>
      </c>
      <c r="H57">
        <f t="shared" si="14"/>
        <v>0.84046132439339938</v>
      </c>
      <c r="I57">
        <f t="shared" si="15"/>
        <v>0.84050081974460844</v>
      </c>
      <c r="J57" s="1">
        <f t="shared" si="7"/>
        <v>310</v>
      </c>
      <c r="K57">
        <f t="shared" si="16"/>
        <v>0.76394739021086211</v>
      </c>
      <c r="L57">
        <f t="shared" si="17"/>
        <v>0.7764784328211205</v>
      </c>
      <c r="M57">
        <f t="shared" si="18"/>
        <v>0.78050954562648345</v>
      </c>
      <c r="N57">
        <f t="shared" si="19"/>
        <v>0.76550904271757425</v>
      </c>
      <c r="O57">
        <f t="shared" si="20"/>
        <v>0.75122574275119292</v>
      </c>
      <c r="P57">
        <f t="shared" si="21"/>
        <v>0.7745373077243366</v>
      </c>
      <c r="Q57">
        <f t="shared" si="22"/>
        <v>0.7817524567607087</v>
      </c>
      <c r="R57">
        <f t="shared" si="23"/>
        <v>0.77274033700417</v>
      </c>
    </row>
    <row r="58" spans="1:18" x14ac:dyDescent="0.25">
      <c r="A58" s="1">
        <f t="shared" si="6"/>
        <v>320</v>
      </c>
      <c r="B58">
        <f t="shared" si="8"/>
        <v>0.82523817991539428</v>
      </c>
      <c r="C58">
        <f t="shared" si="9"/>
        <v>0.83523534127896659</v>
      </c>
      <c r="D58">
        <f t="shared" si="10"/>
        <v>0.83824624573258188</v>
      </c>
      <c r="E58">
        <f t="shared" si="11"/>
        <v>0.83558585837566857</v>
      </c>
      <c r="F58">
        <f t="shared" si="12"/>
        <v>0.82681461437528181</v>
      </c>
      <c r="G58">
        <f t="shared" si="13"/>
        <v>0.8349918255481692</v>
      </c>
      <c r="H58">
        <f t="shared" si="14"/>
        <v>0.83511919473618412</v>
      </c>
      <c r="I58">
        <f t="shared" si="15"/>
        <v>0.83515647871551657</v>
      </c>
      <c r="J58" s="1">
        <f t="shared" si="7"/>
        <v>320</v>
      </c>
      <c r="K58">
        <f t="shared" si="16"/>
        <v>0.75734071421134863</v>
      </c>
      <c r="L58">
        <f t="shared" si="17"/>
        <v>0.76930528636189566</v>
      </c>
      <c r="M58">
        <f t="shared" si="18"/>
        <v>0.77351902200124067</v>
      </c>
      <c r="N58">
        <f t="shared" si="19"/>
        <v>0.75829336031687644</v>
      </c>
      <c r="O58">
        <f t="shared" si="20"/>
        <v>0.7447535293152161</v>
      </c>
      <c r="P58">
        <f t="shared" si="21"/>
        <v>0.76736480852968025</v>
      </c>
      <c r="Q58">
        <f t="shared" si="22"/>
        <v>0.77459486667991317</v>
      </c>
      <c r="R58">
        <f t="shared" si="23"/>
        <v>0.7655537335745668</v>
      </c>
    </row>
    <row r="59" spans="1:18" x14ac:dyDescent="0.25">
      <c r="A59" s="1">
        <f t="shared" si="6"/>
        <v>330</v>
      </c>
      <c r="B59">
        <f t="shared" si="8"/>
        <v>0.82029944187318216</v>
      </c>
      <c r="C59">
        <f t="shared" si="9"/>
        <v>0.82990845811989988</v>
      </c>
      <c r="D59">
        <f t="shared" si="10"/>
        <v>0.83304179396737166</v>
      </c>
      <c r="E59">
        <f t="shared" si="11"/>
        <v>0.83022043408374546</v>
      </c>
      <c r="F59">
        <f t="shared" si="12"/>
        <v>0.8217342976836024</v>
      </c>
      <c r="G59">
        <f t="shared" si="13"/>
        <v>0.82966404237154601</v>
      </c>
      <c r="H59">
        <f t="shared" si="14"/>
        <v>0.82979076563107546</v>
      </c>
      <c r="I59">
        <f t="shared" si="15"/>
        <v>0.82982586707663231</v>
      </c>
      <c r="J59" s="1">
        <f t="shared" si="7"/>
        <v>330</v>
      </c>
      <c r="K59">
        <f t="shared" si="16"/>
        <v>0.7507911732558471</v>
      </c>
      <c r="L59">
        <f t="shared" si="17"/>
        <v>0.76216853728866707</v>
      </c>
      <c r="M59">
        <f t="shared" si="18"/>
        <v>0.76653899105897905</v>
      </c>
      <c r="N59">
        <f t="shared" si="19"/>
        <v>0.75115677189743724</v>
      </c>
      <c r="O59">
        <f t="shared" si="20"/>
        <v>0.73839749141029953</v>
      </c>
      <c r="P59">
        <f t="shared" si="21"/>
        <v>0.76023550302391441</v>
      </c>
      <c r="Q59">
        <f t="shared" si="22"/>
        <v>0.76747433383422881</v>
      </c>
      <c r="R59">
        <f t="shared" si="23"/>
        <v>0.75840989068157683</v>
      </c>
    </row>
    <row r="60" spans="1:18" x14ac:dyDescent="0.25">
      <c r="A60" s="1">
        <f t="shared" si="6"/>
        <v>340</v>
      </c>
      <c r="B60">
        <f t="shared" si="8"/>
        <v>0.81539026030817052</v>
      </c>
      <c r="C60">
        <f t="shared" si="9"/>
        <v>0.82459394778763728</v>
      </c>
      <c r="D60">
        <f t="shared" si="10"/>
        <v>0.82783069220813155</v>
      </c>
      <c r="E60">
        <f t="shared" si="11"/>
        <v>0.82488297874689653</v>
      </c>
      <c r="F60">
        <f t="shared" si="12"/>
        <v>0.81671685869725996</v>
      </c>
      <c r="G60">
        <f t="shared" si="13"/>
        <v>0.82435192740238572</v>
      </c>
      <c r="H60">
        <f t="shared" si="14"/>
        <v>0.82447684371717878</v>
      </c>
      <c r="I60">
        <f t="shared" si="15"/>
        <v>0.82450981255691003</v>
      </c>
      <c r="J60" s="1">
        <f t="shared" si="7"/>
        <v>340</v>
      </c>
      <c r="K60">
        <f t="shared" si="16"/>
        <v>0.74429827323608666</v>
      </c>
      <c r="L60">
        <f t="shared" si="17"/>
        <v>0.75506918229894526</v>
      </c>
      <c r="M60">
        <f t="shared" si="18"/>
        <v>0.75956991266267981</v>
      </c>
      <c r="N60">
        <f t="shared" si="19"/>
        <v>0.74409987856198245</v>
      </c>
      <c r="O60">
        <f t="shared" si="20"/>
        <v>0.73215449329546889</v>
      </c>
      <c r="P60">
        <f t="shared" si="21"/>
        <v>0.7531502593887236</v>
      </c>
      <c r="Q60">
        <f t="shared" si="22"/>
        <v>0.76039205205966787</v>
      </c>
      <c r="R60">
        <f t="shared" si="23"/>
        <v>0.75130966361344442</v>
      </c>
    </row>
    <row r="61" spans="1:18" x14ac:dyDescent="0.25">
      <c r="A61" s="1">
        <f t="shared" si="6"/>
        <v>350</v>
      </c>
      <c r="B61">
        <f t="shared" si="8"/>
        <v>0.81051045833603441</v>
      </c>
      <c r="C61">
        <f t="shared" si="9"/>
        <v>0.81929255594505812</v>
      </c>
      <c r="D61">
        <f t="shared" si="10"/>
        <v>0.82261317845377646</v>
      </c>
      <c r="E61">
        <f t="shared" si="11"/>
        <v>0.81957461929019237</v>
      </c>
      <c r="F61">
        <f t="shared" si="12"/>
        <v>0.81176148023539019</v>
      </c>
      <c r="G61">
        <f t="shared" si="13"/>
        <v>0.819056228238497</v>
      </c>
      <c r="H61">
        <f t="shared" si="14"/>
        <v>0.81917818104231355</v>
      </c>
      <c r="I61">
        <f t="shared" si="15"/>
        <v>0.81920908741358534</v>
      </c>
      <c r="J61" s="1">
        <f t="shared" si="7"/>
        <v>350</v>
      </c>
      <c r="K61">
        <f t="shared" si="16"/>
        <v>0.73786152431688301</v>
      </c>
      <c r="L61">
        <f t="shared" si="17"/>
        <v>0.74800814031447138</v>
      </c>
      <c r="M61">
        <f t="shared" si="18"/>
        <v>0.75261224804820803</v>
      </c>
      <c r="N61">
        <f t="shared" si="19"/>
        <v>0.73712311534150354</v>
      </c>
      <c r="O61">
        <f t="shared" si="20"/>
        <v>0.72602148571924374</v>
      </c>
      <c r="P61">
        <f t="shared" si="21"/>
        <v>0.74610986047859984</v>
      </c>
      <c r="Q61">
        <f t="shared" si="22"/>
        <v>0.75334911276907413</v>
      </c>
      <c r="R61">
        <f t="shared" si="23"/>
        <v>0.74425382840171828</v>
      </c>
    </row>
    <row r="62" spans="1:18" x14ac:dyDescent="0.25">
      <c r="A62" s="1">
        <f t="shared" si="6"/>
        <v>360</v>
      </c>
      <c r="B62">
        <f t="shared" si="8"/>
        <v>0.80565986013103452</v>
      </c>
      <c r="C62">
        <f t="shared" si="9"/>
        <v>0.81400498281565981</v>
      </c>
      <c r="D62">
        <f t="shared" si="10"/>
        <v>0.81738949346716816</v>
      </c>
      <c r="E62">
        <f t="shared" si="11"/>
        <v>0.81429637925737464</v>
      </c>
      <c r="F62">
        <f t="shared" si="12"/>
        <v>0.806867308948234</v>
      </c>
      <c r="G62">
        <f t="shared" si="13"/>
        <v>0.81377764003417008</v>
      </c>
      <c r="H62">
        <f t="shared" si="14"/>
        <v>0.8138954793252251</v>
      </c>
      <c r="I62">
        <f t="shared" si="15"/>
        <v>0.81392441270870164</v>
      </c>
      <c r="J62" s="1">
        <f t="shared" si="7"/>
        <v>360</v>
      </c>
      <c r="K62">
        <f t="shared" si="16"/>
        <v>0.73148044089918418</v>
      </c>
      <c r="L62">
        <f t="shared" si="17"/>
        <v>0.74098625833225751</v>
      </c>
      <c r="M62">
        <f t="shared" si="18"/>
        <v>0.74566645973682855</v>
      </c>
      <c r="N62">
        <f t="shared" si="19"/>
        <v>0.7302267676327463</v>
      </c>
      <c r="O62">
        <f t="shared" si="20"/>
        <v>0.71999550756969533</v>
      </c>
      <c r="P62">
        <f t="shared" si="21"/>
        <v>0.7391150108700133</v>
      </c>
      <c r="Q62">
        <f t="shared" si="22"/>
        <v>0.74634651315968803</v>
      </c>
      <c r="R62">
        <f t="shared" si="23"/>
        <v>0.73724308806874006</v>
      </c>
    </row>
    <row r="63" spans="1:18" x14ac:dyDescent="0.25">
      <c r="A63" s="1">
        <f t="shared" si="6"/>
        <v>370</v>
      </c>
      <c r="B63">
        <f t="shared" si="8"/>
        <v>0.80083829091968228</v>
      </c>
      <c r="C63">
        <f t="shared" si="9"/>
        <v>0.80873188651307903</v>
      </c>
      <c r="D63">
        <f t="shared" si="10"/>
        <v>0.81215988076490031</v>
      </c>
      <c r="E63">
        <f t="shared" si="11"/>
        <v>0.80904918662897829</v>
      </c>
      <c r="F63">
        <f t="shared" si="12"/>
        <v>0.80203346406134202</v>
      </c>
      <c r="G63">
        <f t="shared" si="13"/>
        <v>0.80851680955911376</v>
      </c>
      <c r="H63">
        <f t="shared" si="14"/>
        <v>0.80862939377834697</v>
      </c>
      <c r="I63">
        <f t="shared" si="15"/>
        <v>0.80865646214788611</v>
      </c>
      <c r="J63" s="1">
        <f t="shared" si="7"/>
        <v>370</v>
      </c>
      <c r="K63">
        <f t="shared" si="16"/>
        <v>0.7251545415834364</v>
      </c>
      <c r="L63">
        <f t="shared" si="17"/>
        <v>0.73400431669189614</v>
      </c>
      <c r="M63">
        <f t="shared" si="18"/>
        <v>0.73873301144609793</v>
      </c>
      <c r="N63">
        <f t="shared" si="19"/>
        <v>0.72341098602640219</v>
      </c>
      <c r="O63">
        <f t="shared" si="20"/>
        <v>0.71407368645564129</v>
      </c>
      <c r="P63">
        <f t="shared" si="21"/>
        <v>0.73216634318524076</v>
      </c>
      <c r="Q63">
        <f t="shared" si="22"/>
        <v>0.73938516358941198</v>
      </c>
      <c r="R63">
        <f t="shared" si="23"/>
        <v>0.73027807824708568</v>
      </c>
    </row>
    <row r="64" spans="1:18" x14ac:dyDescent="0.25">
      <c r="A64" s="1">
        <f t="shared" si="6"/>
        <v>380</v>
      </c>
      <c r="B64">
        <f t="shared" si="8"/>
        <v>0.79604557697444212</v>
      </c>
      <c r="C64">
        <f t="shared" si="9"/>
        <v>0.80347388603935677</v>
      </c>
      <c r="D64">
        <f t="shared" si="10"/>
        <v>0.80692458660619448</v>
      </c>
      <c r="E64">
        <f t="shared" si="11"/>
        <v>0.8038338809461073</v>
      </c>
      <c r="F64">
        <f t="shared" si="12"/>
        <v>0.79725904472267817</v>
      </c>
      <c r="G64">
        <f t="shared" si="13"/>
        <v>0.80327433884867472</v>
      </c>
      <c r="H64">
        <f t="shared" si="14"/>
        <v>0.80338053654757713</v>
      </c>
      <c r="I64">
        <f t="shared" si="15"/>
        <v>0.80340586553743021</v>
      </c>
      <c r="J64" s="1">
        <f t="shared" si="7"/>
        <v>380</v>
      </c>
      <c r="K64">
        <f t="shared" si="16"/>
        <v>0.71888334913326635</v>
      </c>
      <c r="L64">
        <f t="shared" si="17"/>
        <v>0.72706303383308379</v>
      </c>
      <c r="M64">
        <f t="shared" si="18"/>
        <v>0.73181236799914329</v>
      </c>
      <c r="N64">
        <f t="shared" si="19"/>
        <v>0.71667579970618622</v>
      </c>
      <c r="O64">
        <f t="shared" si="20"/>
        <v>0.70825323846140009</v>
      </c>
      <c r="P64">
        <f t="shared" si="21"/>
        <v>0.72526442378331779</v>
      </c>
      <c r="Q64">
        <f t="shared" si="22"/>
        <v>0.7324658942266471</v>
      </c>
      <c r="R64">
        <f t="shared" si="23"/>
        <v>0.7233593722504098</v>
      </c>
    </row>
    <row r="65" spans="1:18" x14ac:dyDescent="0.25">
      <c r="A65" s="1">
        <f t="shared" si="6"/>
        <v>390</v>
      </c>
      <c r="B65">
        <f t="shared" si="8"/>
        <v>0.79128154560747188</v>
      </c>
      <c r="C65">
        <f t="shared" si="9"/>
        <v>0.79823156399338147</v>
      </c>
      <c r="D65">
        <f t="shared" si="10"/>
        <v>0.80168385998089509</v>
      </c>
      <c r="E65">
        <f t="shared" si="11"/>
        <v>0.79865121981770826</v>
      </c>
      <c r="F65">
        <f t="shared" si="12"/>
        <v>0.79254313617741889</v>
      </c>
      <c r="G65">
        <f t="shared" si="13"/>
        <v>0.79805078849646327</v>
      </c>
      <c r="H65">
        <f t="shared" si="14"/>
        <v>0.79814947981694384</v>
      </c>
      <c r="I65">
        <f t="shared" si="15"/>
        <v>0.79817321190724344</v>
      </c>
      <c r="J65" s="1">
        <f t="shared" si="7"/>
        <v>390</v>
      </c>
      <c r="K65">
        <f t="shared" si="16"/>
        <v>0.71266639043947755</v>
      </c>
      <c r="L65">
        <f t="shared" si="17"/>
        <v>0.72016307060612439</v>
      </c>
      <c r="M65">
        <f t="shared" si="18"/>
        <v>0.72490499523233431</v>
      </c>
      <c r="N65">
        <f t="shared" si="19"/>
        <v>0.71002112857481525</v>
      </c>
      <c r="O65">
        <f t="shared" si="20"/>
        <v>0.70253146726699367</v>
      </c>
      <c r="P65">
        <f t="shared" si="21"/>
        <v>0.71840975789659733</v>
      </c>
      <c r="Q65">
        <f t="shared" si="22"/>
        <v>0.72558946106284372</v>
      </c>
      <c r="R65">
        <f t="shared" si="23"/>
        <v>0.71648748566321463</v>
      </c>
    </row>
    <row r="66" spans="1:18" x14ac:dyDescent="0.25">
      <c r="A66" s="1">
        <f t="shared" si="6"/>
        <v>400</v>
      </c>
      <c r="B66">
        <f t="shared" si="8"/>
        <v>0.78654602516440097</v>
      </c>
      <c r="C66">
        <f t="shared" si="9"/>
        <v>0.79300546902478897</v>
      </c>
      <c r="D66">
        <f t="shared" si="10"/>
        <v>0.79643795259654881</v>
      </c>
      <c r="E66">
        <f t="shared" si="11"/>
        <v>0.79350188487837781</v>
      </c>
      <c r="F66">
        <f t="shared" si="12"/>
        <v>0.78788481495648466</v>
      </c>
      <c r="G66">
        <f t="shared" si="13"/>
        <v>0.79284668063293329</v>
      </c>
      <c r="H66">
        <f t="shared" si="14"/>
        <v>0.79293675861893309</v>
      </c>
      <c r="I66">
        <f t="shared" si="15"/>
        <v>0.79295905234018116</v>
      </c>
      <c r="J66" s="1">
        <f t="shared" si="7"/>
        <v>400</v>
      </c>
      <c r="K66">
        <f t="shared" si="16"/>
        <v>0.70650319648435866</v>
      </c>
      <c r="L66">
        <f t="shared" si="17"/>
        <v>0.71330503418892599</v>
      </c>
      <c r="M66">
        <f t="shared" si="18"/>
        <v>0.71801135990136267</v>
      </c>
      <c r="N66">
        <f t="shared" si="19"/>
        <v>0.70344679424260537</v>
      </c>
      <c r="O66">
        <f t="shared" si="20"/>
        <v>0.69690576278590688</v>
      </c>
      <c r="P66">
        <f t="shared" si="21"/>
        <v>0.71160279427983208</v>
      </c>
      <c r="Q66">
        <f t="shared" si="22"/>
        <v>0.71875655136386685</v>
      </c>
      <c r="R66">
        <f t="shared" si="23"/>
        <v>0.70966288050696735</v>
      </c>
    </row>
    <row r="67" spans="1:18" x14ac:dyDescent="0.25">
      <c r="A67" s="1">
        <f t="shared" si="6"/>
        <v>410</v>
      </c>
      <c r="B67">
        <f t="shared" si="8"/>
        <v>0.78183884501814505</v>
      </c>
      <c r="C67">
        <f t="shared" si="9"/>
        <v>0.78779611806349559</v>
      </c>
      <c r="D67">
        <f t="shared" si="10"/>
        <v>0.79118711886455628</v>
      </c>
      <c r="E67">
        <f t="shared" si="11"/>
        <v>0.78838648725470506</v>
      </c>
      <c r="F67">
        <f t="shared" si="12"/>
        <v>0.7832831532333443</v>
      </c>
      <c r="G67">
        <f t="shared" si="13"/>
        <v>0.78766250162718099</v>
      </c>
      <c r="H67">
        <f t="shared" si="14"/>
        <v>0.78774287338536864</v>
      </c>
      <c r="I67">
        <f t="shared" si="15"/>
        <v>0.78776390254242057</v>
      </c>
      <c r="J67" s="1">
        <f t="shared" si="7"/>
        <v>410</v>
      </c>
      <c r="K67">
        <f t="shared" si="16"/>
        <v>0.70039330230629959</v>
      </c>
      <c r="L67">
        <f t="shared" si="17"/>
        <v>0.7064894816563374</v>
      </c>
      <c r="M67">
        <f t="shared" si="18"/>
        <v>0.71113192958573945</v>
      </c>
      <c r="N67">
        <f t="shared" si="19"/>
        <v>0.6969525299972642</v>
      </c>
      <c r="O67">
        <f t="shared" si="20"/>
        <v>0.69137359944113541</v>
      </c>
      <c r="P67">
        <f t="shared" si="21"/>
        <v>0.70484392942910012</v>
      </c>
      <c r="Q67">
        <f t="shared" si="22"/>
        <v>0.7119677886254534</v>
      </c>
      <c r="R67">
        <f t="shared" si="23"/>
        <v>0.7028859690319389</v>
      </c>
    </row>
    <row r="68" spans="1:18" x14ac:dyDescent="0.25">
      <c r="A68" s="1">
        <f t="shared" si="6"/>
        <v>420</v>
      </c>
      <c r="B68">
        <f t="shared" si="8"/>
        <v>0.77715983556275825</v>
      </c>
      <c r="C68">
        <f t="shared" si="9"/>
        <v>0.78260399835078043</v>
      </c>
      <c r="D68">
        <f t="shared" si="10"/>
        <v>0.78593161588538063</v>
      </c>
      <c r="E68">
        <f t="shared" si="11"/>
        <v>0.78330557259056122</v>
      </c>
      <c r="F68">
        <f t="shared" si="12"/>
        <v>0.77873722247789789</v>
      </c>
      <c r="G68">
        <f t="shared" si="13"/>
        <v>0.78249870454397819</v>
      </c>
      <c r="H68">
        <f t="shared" si="14"/>
        <v>0.78256829226881619</v>
      </c>
      <c r="I68">
        <f t="shared" si="15"/>
        <v>0.78258824518469106</v>
      </c>
      <c r="J68" s="1">
        <f t="shared" si="7"/>
        <v>420</v>
      </c>
      <c r="K68">
        <f t="shared" si="16"/>
        <v>0.69433624696471408</v>
      </c>
      <c r="L68">
        <f t="shared" si="17"/>
        <v>0.69971692324126056</v>
      </c>
      <c r="M68">
        <f t="shared" si="18"/>
        <v>0.70426717259172233</v>
      </c>
      <c r="N68">
        <f t="shared" si="19"/>
        <v>0.69053798985888637</v>
      </c>
      <c r="O68">
        <f t="shared" si="20"/>
        <v>0.6859325341753737</v>
      </c>
      <c r="P68">
        <f t="shared" si="21"/>
        <v>0.69813351141987101</v>
      </c>
      <c r="Q68">
        <f t="shared" si="22"/>
        <v>0.70522373708897013</v>
      </c>
      <c r="R68">
        <f t="shared" si="23"/>
        <v>0.69615711717715345</v>
      </c>
    </row>
    <row r="69" spans="1:18" x14ac:dyDescent="0.25">
      <c r="A69" s="1">
        <f t="shared" si="6"/>
        <v>430</v>
      </c>
      <c r="B69">
        <f t="shared" si="8"/>
        <v>0.77250882820732225</v>
      </c>
      <c r="C69">
        <f t="shared" si="9"/>
        <v>0.7774295692942732</v>
      </c>
      <c r="D69">
        <f t="shared" si="10"/>
        <v>0.78067170343280345</v>
      </c>
      <c r="E69">
        <f t="shared" si="11"/>
        <v>0.77825962567533957</v>
      </c>
      <c r="F69">
        <f t="shared" si="12"/>
        <v>0.77424609651513021</v>
      </c>
      <c r="G69">
        <f t="shared" si="13"/>
        <v>0.77735571138365811</v>
      </c>
      <c r="H69">
        <f t="shared" si="14"/>
        <v>0.77741345326037159</v>
      </c>
      <c r="I69">
        <f t="shared" si="15"/>
        <v>0.77743253204003127</v>
      </c>
      <c r="J69" s="1">
        <f t="shared" si="7"/>
        <v>430</v>
      </c>
      <c r="K69">
        <f t="shared" si="16"/>
        <v>0.68833157350526564</v>
      </c>
      <c r="L69">
        <f t="shared" si="17"/>
        <v>0.69298782532159642</v>
      </c>
      <c r="M69">
        <f t="shared" si="18"/>
        <v>0.6974175578536892</v>
      </c>
      <c r="N69">
        <f t="shared" si="19"/>
        <v>0.68420275681172749</v>
      </c>
      <c r="O69">
        <f t="shared" si="20"/>
        <v>0.68058020427142818</v>
      </c>
      <c r="P69">
        <f t="shared" si="21"/>
        <v>0.69147184340678158</v>
      </c>
      <c r="Q69">
        <f t="shared" si="22"/>
        <v>0.69852490586607741</v>
      </c>
      <c r="R69">
        <f t="shared" si="23"/>
        <v>0.68947664773511441</v>
      </c>
    </row>
    <row r="70" spans="1:18" x14ac:dyDescent="0.25">
      <c r="A70" s="1">
        <f t="shared" si="6"/>
        <v>440</v>
      </c>
      <c r="B70">
        <f t="shared" si="8"/>
        <v>0.76788565536987152</v>
      </c>
      <c r="C70">
        <f t="shared" si="9"/>
        <v>0.77227326416619146</v>
      </c>
      <c r="D70">
        <f t="shared" si="10"/>
        <v>0.77540764393721207</v>
      </c>
      <c r="E70">
        <f t="shared" si="11"/>
        <v>0.77324907471370408</v>
      </c>
      <c r="F70">
        <f t="shared" si="12"/>
        <v>0.76980885407886523</v>
      </c>
      <c r="G70">
        <f t="shared" si="13"/>
        <v>0.77223391512877104</v>
      </c>
      <c r="H70">
        <f t="shared" si="14"/>
        <v>0.77227876612621826</v>
      </c>
      <c r="I70">
        <f t="shared" si="15"/>
        <v>0.77229718594043351</v>
      </c>
      <c r="J70" s="1">
        <f t="shared" si="7"/>
        <v>440</v>
      </c>
      <c r="K70">
        <f t="shared" si="16"/>
        <v>0.68237882892539414</v>
      </c>
      <c r="L70">
        <f t="shared" si="17"/>
        <v>0.68630261316255892</v>
      </c>
      <c r="M70">
        <f t="shared" si="18"/>
        <v>0.69058355483397338</v>
      </c>
      <c r="N70">
        <f t="shared" si="19"/>
        <v>0.67794635029366423</v>
      </c>
      <c r="O70">
        <f t="shared" si="20"/>
        <v>0.6753143250431991</v>
      </c>
      <c r="P70">
        <f t="shared" si="21"/>
        <v>0.68485918682202163</v>
      </c>
      <c r="Q70">
        <f t="shared" si="22"/>
        <v>0.69187175271447732</v>
      </c>
      <c r="R70">
        <f t="shared" si="23"/>
        <v>0.68284484325305006</v>
      </c>
    </row>
    <row r="71" spans="1:18" x14ac:dyDescent="0.25">
      <c r="A71" s="1">
        <f t="shared" si="6"/>
        <v>450</v>
      </c>
      <c r="B71">
        <f t="shared" si="8"/>
        <v>0.76329015047135484</v>
      </c>
      <c r="C71">
        <f t="shared" si="9"/>
        <v>0.7671354916616443</v>
      </c>
      <c r="D71">
        <f t="shared" si="10"/>
        <v>0.77013970246790664</v>
      </c>
      <c r="E71">
        <f t="shared" si="11"/>
        <v>0.76827429527077118</v>
      </c>
      <c r="F71">
        <f t="shared" si="12"/>
        <v>0.76542458093657739</v>
      </c>
      <c r="G71">
        <f t="shared" si="13"/>
        <v>0.76713368161828954</v>
      </c>
      <c r="H71">
        <f t="shared" si="14"/>
        <v>0.76716461418241266</v>
      </c>
      <c r="I71">
        <f t="shared" si="15"/>
        <v>0.76718260257162252</v>
      </c>
      <c r="J71" s="1">
        <f t="shared" si="7"/>
        <v>450</v>
      </c>
      <c r="K71">
        <f t="shared" si="16"/>
        <v>0.67647756414014093</v>
      </c>
      <c r="L71">
        <f t="shared" si="17"/>
        <v>0.67966167344005313</v>
      </c>
      <c r="M71">
        <f t="shared" si="18"/>
        <v>0.68376563342117458</v>
      </c>
      <c r="N71">
        <f t="shared" si="19"/>
        <v>0.67176823301504807</v>
      </c>
      <c r="O71">
        <f t="shared" si="20"/>
        <v>0.67013268744497811</v>
      </c>
      <c r="P71">
        <f t="shared" si="21"/>
        <v>0.67829576430443161</v>
      </c>
      <c r="Q71">
        <f t="shared" si="22"/>
        <v>0.68526468750148861</v>
      </c>
      <c r="R71">
        <f t="shared" si="23"/>
        <v>0.67626194869841916</v>
      </c>
    </row>
    <row r="72" spans="1:18" x14ac:dyDescent="0.25">
      <c r="A72" s="1">
        <f t="shared" si="6"/>
        <v>460</v>
      </c>
      <c r="B72">
        <f t="shared" si="8"/>
        <v>0.75872214792963388</v>
      </c>
      <c r="C72">
        <f t="shared" si="9"/>
        <v>0.7620166373316537</v>
      </c>
      <c r="D72">
        <f t="shared" si="10"/>
        <v>0.7648681467144145</v>
      </c>
      <c r="E72">
        <f t="shared" si="11"/>
        <v>0.76333561392267413</v>
      </c>
      <c r="F72">
        <f t="shared" si="12"/>
        <v>0.76109237164932431</v>
      </c>
      <c r="G72">
        <f t="shared" si="13"/>
        <v>0.76205535126748747</v>
      </c>
      <c r="H72">
        <f t="shared" si="14"/>
        <v>0.76207135592486308</v>
      </c>
      <c r="I72">
        <f t="shared" si="15"/>
        <v>0.76208915212292694</v>
      </c>
      <c r="J72" s="1">
        <f t="shared" si="7"/>
        <v>460</v>
      </c>
      <c r="K72">
        <f t="shared" si="16"/>
        <v>0.67062733394826812</v>
      </c>
      <c r="L72">
        <f t="shared" si="17"/>
        <v>0.67306535656755795</v>
      </c>
      <c r="M72">
        <f t="shared" si="18"/>
        <v>0.67696426382696639</v>
      </c>
      <c r="N72">
        <f t="shared" si="19"/>
        <v>0.66566781717070778</v>
      </c>
      <c r="O72">
        <f t="shared" si="20"/>
        <v>0.66503315563675369</v>
      </c>
      <c r="P72">
        <f t="shared" si="21"/>
        <v>0.67178176238732568</v>
      </c>
      <c r="Q72">
        <f t="shared" si="22"/>
        <v>0.67870407538755062</v>
      </c>
      <c r="R72">
        <f t="shared" si="23"/>
        <v>0.66972817391276784</v>
      </c>
    </row>
    <row r="73" spans="1:18" x14ac:dyDescent="0.25">
      <c r="A73" s="1">
        <f t="shared" si="6"/>
        <v>470</v>
      </c>
      <c r="B73">
        <f t="shared" si="8"/>
        <v>0.75418148315351663</v>
      </c>
      <c r="C73">
        <f t="shared" si="9"/>
        <v>0.75691706490371746</v>
      </c>
      <c r="D73">
        <f t="shared" si="10"/>
        <v>0.75959324696679875</v>
      </c>
      <c r="E73">
        <f t="shared" si="11"/>
        <v>0.75843331163904792</v>
      </c>
      <c r="F73">
        <f t="shared" si="12"/>
        <v>0.75681133102094078</v>
      </c>
      <c r="G73">
        <f t="shared" si="13"/>
        <v>0.75699924064934687</v>
      </c>
      <c r="H73">
        <f t="shared" si="14"/>
        <v>0.75699932652934421</v>
      </c>
      <c r="I73">
        <f t="shared" si="15"/>
        <v>0.75701718080703717</v>
      </c>
      <c r="J73" s="1">
        <f t="shared" si="7"/>
        <v>470</v>
      </c>
      <c r="K73">
        <f t="shared" si="16"/>
        <v>0.66482769699867283</v>
      </c>
      <c r="L73">
        <f t="shared" si="17"/>
        <v>0.66651397884617314</v>
      </c>
      <c r="M73">
        <f t="shared" si="18"/>
        <v>0.67017991648141706</v>
      </c>
      <c r="N73">
        <f t="shared" si="19"/>
        <v>0.65964447010192218</v>
      </c>
      <c r="O73">
        <f t="shared" si="20"/>
        <v>0.66001366453512766</v>
      </c>
      <c r="P73">
        <f t="shared" si="21"/>
        <v>0.66531733396958714</v>
      </c>
      <c r="Q73">
        <f t="shared" si="22"/>
        <v>0.67219023975781467</v>
      </c>
      <c r="R73">
        <f t="shared" si="23"/>
        <v>0.66324369587517329</v>
      </c>
    </row>
    <row r="74" spans="1:18" x14ac:dyDescent="0.25">
      <c r="A74" s="1">
        <f t="shared" si="6"/>
        <v>480</v>
      </c>
      <c r="B74">
        <f t="shared" si="8"/>
        <v>0.74966799253682692</v>
      </c>
      <c r="C74">
        <f t="shared" si="9"/>
        <v>0.75183711750115978</v>
      </c>
      <c r="D74">
        <f t="shared" si="10"/>
        <v>0.75431527609495053</v>
      </c>
      <c r="E74">
        <f t="shared" si="11"/>
        <v>0.75356762692102153</v>
      </c>
      <c r="F74">
        <f t="shared" si="12"/>
        <v>0.75258057528238653</v>
      </c>
      <c r="G74">
        <f t="shared" si="13"/>
        <v>0.75196564395140375</v>
      </c>
      <c r="H74">
        <f t="shared" si="14"/>
        <v>0.75194883923457034</v>
      </c>
      <c r="I74">
        <f t="shared" si="15"/>
        <v>0.75196701226253415</v>
      </c>
      <c r="J74" s="1">
        <f t="shared" si="7"/>
        <v>480</v>
      </c>
      <c r="K74">
        <f t="shared" si="16"/>
        <v>0.65907821575709069</v>
      </c>
      <c r="L74">
        <f t="shared" si="17"/>
        <v>0.66000782445510975</v>
      </c>
      <c r="M74">
        <f t="shared" si="18"/>
        <v>0.66341306192684613</v>
      </c>
      <c r="N74">
        <f t="shared" si="19"/>
        <v>0.65369751945916232</v>
      </c>
      <c r="O74">
        <f t="shared" si="20"/>
        <v>0.65507221737297572</v>
      </c>
      <c r="P74">
        <f t="shared" si="21"/>
        <v>0.65890260059158567</v>
      </c>
      <c r="Q74">
        <f t="shared" si="22"/>
        <v>0.66572346492657719</v>
      </c>
      <c r="R74">
        <f t="shared" si="23"/>
        <v>0.6568086607938618</v>
      </c>
    </row>
    <row r="75" spans="1:18" x14ac:dyDescent="0.25">
      <c r="A75" s="1">
        <f t="shared" si="6"/>
        <v>490</v>
      </c>
      <c r="B75">
        <f t="shared" si="8"/>
        <v>0.74518151345250971</v>
      </c>
      <c r="C75">
        <f t="shared" si="9"/>
        <v>0.74677711877117159</v>
      </c>
      <c r="D75">
        <f t="shared" si="10"/>
        <v>0.7490345095268498</v>
      </c>
      <c r="E75">
        <f t="shared" si="11"/>
        <v>0.74873875871575202</v>
      </c>
      <c r="F75">
        <f t="shared" si="12"/>
        <v>0.74839923305020084</v>
      </c>
      <c r="G75">
        <f t="shared" si="13"/>
        <v>0.74695483432028098</v>
      </c>
      <c r="H75">
        <f t="shared" si="14"/>
        <v>0.74692018661980009</v>
      </c>
      <c r="I75">
        <f t="shared" si="15"/>
        <v>0.74693894885071921</v>
      </c>
      <c r="J75" s="1">
        <f t="shared" si="7"/>
        <v>490</v>
      </c>
      <c r="K75">
        <f t="shared" si="16"/>
        <v>0.65337845647308723</v>
      </c>
      <c r="L75">
        <f t="shared" si="17"/>
        <v>0.65354714729785768</v>
      </c>
      <c r="M75">
        <f t="shared" si="18"/>
        <v>0.65666417071023531</v>
      </c>
      <c r="N75">
        <f t="shared" si="19"/>
        <v>0.64782625791110171</v>
      </c>
      <c r="O75">
        <f t="shared" si="20"/>
        <v>0.65020688328577003</v>
      </c>
      <c r="P75">
        <f t="shared" si="21"/>
        <v>0.65253765453491264</v>
      </c>
      <c r="Q75">
        <f t="shared" si="22"/>
        <v>0.65930399863639844</v>
      </c>
      <c r="R75">
        <f t="shared" si="23"/>
        <v>0.65042318604244698</v>
      </c>
    </row>
    <row r="76" spans="1:18" x14ac:dyDescent="0.25">
      <c r="A76" s="1">
        <f t="shared" si="6"/>
        <v>500</v>
      </c>
      <c r="B76">
        <f t="shared" si="8"/>
        <v>0.74072188424677132</v>
      </c>
      <c r="C76">
        <f t="shared" si="9"/>
        <v>0.74173737393027706</v>
      </c>
      <c r="D76">
        <f t="shared" si="10"/>
        <v>0.74375122522578596</v>
      </c>
      <c r="E76">
        <f t="shared" si="11"/>
        <v>0.74394686912631203</v>
      </c>
      <c r="F76">
        <f t="shared" si="12"/>
        <v>0.74426644609221826</v>
      </c>
      <c r="G76">
        <f t="shared" si="13"/>
        <v>0.74196706510471455</v>
      </c>
      <c r="H76">
        <f t="shared" si="14"/>
        <v>0.74191364178708363</v>
      </c>
      <c r="I76">
        <f t="shared" si="15"/>
        <v>0.74193327285676824</v>
      </c>
      <c r="J76" s="1">
        <f t="shared" si="7"/>
        <v>500</v>
      </c>
      <c r="K76">
        <f t="shared" si="16"/>
        <v>0.64772798914733531</v>
      </c>
      <c r="L76">
        <f t="shared" si="17"/>
        <v>0.64713217271749435</v>
      </c>
      <c r="M76">
        <f t="shared" si="18"/>
        <v>0.64993371327421967</v>
      </c>
      <c r="N76">
        <f t="shared" si="19"/>
        <v>0.64202994744075237</v>
      </c>
      <c r="O76">
        <f t="shared" si="20"/>
        <v>0.64541579493829793</v>
      </c>
      <c r="P76">
        <f t="shared" si="21"/>
        <v>0.64622256076271656</v>
      </c>
      <c r="Q76">
        <f t="shared" si="22"/>
        <v>0.65293205437122692</v>
      </c>
      <c r="R76">
        <f t="shared" si="23"/>
        <v>0.64408736195527538</v>
      </c>
    </row>
    <row r="77" spans="1:18" x14ac:dyDescent="0.25">
      <c r="A77" s="1">
        <f t="shared" si="6"/>
        <v>510</v>
      </c>
      <c r="B77">
        <f t="shared" si="8"/>
        <v>0.73628894423325475</v>
      </c>
      <c r="C77">
        <f t="shared" si="9"/>
        <v>0.73671817073495915</v>
      </c>
      <c r="D77">
        <f t="shared" si="10"/>
        <v>0.73846570366652464</v>
      </c>
      <c r="E77">
        <f t="shared" si="11"/>
        <v>0.73919208593380259</v>
      </c>
      <c r="F77">
        <f t="shared" si="12"/>
        <v>0.74018136992880379</v>
      </c>
      <c r="G77">
        <f t="shared" si="13"/>
        <v>0.73700257100664168</v>
      </c>
      <c r="H77">
        <f t="shared" si="14"/>
        <v>0.7369294594571183</v>
      </c>
      <c r="I77">
        <f t="shared" si="15"/>
        <v>0.73695024760414873</v>
      </c>
      <c r="J77" s="1">
        <f t="shared" si="7"/>
        <v>510</v>
      </c>
      <c r="K77">
        <f t="shared" si="16"/>
        <v>0.64212638749917517</v>
      </c>
      <c r="L77">
        <f t="shared" si="17"/>
        <v>0.64076309909307838</v>
      </c>
      <c r="M77">
        <f t="shared" si="18"/>
        <v>0.64322215984668052</v>
      </c>
      <c r="N77">
        <f t="shared" si="19"/>
        <v>0.63630782326549029</v>
      </c>
      <c r="O77">
        <f t="shared" si="20"/>
        <v>0.64069714620214668</v>
      </c>
      <c r="P77">
        <f t="shared" si="21"/>
        <v>0.63995735871551007</v>
      </c>
      <c r="Q77">
        <f t="shared" si="22"/>
        <v>0.6466078135006661</v>
      </c>
      <c r="R77">
        <f t="shared" si="23"/>
        <v>0.63780125349478856</v>
      </c>
    </row>
    <row r="78" spans="1:18" x14ac:dyDescent="0.25">
      <c r="A78" s="1">
        <f t="shared" si="6"/>
        <v>520</v>
      </c>
      <c r="B78">
        <f t="shared" si="8"/>
        <v>0.73188253368724998</v>
      </c>
      <c r="C78">
        <f t="shared" si="9"/>
        <v>0.73171978038430918</v>
      </c>
      <c r="D78">
        <f t="shared" si="10"/>
        <v>0.73317822781041009</v>
      </c>
      <c r="E78">
        <f t="shared" si="11"/>
        <v>0.73447450494686539</v>
      </c>
      <c r="F78">
        <f t="shared" si="12"/>
        <v>0.73614317429373954</v>
      </c>
      <c r="G78">
        <f t="shared" si="13"/>
        <v>0.73206156914884035</v>
      </c>
      <c r="H78">
        <f t="shared" si="14"/>
        <v>0.73196787698665899</v>
      </c>
      <c r="I78">
        <f t="shared" si="15"/>
        <v>0.73199011849025142</v>
      </c>
      <c r="J78" s="1">
        <f t="shared" si="7"/>
        <v>520</v>
      </c>
      <c r="K78">
        <f t="shared" si="16"/>
        <v>0.63657322893445489</v>
      </c>
      <c r="L78">
        <f t="shared" si="17"/>
        <v>0.63444009932774015</v>
      </c>
      <c r="M78">
        <f t="shared" si="18"/>
        <v>0.63652998032896635</v>
      </c>
      <c r="N78">
        <f t="shared" si="19"/>
        <v>0.63065909741410497</v>
      </c>
      <c r="O78">
        <f t="shared" si="20"/>
        <v>0.63604918989161829</v>
      </c>
      <c r="P78">
        <f t="shared" si="21"/>
        <v>0.63374206397565391</v>
      </c>
      <c r="Q78">
        <f t="shared" si="22"/>
        <v>0.6403314272706242</v>
      </c>
      <c r="R78">
        <f t="shared" si="23"/>
        <v>0.63156490180235214</v>
      </c>
    </row>
    <row r="79" spans="1:18" x14ac:dyDescent="0.25">
      <c r="A79" s="1">
        <f t="shared" si="6"/>
        <v>530</v>
      </c>
      <c r="B79">
        <f t="shared" si="8"/>
        <v>0.72750249383993904</v>
      </c>
      <c r="C79">
        <f t="shared" si="9"/>
        <v>0.72674245836080198</v>
      </c>
      <c r="D79">
        <f t="shared" si="10"/>
        <v>0.72788908307939226</v>
      </c>
      <c r="E79">
        <f t="shared" si="11"/>
        <v>0.72979419219227515</v>
      </c>
      <c r="F79">
        <f t="shared" si="12"/>
        <v>0.73215104347540505</v>
      </c>
      <c r="G79">
        <f t="shared" si="13"/>
        <v>0.72714426006667021</v>
      </c>
      <c r="H79">
        <f t="shared" si="14"/>
        <v>0.72702911531455738</v>
      </c>
      <c r="I79">
        <f t="shared" si="15"/>
        <v>0.72705311395028249</v>
      </c>
      <c r="J79" s="1">
        <f t="shared" si="7"/>
        <v>530</v>
      </c>
      <c r="K79">
        <f t="shared" si="16"/>
        <v>0.63106809451364976</v>
      </c>
      <c r="L79">
        <f t="shared" si="17"/>
        <v>0.62816332223792748</v>
      </c>
      <c r="M79">
        <f t="shared" si="18"/>
        <v>0.62985764418276968</v>
      </c>
      <c r="N79">
        <f t="shared" si="19"/>
        <v>0.62508296199080482</v>
      </c>
      <c r="O79">
        <f t="shared" si="20"/>
        <v>0.63147023556357396</v>
      </c>
      <c r="P79">
        <f t="shared" si="21"/>
        <v>0.62757666981228599</v>
      </c>
      <c r="Q79">
        <f t="shared" si="22"/>
        <v>0.6341030186539367</v>
      </c>
      <c r="R79">
        <f t="shared" si="23"/>
        <v>0.62537832564273632</v>
      </c>
    </row>
    <row r="80" spans="1:18" x14ac:dyDescent="0.25">
      <c r="A80" s="1">
        <f t="shared" si="6"/>
        <v>540</v>
      </c>
      <c r="B80">
        <f t="shared" si="8"/>
        <v>0.72314866687267509</v>
      </c>
      <c r="C80">
        <f t="shared" si="9"/>
        <v>0.72178644521464452</v>
      </c>
      <c r="D80">
        <f t="shared" si="10"/>
        <v>0.72259855732896616</v>
      </c>
      <c r="E80">
        <f t="shared" si="11"/>
        <v>0.72515118595897643</v>
      </c>
      <c r="F80">
        <f t="shared" si="12"/>
        <v>0.72820417655592962</v>
      </c>
      <c r="G80">
        <f t="shared" si="13"/>
        <v>0.72225082863065382</v>
      </c>
      <c r="H80">
        <f t="shared" si="14"/>
        <v>0.72211337984273682</v>
      </c>
      <c r="I80">
        <f t="shared" si="15"/>
        <v>0.72213944635570448</v>
      </c>
      <c r="J80" s="1">
        <f t="shared" si="7"/>
        <v>540</v>
      </c>
      <c r="K80">
        <f t="shared" si="16"/>
        <v>0.62561056892025613</v>
      </c>
      <c r="L80">
        <f t="shared" si="17"/>
        <v>0.62193289385225836</v>
      </c>
      <c r="M80">
        <f t="shared" si="18"/>
        <v>0.62320562031568461</v>
      </c>
      <c r="N80">
        <f t="shared" si="19"/>
        <v>0.61957859215324795</v>
      </c>
      <c r="O80">
        <f t="shared" si="20"/>
        <v>0.62695864738496665</v>
      </c>
      <c r="P80">
        <f t="shared" si="21"/>
        <v>0.62146114861719348</v>
      </c>
      <c r="Q80">
        <f t="shared" si="22"/>
        <v>0.62792268407309992</v>
      </c>
      <c r="R80">
        <f t="shared" si="23"/>
        <v>0.61924152275136957</v>
      </c>
    </row>
    <row r="81" spans="1:18" x14ac:dyDescent="0.25">
      <c r="A81" s="1">
        <f t="shared" si="6"/>
        <v>550</v>
      </c>
      <c r="B81">
        <f t="shared" si="8"/>
        <v>0.71882089591129616</v>
      </c>
      <c r="C81">
        <f t="shared" si="9"/>
        <v>0.71685196729656098</v>
      </c>
      <c r="D81">
        <f t="shared" si="10"/>
        <v>0.717306940820015</v>
      </c>
      <c r="E81">
        <f t="shared" si="11"/>
        <v>0.72054549870676998</v>
      </c>
      <c r="F81">
        <f t="shared" si="12"/>
        <v>0.72430178756348373</v>
      </c>
      <c r="G81">
        <f t="shared" si="13"/>
        <v>0.71738144490591038</v>
      </c>
      <c r="H81">
        <f t="shared" si="14"/>
        <v>0.71722086125774354</v>
      </c>
      <c r="I81">
        <f t="shared" si="15"/>
        <v>0.71724931285287807</v>
      </c>
      <c r="J81" s="1">
        <f t="shared" si="7"/>
        <v>550</v>
      </c>
      <c r="K81">
        <f t="shared" si="16"/>
        <v>0.62020024042945965</v>
      </c>
      <c r="L81">
        <f t="shared" si="17"/>
        <v>0.61574891862754932</v>
      </c>
      <c r="M81">
        <f t="shared" si="18"/>
        <v>0.61657437696547812</v>
      </c>
      <c r="N81">
        <f t="shared" si="19"/>
        <v>0.61414514882912874</v>
      </c>
      <c r="O81">
        <f t="shared" si="20"/>
        <v>0.62251284207043611</v>
      </c>
      <c r="P81">
        <f t="shared" si="21"/>
        <v>0.61539545324102563</v>
      </c>
      <c r="Q81">
        <f t="shared" si="22"/>
        <v>0.62179049500599559</v>
      </c>
      <c r="R81">
        <f t="shared" si="23"/>
        <v>0.6131544710925958</v>
      </c>
    </row>
    <row r="82" spans="1:18" x14ac:dyDescent="0.25">
      <c r="A82" s="1">
        <f t="shared" si="6"/>
        <v>560</v>
      </c>
      <c r="B82">
        <f t="shared" si="8"/>
        <v>0.71451902502047282</v>
      </c>
      <c r="C82">
        <f t="shared" si="9"/>
        <v>0.71193923744337784</v>
      </c>
      <c r="D82">
        <f t="shared" si="10"/>
        <v>0.71201452618954486</v>
      </c>
      <c r="E82">
        <f t="shared" si="11"/>
        <v>0.71597711884981585</v>
      </c>
      <c r="F82">
        <f t="shared" si="12"/>
        <v>0.72044310555072943</v>
      </c>
      <c r="G82">
        <f t="shared" si="13"/>
        <v>0.71253626495384359</v>
      </c>
      <c r="H82">
        <f t="shared" si="14"/>
        <v>0.71235173629792381</v>
      </c>
      <c r="I82">
        <f t="shared" si="15"/>
        <v>0.71238289614691641</v>
      </c>
      <c r="J82" s="1">
        <f t="shared" si="7"/>
        <v>560</v>
      </c>
      <c r="K82">
        <f t="shared" si="16"/>
        <v>0.61483670087707387</v>
      </c>
      <c r="L82">
        <f t="shared" si="17"/>
        <v>0.60961148058880976</v>
      </c>
      <c r="M82">
        <f t="shared" si="18"/>
        <v>0.60996438158310196</v>
      </c>
      <c r="N82">
        <f t="shared" si="19"/>
        <v>0.6087817811935734</v>
      </c>
      <c r="O82">
        <f t="shared" si="20"/>
        <v>0.61813128689123453</v>
      </c>
      <c r="P82">
        <f t="shared" si="21"/>
        <v>0.60937951823827108</v>
      </c>
      <c r="Q82">
        <f t="shared" si="22"/>
        <v>0.61570649948436618</v>
      </c>
      <c r="R82">
        <f t="shared" si="23"/>
        <v>0.60711713003616841</v>
      </c>
    </row>
    <row r="83" spans="1:18" x14ac:dyDescent="0.25">
      <c r="A83" s="1">
        <f t="shared" si="6"/>
        <v>570</v>
      </c>
      <c r="B83">
        <f t="shared" si="8"/>
        <v>0.71024289919808936</v>
      </c>
      <c r="C83">
        <f t="shared" si="9"/>
        <v>0.70704845562031959</v>
      </c>
      <c r="D83">
        <f t="shared" si="10"/>
        <v>0.70672160842030252</v>
      </c>
      <c r="E83">
        <f t="shared" si="11"/>
        <v>0.71144601242421157</v>
      </c>
      <c r="F83">
        <f t="shared" si="12"/>
        <v>0.71662737461062664</v>
      </c>
      <c r="G83">
        <f t="shared" si="13"/>
        <v>0.70771543158091554</v>
      </c>
      <c r="H83">
        <f t="shared" si="14"/>
        <v>0.70750616847076442</v>
      </c>
      <c r="I83">
        <f t="shared" si="15"/>
        <v>0.70754036523534525</v>
      </c>
      <c r="J83" s="1">
        <f t="shared" si="7"/>
        <v>570</v>
      </c>
      <c r="K83">
        <f t="shared" si="16"/>
        <v>0.60951954562874788</v>
      </c>
      <c r="L83">
        <f t="shared" si="17"/>
        <v>0.60352064439931408</v>
      </c>
      <c r="M83">
        <f t="shared" si="18"/>
        <v>0.60337610071448111</v>
      </c>
      <c r="N83">
        <f t="shared" si="19"/>
        <v>0.60348762892756358</v>
      </c>
      <c r="O83">
        <f t="shared" si="20"/>
        <v>0.61381249775588032</v>
      </c>
      <c r="P83">
        <f t="shared" si="21"/>
        <v>0.60341326102857518</v>
      </c>
      <c r="Q83">
        <f t="shared" si="22"/>
        <v>0.60967072349382989</v>
      </c>
      <c r="R83">
        <f t="shared" si="23"/>
        <v>0.60112944145868075</v>
      </c>
    </row>
    <row r="84" spans="1:18" x14ac:dyDescent="0.25">
      <c r="A84" s="1">
        <f t="shared" si="6"/>
        <v>580</v>
      </c>
      <c r="B84">
        <f t="shared" si="8"/>
        <v>0.70599236436965929</v>
      </c>
      <c r="C84">
        <f t="shared" si="9"/>
        <v>0.70217980952353987</v>
      </c>
      <c r="D84">
        <f t="shared" si="10"/>
        <v>0.70142848480926456</v>
      </c>
      <c r="E84">
        <f t="shared" si="11"/>
        <v>0.70695212464807877</v>
      </c>
      <c r="F84">
        <f t="shared" si="12"/>
        <v>0.71285385383922695</v>
      </c>
      <c r="G84">
        <f t="shared" si="13"/>
        <v>0.70291907503886564</v>
      </c>
      <c r="H84">
        <f t="shared" si="14"/>
        <v>0.70268430872447518</v>
      </c>
      <c r="I84">
        <f t="shared" si="15"/>
        <v>0.70272187609557091</v>
      </c>
      <c r="J84" s="1">
        <f t="shared" si="7"/>
        <v>580</v>
      </c>
      <c r="K84">
        <f t="shared" si="16"/>
        <v>0.60424837354943972</v>
      </c>
      <c r="L84">
        <f t="shared" si="17"/>
        <v>0.59747645636625846</v>
      </c>
      <c r="M84">
        <f t="shared" si="18"/>
        <v>0.59680999988110817</v>
      </c>
      <c r="N84">
        <f t="shared" si="19"/>
        <v>0.59826182427578301</v>
      </c>
      <c r="O84">
        <f t="shared" si="20"/>
        <v>0.60955503736224848</v>
      </c>
      <c r="P84">
        <f t="shared" si="21"/>
        <v>0.59749658298121255</v>
      </c>
      <c r="Q84">
        <f t="shared" si="22"/>
        <v>0.60368317228334434</v>
      </c>
      <c r="R84">
        <f t="shared" si="23"/>
        <v>0.5951913307758302</v>
      </c>
    </row>
    <row r="85" spans="1:18" x14ac:dyDescent="0.25">
      <c r="A85" s="1">
        <f t="shared" si="6"/>
        <v>590</v>
      </c>
      <c r="B85">
        <f t="shared" si="8"/>
        <v>0.70176726738277351</v>
      </c>
      <c r="C85">
        <f t="shared" si="9"/>
        <v>0.69733347514606159</v>
      </c>
      <c r="D85">
        <f t="shared" si="10"/>
        <v>0.69613545493499107</v>
      </c>
      <c r="E85">
        <f t="shared" si="11"/>
        <v>0.70249538138186696</v>
      </c>
      <c r="F85">
        <f t="shared" si="12"/>
        <v>0.70912181725374812</v>
      </c>
      <c r="G85">
        <f t="shared" si="13"/>
        <v>0.69814731368029692</v>
      </c>
      <c r="H85">
        <f t="shared" si="14"/>
        <v>0.69788629607749209</v>
      </c>
      <c r="I85">
        <f t="shared" si="15"/>
        <v>0.69792757232990366</v>
      </c>
      <c r="J85" s="1">
        <f t="shared" si="7"/>
        <v>590</v>
      </c>
      <c r="K85">
        <f t="shared" si="16"/>
        <v>0.59902278697315425</v>
      </c>
      <c r="L85">
        <f t="shared" si="17"/>
        <v>0.59147894538697776</v>
      </c>
      <c r="M85">
        <f t="shared" si="18"/>
        <v>0.59026654345948137</v>
      </c>
      <c r="N85">
        <f t="shared" si="19"/>
        <v>0.59310349392063577</v>
      </c>
      <c r="O85">
        <f t="shared" si="20"/>
        <v>0.605357513420268</v>
      </c>
      <c r="P85">
        <f t="shared" si="21"/>
        <v>0.59162937042886898</v>
      </c>
      <c r="Q85">
        <f t="shared" si="22"/>
        <v>0.59774383159127642</v>
      </c>
      <c r="R85">
        <f t="shared" si="23"/>
        <v>0.58930270791090522</v>
      </c>
    </row>
    <row r="86" spans="1:18" x14ac:dyDescent="0.25">
      <c r="A86" s="1">
        <f t="shared" si="6"/>
        <v>600</v>
      </c>
      <c r="B86">
        <f t="shared" si="8"/>
        <v>0.69756745600158188</v>
      </c>
      <c r="C86">
        <f t="shared" si="9"/>
        <v>0.69250961730999239</v>
      </c>
      <c r="D86">
        <f t="shared" si="10"/>
        <v>0.69084282062383151</v>
      </c>
      <c r="E86">
        <f t="shared" si="11"/>
        <v>0.69807569049592555</v>
      </c>
      <c r="F86">
        <f t="shared" si="12"/>
        <v>0.70543055367307916</v>
      </c>
      <c r="G86">
        <f t="shared" si="13"/>
        <v>0.69340025457317611</v>
      </c>
      <c r="H86">
        <f t="shared" si="14"/>
        <v>0.69311225820922351</v>
      </c>
      <c r="I86">
        <f t="shared" si="15"/>
        <v>0.69315758577141939</v>
      </c>
      <c r="J86" s="1">
        <f t="shared" si="7"/>
        <v>600</v>
      </c>
      <c r="K86">
        <f t="shared" si="16"/>
        <v>0.59384239167294273</v>
      </c>
      <c r="L86">
        <f t="shared" si="17"/>
        <v>0.58552812384022335</v>
      </c>
      <c r="M86">
        <f t="shared" si="18"/>
        <v>0.58374619455942023</v>
      </c>
      <c r="N86">
        <f t="shared" si="19"/>
        <v>0.58801176068771377</v>
      </c>
      <c r="O86">
        <f t="shared" si="20"/>
        <v>0.60121857694399072</v>
      </c>
      <c r="P86">
        <f t="shared" si="21"/>
        <v>0.58581149561629242</v>
      </c>
      <c r="Q86">
        <f t="shared" si="22"/>
        <v>0.59185266879454601</v>
      </c>
      <c r="R86">
        <f t="shared" si="23"/>
        <v>0.58346346820435069</v>
      </c>
    </row>
    <row r="87" spans="1:18" x14ac:dyDescent="0.25">
      <c r="A87" s="1">
        <f t="shared" si="6"/>
        <v>610</v>
      </c>
      <c r="B87">
        <f t="shared" si="8"/>
        <v>0.69339277890130846</v>
      </c>
      <c r="C87">
        <f t="shared" si="9"/>
        <v>0.68770839016761243</v>
      </c>
      <c r="D87">
        <f t="shared" si="10"/>
        <v>0.68555088591497793</v>
      </c>
      <c r="E87">
        <f t="shared" si="11"/>
        <v>0.69369294315180818</v>
      </c>
      <c r="F87">
        <f t="shared" si="12"/>
        <v>0.70177936656687645</v>
      </c>
      <c r="G87">
        <f t="shared" si="13"/>
        <v>0.68867799407744978</v>
      </c>
      <c r="H87">
        <f t="shared" si="14"/>
        <v>0.68836231201504749</v>
      </c>
      <c r="I87">
        <f t="shared" si="15"/>
        <v>0.68841203705369469</v>
      </c>
      <c r="J87" s="1">
        <f t="shared" si="7"/>
        <v>610</v>
      </c>
      <c r="K87">
        <f t="shared" si="16"/>
        <v>0.58870679683116123</v>
      </c>
      <c r="L87">
        <f t="shared" si="17"/>
        <v>0.57962398842658669</v>
      </c>
      <c r="M87">
        <f t="shared" si="18"/>
        <v>0.57724941490129889</v>
      </c>
      <c r="N87">
        <f t="shared" si="19"/>
        <v>0.58298574509664847</v>
      </c>
      <c r="O87">
        <f t="shared" si="20"/>
        <v>0.59713692061147627</v>
      </c>
      <c r="P87">
        <f t="shared" si="21"/>
        <v>0.58004281758885279</v>
      </c>
      <c r="Q87">
        <f t="shared" si="22"/>
        <v>0.58600963398671313</v>
      </c>
      <c r="R87">
        <f t="shared" si="23"/>
        <v>0.57767349326885964</v>
      </c>
    </row>
    <row r="88" spans="1:18" x14ac:dyDescent="0.25">
      <c r="A88" s="1">
        <f t="shared" si="6"/>
        <v>620</v>
      </c>
      <c r="B88">
        <f t="shared" si="8"/>
        <v>0.68924308566279857</v>
      </c>
      <c r="C88">
        <f t="shared" si="9"/>
        <v>0.68292993767368593</v>
      </c>
      <c r="D88">
        <f t="shared" si="10"/>
        <v>0.68025995702435327</v>
      </c>
      <c r="E88">
        <f t="shared" si="11"/>
        <v>0.68934701500324325</v>
      </c>
      <c r="F88">
        <f t="shared" si="12"/>
        <v>0.69816757387856176</v>
      </c>
      <c r="G88">
        <f t="shared" si="13"/>
        <v>0.68398061838668633</v>
      </c>
      <c r="H88">
        <f t="shared" si="14"/>
        <v>0.68363656412828122</v>
      </c>
      <c r="I88">
        <f t="shared" si="15"/>
        <v>0.68369103614711069</v>
      </c>
      <c r="J88" s="1">
        <f t="shared" si="7"/>
        <v>620</v>
      </c>
      <c r="K88">
        <f t="shared" si="16"/>
        <v>0.58361561500998715</v>
      </c>
      <c r="L88">
        <f t="shared" si="17"/>
        <v>0.57376652096177405</v>
      </c>
      <c r="M88">
        <f t="shared" si="18"/>
        <v>0.57077666469223243</v>
      </c>
      <c r="N88">
        <f t="shared" si="19"/>
        <v>0.57802456677008485</v>
      </c>
      <c r="O88">
        <f t="shared" si="20"/>
        <v>0.593111277190707</v>
      </c>
      <c r="P88">
        <f t="shared" si="21"/>
        <v>0.57432318302557905</v>
      </c>
      <c r="Q88">
        <f t="shared" si="22"/>
        <v>0.58021466099033159</v>
      </c>
      <c r="R88">
        <f t="shared" si="23"/>
        <v>0.57193265179396624</v>
      </c>
    </row>
    <row r="89" spans="1:18" x14ac:dyDescent="0.25">
      <c r="A89" s="1">
        <f t="shared" si="6"/>
        <v>630</v>
      </c>
      <c r="B89">
        <f t="shared" si="8"/>
        <v>0.68511822676709955</v>
      </c>
      <c r="C89">
        <f t="shared" si="9"/>
        <v>0.67817439403113222</v>
      </c>
      <c r="D89">
        <f t="shared" si="10"/>
        <v>0.67497034230732944</v>
      </c>
      <c r="E89">
        <f t="shared" si="11"/>
        <v>0.68503776732223165</v>
      </c>
      <c r="F89">
        <f t="shared" si="12"/>
        <v>0.69459450782680943</v>
      </c>
      <c r="G89">
        <f t="shared" si="13"/>
        <v>0.67930820403738046</v>
      </c>
      <c r="H89">
        <f t="shared" si="14"/>
        <v>0.67893511141159957</v>
      </c>
      <c r="I89">
        <f t="shared" si="15"/>
        <v>0.67899468286427456</v>
      </c>
      <c r="J89" s="1">
        <f t="shared" si="7"/>
        <v>630</v>
      </c>
      <c r="K89">
        <f t="shared" si="16"/>
        <v>0.57856846212219015</v>
      </c>
      <c r="L89">
        <f t="shared" si="17"/>
        <v>0.56795568912611127</v>
      </c>
      <c r="M89">
        <f t="shared" si="18"/>
        <v>0.5643284025012596</v>
      </c>
      <c r="N89">
        <f t="shared" si="19"/>
        <v>0.57312734571241997</v>
      </c>
      <c r="O89">
        <f t="shared" si="20"/>
        <v>0.58914041802958173</v>
      </c>
      <c r="P89">
        <f t="shared" si="21"/>
        <v>0.56865242702082508</v>
      </c>
      <c r="Q89">
        <f t="shared" si="22"/>
        <v>0.57446766830841933</v>
      </c>
      <c r="R89">
        <f t="shared" si="23"/>
        <v>0.56624080030379709</v>
      </c>
    </row>
    <row r="90" spans="1:18" x14ac:dyDescent="0.25">
      <c r="A90" s="1">
        <f t="shared" si="6"/>
        <v>640</v>
      </c>
      <c r="B90">
        <f t="shared" si="8"/>
        <v>0.68101805359007273</v>
      </c>
      <c r="C90">
        <f t="shared" si="9"/>
        <v>0.67344188411200134</v>
      </c>
      <c r="D90">
        <f t="shared" si="10"/>
        <v>0.66968235222026706</v>
      </c>
      <c r="E90">
        <f t="shared" si="11"/>
        <v>0.68076504805529359</v>
      </c>
      <c r="F90">
        <f t="shared" si="12"/>
        <v>0.69105951468947224</v>
      </c>
      <c r="G90">
        <f t="shared" si="13"/>
        <v>0.67466081838831682</v>
      </c>
      <c r="H90">
        <f t="shared" si="14"/>
        <v>0.67425804142015355</v>
      </c>
      <c r="I90">
        <f t="shared" si="15"/>
        <v>0.67432306733670733</v>
      </c>
      <c r="J90" s="1">
        <f t="shared" si="7"/>
        <v>640</v>
      </c>
      <c r="K90">
        <f t="shared" si="16"/>
        <v>0.57356495740215552</v>
      </c>
      <c r="L90">
        <f t="shared" si="17"/>
        <v>0.56219144717335157</v>
      </c>
      <c r="M90">
        <f t="shared" si="18"/>
        <v>0.55790508513356285</v>
      </c>
      <c r="N90">
        <f t="shared" si="19"/>
        <v>0.56829320346896384</v>
      </c>
      <c r="O90">
        <f t="shared" si="20"/>
        <v>0.58522315160792027</v>
      </c>
      <c r="P90">
        <f t="shared" si="21"/>
        <v>0.56303037381834953</v>
      </c>
      <c r="Q90">
        <f t="shared" si="22"/>
        <v>0.5687685600194623</v>
      </c>
      <c r="R90">
        <f t="shared" si="23"/>
        <v>0.56059778387133974</v>
      </c>
    </row>
    <row r="91" spans="1:18" x14ac:dyDescent="0.25">
      <c r="A91" s="1">
        <f t="shared" ref="A91:A154" si="24">A90+cycle_length</f>
        <v>650</v>
      </c>
      <c r="B91">
        <f t="shared" si="8"/>
        <v>0.67694241839703861</v>
      </c>
      <c r="C91">
        <f t="shared" si="9"/>
        <v>0.66873252385552306</v>
      </c>
      <c r="D91">
        <f t="shared" si="10"/>
        <v>0.66439629928086796</v>
      </c>
      <c r="E91">
        <f t="shared" si="11"/>
        <v>0.67652869281450234</v>
      </c>
      <c r="F91">
        <f t="shared" si="12"/>
        <v>0.68756195457335489</v>
      </c>
      <c r="G91">
        <f t="shared" si="13"/>
        <v>0.6700385200721839</v>
      </c>
      <c r="H91">
        <f t="shared" si="14"/>
        <v>0.66960543283843676</v>
      </c>
      <c r="I91">
        <f t="shared" si="15"/>
        <v>0.66967627046496969</v>
      </c>
      <c r="J91" s="1">
        <f t="shared" ref="J91:J154" si="25">A91</f>
        <v>650</v>
      </c>
      <c r="K91">
        <f t="shared" si="16"/>
        <v>0.56860472337715962</v>
      </c>
      <c r="L91">
        <f t="shared" si="17"/>
        <v>0.55647373660159638</v>
      </c>
      <c r="M91">
        <f t="shared" si="18"/>
        <v>0.55150716750376672</v>
      </c>
      <c r="N91">
        <f t="shared" si="19"/>
        <v>0.56352126417527737</v>
      </c>
      <c r="O91">
        <f t="shared" si="20"/>
        <v>0.5813583221493378</v>
      </c>
      <c r="P91">
        <f t="shared" si="21"/>
        <v>0.55745683750125374</v>
      </c>
      <c r="Q91">
        <f t="shared" si="22"/>
        <v>0.56311722661998154</v>
      </c>
      <c r="R91">
        <f t="shared" si="23"/>
        <v>0.55500343679222253</v>
      </c>
    </row>
    <row r="92" spans="1:18" x14ac:dyDescent="0.25">
      <c r="A92" s="1">
        <f t="shared" si="24"/>
        <v>660</v>
      </c>
      <c r="B92">
        <f t="shared" ref="B92:B155" si="26">EXP(-B$9*$A92)</f>
        <v>0.67289117433745416</v>
      </c>
      <c r="C92">
        <f t="shared" ref="C92:C155" si="27">1-WEIBULL($A92, C$11, C$9, TRUE)</f>
        <v>0.66404642064484687</v>
      </c>
      <c r="D92">
        <f t="shared" ref="D92:D155" si="28">EXP((-1/D$11) * D$9 * (EXP(D$11*$A92)-1))</f>
        <v>0.65911249802733674</v>
      </c>
      <c r="E92">
        <f t="shared" ref="E92:E155" si="29">1 /(1+(($A92 / E$9)^E$11))</f>
        <v>0.67232852580758651</v>
      </c>
      <c r="F92">
        <f t="shared" ref="F92:F155" si="30">1-LOGNORMDIST($A92,F$9,F$11)</f>
        <v>0.68410120117277462</v>
      </c>
      <c r="G92">
        <f t="shared" ref="G92:G155" si="31">1-_xlfn.GAMMA.DIST($A92, G$11, 1/(G$9),TRUE)</f>
        <v>0.66544135942142424</v>
      </c>
      <c r="H92">
        <f t="shared" ref="H92:H155" si="32">IF(H$13&lt;0,GAMMADIST((-H$13^-2) * EXP(-H$13* -((LN($A92)-(H$9))/H$11)),-H$13^-2,1,1),1-GAMMADIST((-H$13^-2) * EXP(-H$13 * -((LN($A92)-(H$9))/H$11)),-H$13^-2,1,1))</f>
        <v>0.66497735589277673</v>
      </c>
      <c r="I92">
        <f t="shared" ref="I92:I155" si="33">_xlfn.BETA.DIST(I$19/(I$19 + I$17*$A92^(I$21/I$11)/EXP(I$21/I$11*I$9)),I$19,I$17,TRUE)</f>
        <v>0.66505436434401299</v>
      </c>
      <c r="J92" s="1">
        <f t="shared" si="25"/>
        <v>660</v>
      </c>
      <c r="K92">
        <f t="shared" ref="K92:K155" si="34">EXP(-K$9*$A92)</f>
        <v>0.56368738583889133</v>
      </c>
      <c r="L92">
        <f t="shared" ref="L92:L155" si="35">1-WEIBULL($A92, L$11, L$9, TRUE)</f>
        <v>0.55080248678890009</v>
      </c>
      <c r="M92">
        <f t="shared" ref="M92:M155" si="36">EXP((-1/M$11) * M$9 * (EXP(M$11*$A92)-1))</f>
        <v>0.54513510250836261</v>
      </c>
      <c r="N92">
        <f t="shared" ref="N92:N155" si="37">1 /(1+(($A92 / N$9)^N$11))</f>
        <v>0.55881065550563847</v>
      </c>
      <c r="O92">
        <f t="shared" ref="O92:O155" si="38">1-LOGNORMDIST($A92,O$9,O$11)</f>
        <v>0.57754480829081212</v>
      </c>
      <c r="P92">
        <f t="shared" ref="P92:P155" si="39">1-_xlfn.GAMMA.DIST($A92, P$11, 1/(P$9),TRUE)</f>
        <v>0.55193162264092765</v>
      </c>
      <c r="Q92">
        <f t="shared" ref="Q92:Q155" si="40">IF(Q$13&lt;0,GAMMADIST((-Q$13^-2) * EXP(-Q$13* -((LN($A92)-(Q$9))/Q$11)),-Q$13^-2,1,1),1-GAMMADIST((-Q$13^-2) * EXP(-Q$13 * -((LN($A92)-(Q$9))/Q$11)),-Q$13^-2,1,1))</f>
        <v>0.557513545818347</v>
      </c>
      <c r="R92">
        <f t="shared" ref="R92:R155" si="41">_xlfn.BETA.DIST(R$19/(R$19 + R$17*$A92^(R$21/R$11)/EXP(R$21/R$11*R$9)),R$19,R$17,TRUE)</f>
        <v>0.54945758322080895</v>
      </c>
    </row>
    <row r="93" spans="1:18" x14ac:dyDescent="0.25">
      <c r="A93" s="1">
        <f t="shared" si="24"/>
        <v>670</v>
      </c>
      <c r="B93">
        <f t="shared" si="26"/>
        <v>0.66886417543962107</v>
      </c>
      <c r="C93">
        <f t="shared" si="27"/>
        <v>0.65938367366394823</v>
      </c>
      <c r="D93">
        <f t="shared" si="28"/>
        <v>0.65383126497634203</v>
      </c>
      <c r="E93">
        <f t="shared" si="29"/>
        <v>0.66816436071105567</v>
      </c>
      <c r="F93">
        <f t="shared" si="30"/>
        <v>0.68067664151943674</v>
      </c>
      <c r="G93">
        <f t="shared" si="31"/>
        <v>0.66086937887014829</v>
      </c>
      <c r="H93">
        <f t="shared" si="32"/>
        <v>0.66037387274114978</v>
      </c>
      <c r="I93">
        <f t="shared" si="33"/>
        <v>0.66045741266553804</v>
      </c>
      <c r="J93" s="1">
        <f t="shared" si="25"/>
        <v>670</v>
      </c>
      <c r="K93">
        <f t="shared" si="34"/>
        <v>0.55881257381522254</v>
      </c>
      <c r="L93">
        <f t="shared" si="35"/>
        <v>0.54517761559591027</v>
      </c>
      <c r="M93">
        <f t="shared" si="36"/>
        <v>0.53878934089730302</v>
      </c>
      <c r="N93">
        <f t="shared" si="37"/>
        <v>0.55416050952883211</v>
      </c>
      <c r="O93">
        <f t="shared" si="38"/>
        <v>0.5737815218077511</v>
      </c>
      <c r="P93">
        <f t="shared" si="39"/>
        <v>0.5464545249078796</v>
      </c>
      <c r="Q93">
        <f t="shared" si="40"/>
        <v>0.55195738328321298</v>
      </c>
      <c r="R93">
        <f t="shared" si="41"/>
        <v>0.54396003777116808</v>
      </c>
    </row>
    <row r="94" spans="1:18" x14ac:dyDescent="0.25">
      <c r="A94" s="1">
        <f t="shared" si="24"/>
        <v>680</v>
      </c>
      <c r="B94">
        <f t="shared" si="26"/>
        <v>0.66486127660542604</v>
      </c>
      <c r="C94">
        <f t="shared" si="27"/>
        <v>0.65474437423605547</v>
      </c>
      <c r="D94">
        <f t="shared" si="28"/>
        <v>0.64855291857977393</v>
      </c>
      <c r="E94">
        <f t="shared" si="29"/>
        <v>0.66403600149001696</v>
      </c>
      <c r="F94">
        <f t="shared" si="30"/>
        <v>0.67728767572580606</v>
      </c>
      <c r="G94">
        <f t="shared" si="31"/>
        <v>0.65632261333377362</v>
      </c>
      <c r="H94">
        <f t="shared" si="32"/>
        <v>0.6557950378418973</v>
      </c>
      <c r="I94">
        <f t="shared" si="33"/>
        <v>0.65588547109889028</v>
      </c>
      <c r="J94" s="1">
        <f t="shared" si="25"/>
        <v>680</v>
      </c>
      <c r="K94">
        <f t="shared" si="34"/>
        <v>0.55397991954222037</v>
      </c>
      <c r="L94">
        <f t="shared" si="35"/>
        <v>0.53959902993770181</v>
      </c>
      <c r="M94">
        <f t="shared" si="36"/>
        <v>0.53247033114481346</v>
      </c>
      <c r="N94">
        <f t="shared" si="37"/>
        <v>0.5495699634787955</v>
      </c>
      <c r="O94">
        <f t="shared" si="38"/>
        <v>0.57006740639238207</v>
      </c>
      <c r="P94">
        <f t="shared" si="39"/>
        <v>0.5410253316470951</v>
      </c>
      <c r="Q94">
        <f t="shared" si="40"/>
        <v>0.54644859334966811</v>
      </c>
      <c r="R94">
        <f t="shared" si="41"/>
        <v>0.5385106060852296</v>
      </c>
    </row>
    <row r="95" spans="1:18" x14ac:dyDescent="0.25">
      <c r="A95" s="1">
        <f t="shared" si="24"/>
        <v>690</v>
      </c>
      <c r="B95">
        <f t="shared" si="26"/>
        <v>0.66088233360511373</v>
      </c>
      <c r="C95">
        <f t="shared" si="27"/>
        <v>0.65012860614483348</v>
      </c>
      <c r="D95">
        <f t="shared" si="28"/>
        <v>0.64327777918029061</v>
      </c>
      <c r="E95">
        <f t="shared" si="29"/>
        <v>0.65994324316807629</v>
      </c>
      <c r="F95">
        <f t="shared" si="30"/>
        <v>0.67393371672384328</v>
      </c>
      <c r="G95">
        <f t="shared" si="31"/>
        <v>0.65180109056792157</v>
      </c>
      <c r="H95">
        <f t="shared" si="32"/>
        <v>0.65124089830276577</v>
      </c>
      <c r="I95">
        <f t="shared" si="33"/>
        <v>0.65133858765193742</v>
      </c>
      <c r="J95" s="1">
        <f t="shared" si="25"/>
        <v>690</v>
      </c>
      <c r="K95">
        <f t="shared" si="34"/>
        <v>0.54918905843640287</v>
      </c>
      <c r="L95">
        <f t="shared" si="35"/>
        <v>0.53406662632679103</v>
      </c>
      <c r="M95">
        <f t="shared" si="36"/>
        <v>0.52617851931947202</v>
      </c>
      <c r="N95">
        <f t="shared" si="37"/>
        <v>0.54503816044703168</v>
      </c>
      <c r="O95">
        <f t="shared" si="38"/>
        <v>0.56640143648330521</v>
      </c>
      <c r="P95">
        <f t="shared" si="39"/>
        <v>0.53564382242033237</v>
      </c>
      <c r="Q95">
        <f t="shared" si="40"/>
        <v>0.54098701968593521</v>
      </c>
      <c r="R95">
        <f t="shared" si="41"/>
        <v>0.53310908537028612</v>
      </c>
    </row>
    <row r="96" spans="1:18" x14ac:dyDescent="0.25">
      <c r="A96" s="1">
        <f t="shared" si="24"/>
        <v>700</v>
      </c>
      <c r="B96">
        <f t="shared" si="26"/>
        <v>0.65692720307208852</v>
      </c>
      <c r="C96">
        <f t="shared" si="27"/>
        <v>0.64553644593946469</v>
      </c>
      <c r="D96">
        <f t="shared" si="28"/>
        <v>0.63800616896564999</v>
      </c>
      <c r="E96">
        <f t="shared" si="29"/>
        <v>0.65588587255047748</v>
      </c>
      <c r="F96">
        <f t="shared" si="30"/>
        <v>0.67061419000071743</v>
      </c>
      <c r="G96">
        <f t="shared" si="31"/>
        <v>0.64730483150796436</v>
      </c>
      <c r="H96">
        <f t="shared" si="32"/>
        <v>0.64671149421159546</v>
      </c>
      <c r="I96">
        <f t="shared" si="33"/>
        <v>0.64681680301328015</v>
      </c>
      <c r="J96" s="1">
        <f t="shared" si="25"/>
        <v>700</v>
      </c>
      <c r="K96">
        <f t="shared" si="34"/>
        <v>0.5444396290672342</v>
      </c>
      <c r="L96">
        <f t="shared" si="35"/>
        <v>0.52858029138915208</v>
      </c>
      <c r="M96">
        <f t="shared" si="36"/>
        <v>0.51991434895360389</v>
      </c>
      <c r="N96">
        <f t="shared" si="37"/>
        <v>0.54056425000313924</v>
      </c>
      <c r="O96">
        <f t="shared" si="38"/>
        <v>0.56278261614409852</v>
      </c>
      <c r="P96">
        <f t="shared" si="39"/>
        <v>0.53030976951758735</v>
      </c>
      <c r="Q96">
        <f t="shared" si="40"/>
        <v>0.53557249592323641</v>
      </c>
      <c r="R96">
        <f t="shared" si="41"/>
        <v>0.52775526490780966</v>
      </c>
    </row>
    <row r="97" spans="1:18" x14ac:dyDescent="0.25">
      <c r="A97" s="1">
        <f t="shared" si="24"/>
        <v>710</v>
      </c>
      <c r="B97">
        <f t="shared" si="26"/>
        <v>0.65299574249775016</v>
      </c>
      <c r="C97">
        <f t="shared" si="27"/>
        <v>0.64096796322467142</v>
      </c>
      <c r="D97">
        <f t="shared" si="28"/>
        <v>0.63273841192182267</v>
      </c>
      <c r="E97">
        <f t="shared" si="29"/>
        <v>0.6518636689034053</v>
      </c>
      <c r="F97">
        <f t="shared" si="30"/>
        <v>0.66732853333286435</v>
      </c>
      <c r="G97">
        <f t="shared" si="31"/>
        <v>0.64283385059051878</v>
      </c>
      <c r="H97">
        <f t="shared" si="32"/>
        <v>0.64220685894986196</v>
      </c>
      <c r="I97">
        <f t="shared" si="33"/>
        <v>0.64232015087699734</v>
      </c>
      <c r="J97" s="1">
        <f t="shared" si="25"/>
        <v>710</v>
      </c>
      <c r="K97">
        <f t="shared" si="34"/>
        <v>0.53973127312985769</v>
      </c>
      <c r="L97">
        <f t="shared" si="35"/>
        <v>0.5231399023549177</v>
      </c>
      <c r="M97">
        <f t="shared" si="36"/>
        <v>0.51367826091204616</v>
      </c>
      <c r="N97">
        <f t="shared" si="37"/>
        <v>0.53614738874929735</v>
      </c>
      <c r="O97">
        <f t="shared" si="38"/>
        <v>0.5592099779889057</v>
      </c>
      <c r="P97">
        <f t="shared" si="39"/>
        <v>0.525022938439762</v>
      </c>
      <c r="Q97">
        <f t="shared" si="40"/>
        <v>0.53020484625121922</v>
      </c>
      <c r="R97">
        <f t="shared" si="41"/>
        <v>0.52244892653541908</v>
      </c>
    </row>
    <row r="98" spans="1:18" x14ac:dyDescent="0.25">
      <c r="A98" s="1">
        <f t="shared" si="24"/>
        <v>720</v>
      </c>
      <c r="B98">
        <f t="shared" si="26"/>
        <v>0.6490878102263582</v>
      </c>
      <c r="C98">
        <f t="shared" si="27"/>
        <v>0.63642322093664283</v>
      </c>
      <c r="D98">
        <f t="shared" si="28"/>
        <v>0.62747483378488067</v>
      </c>
      <c r="E98">
        <f t="shared" si="29"/>
        <v>0.64787640459217333</v>
      </c>
      <c r="F98">
        <f t="shared" si="30"/>
        <v>0.66407619651957639</v>
      </c>
      <c r="G98">
        <f t="shared" si="31"/>
        <v>0.63838815605806198</v>
      </c>
      <c r="H98">
        <f t="shared" si="32"/>
        <v>0.63772701949018407</v>
      </c>
      <c r="I98">
        <f t="shared" si="33"/>
        <v>0.63784865825101833</v>
      </c>
      <c r="J98" s="1">
        <f t="shared" si="25"/>
        <v>720</v>
      </c>
      <c r="K98">
        <f t="shared" si="34"/>
        <v>0.5350636354180649</v>
      </c>
      <c r="L98">
        <f t="shared" si="35"/>
        <v>0.51774532752531655</v>
      </c>
      <c r="M98">
        <f t="shared" si="36"/>
        <v>0.50747069326033234</v>
      </c>
      <c r="N98">
        <f t="shared" si="37"/>
        <v>0.53178674081407418</v>
      </c>
      <c r="O98">
        <f t="shared" si="38"/>
        <v>0.55568258215299682</v>
      </c>
      <c r="P98">
        <f t="shared" si="39"/>
        <v>0.51978308835442266</v>
      </c>
      <c r="Q98">
        <f t="shared" si="40"/>
        <v>0.52488388598116442</v>
      </c>
      <c r="R98">
        <f t="shared" si="41"/>
        <v>0.51718984510366295</v>
      </c>
    </row>
    <row r="99" spans="1:18" x14ac:dyDescent="0.25">
      <c r="A99" s="1">
        <f t="shared" si="24"/>
        <v>730</v>
      </c>
      <c r="B99">
        <f t="shared" si="26"/>
        <v>0.64520326544992801</v>
      </c>
      <c r="C99">
        <f t="shared" si="27"/>
        <v>0.63190227560575196</v>
      </c>
      <c r="D99">
        <f t="shared" si="28"/>
        <v>0.62221576199165951</v>
      </c>
      <c r="E99">
        <f t="shared" si="29"/>
        <v>0.64392384568082983</v>
      </c>
      <c r="F99">
        <f t="shared" si="30"/>
        <v>0.66085664111711662</v>
      </c>
      <c r="G99">
        <f t="shared" si="31"/>
        <v>0.63396775024776642</v>
      </c>
      <c r="H99">
        <f t="shared" si="32"/>
        <v>0.63327199667882539</v>
      </c>
      <c r="I99">
        <f t="shared" si="33"/>
        <v>0.63340234575021481</v>
      </c>
      <c r="J99" s="1">
        <f t="shared" si="25"/>
        <v>730</v>
      </c>
      <c r="K99">
        <f t="shared" si="34"/>
        <v>0.53043636379749792</v>
      </c>
      <c r="L99">
        <f t="shared" si="35"/>
        <v>0.51239642671727781</v>
      </c>
      <c r="M99">
        <f t="shared" si="36"/>
        <v>0.50129208113235313</v>
      </c>
      <c r="N99">
        <f t="shared" si="37"/>
        <v>0.52748147829049763</v>
      </c>
      <c r="O99">
        <f t="shared" si="38"/>
        <v>0.55219951530635203</v>
      </c>
      <c r="P99">
        <f t="shared" si="39"/>
        <v>0.51458997252638139</v>
      </c>
      <c r="Q99">
        <f t="shared" si="40"/>
        <v>0.51960942207901273</v>
      </c>
      <c r="R99">
        <f t="shared" si="41"/>
        <v>0.51197778890915702</v>
      </c>
    </row>
    <row r="100" spans="1:18" x14ac:dyDescent="0.25">
      <c r="A100" s="1">
        <f t="shared" si="24"/>
        <v>740</v>
      </c>
      <c r="B100">
        <f t="shared" si="26"/>
        <v>0.6413419682031577</v>
      </c>
      <c r="C100">
        <f t="shared" si="27"/>
        <v>0.62740517760688452</v>
      </c>
      <c r="D100">
        <f t="shared" si="28"/>
        <v>0.61696152562919204</v>
      </c>
      <c r="E100">
        <f t="shared" si="29"/>
        <v>0.64000575249554126</v>
      </c>
      <c r="F100">
        <f t="shared" si="30"/>
        <v>0.65766934017421685</v>
      </c>
      <c r="G100">
        <f t="shared" si="31"/>
        <v>0.62957262986555484</v>
      </c>
      <c r="H100">
        <f t="shared" si="32"/>
        <v>0.6288418055041346</v>
      </c>
      <c r="I100">
        <f t="shared" si="33"/>
        <v>0.62898122787510169</v>
      </c>
      <c r="J100" s="1">
        <f t="shared" si="25"/>
        <v>740</v>
      </c>
      <c r="K100">
        <f t="shared" si="34"/>
        <v>0.52584910917908378</v>
      </c>
      <c r="L100">
        <f t="shared" si="35"/>
        <v>0.50709305168703056</v>
      </c>
      <c r="M100">
        <f t="shared" si="36"/>
        <v>0.49514285659754881</v>
      </c>
      <c r="N100">
        <f t="shared" si="37"/>
        <v>0.52323078162293502</v>
      </c>
      <c r="O100">
        <f t="shared" si="38"/>
        <v>0.54875988970838585</v>
      </c>
      <c r="P100">
        <f t="shared" si="39"/>
        <v>0.50944333872470104</v>
      </c>
      <c r="Q100">
        <f t="shared" si="40"/>
        <v>0.51438125367010445</v>
      </c>
      <c r="R100">
        <f t="shared" si="41"/>
        <v>0.50681252010555677</v>
      </c>
    </row>
    <row r="101" spans="1:18" x14ac:dyDescent="0.25">
      <c r="A101" s="1">
        <f t="shared" si="24"/>
        <v>750</v>
      </c>
      <c r="B101">
        <f t="shared" si="26"/>
        <v>0.63750377935838465</v>
      </c>
      <c r="C101">
        <f t="shared" si="27"/>
        <v>0.62293197139813061</v>
      </c>
      <c r="D101">
        <f t="shared" si="28"/>
        <v>0.61171245538290941</v>
      </c>
      <c r="E101">
        <f t="shared" si="29"/>
        <v>0.6361218801539511</v>
      </c>
      <c r="F101">
        <f t="shared" si="30"/>
        <v>0.65451377796967591</v>
      </c>
      <c r="G101">
        <f t="shared" si="31"/>
        <v>0.62520278624630499</v>
      </c>
      <c r="H101">
        <f t="shared" si="32"/>
        <v>0.62443645535179493</v>
      </c>
      <c r="I101">
        <f t="shared" si="33"/>
        <v>0.624585313277085</v>
      </c>
      <c r="J101" s="1">
        <f t="shared" si="25"/>
        <v>750</v>
      </c>
      <c r="K101">
        <f t="shared" si="34"/>
        <v>0.52130152549269926</v>
      </c>
      <c r="L101">
        <f t="shared" si="35"/>
        <v>0.50183504653392352</v>
      </c>
      <c r="M101">
        <f t="shared" si="36"/>
        <v>0.48902344852768931</v>
      </c>
      <c r="N101">
        <f t="shared" si="37"/>
        <v>0.51903383994696517</v>
      </c>
      <c r="O101">
        <f t="shared" si="38"/>
        <v>0.54536284230199428</v>
      </c>
      <c r="P101">
        <f t="shared" si="39"/>
        <v>0.50434292960760485</v>
      </c>
      <c r="Q101">
        <f t="shared" si="40"/>
        <v>0.50919917251737268</v>
      </c>
      <c r="R101">
        <f t="shared" si="41"/>
        <v>0.50169379509362955</v>
      </c>
    </row>
    <row r="102" spans="1:18" x14ac:dyDescent="0.25">
      <c r="A102" s="1">
        <f t="shared" si="24"/>
        <v>760</v>
      </c>
      <c r="B102">
        <f t="shared" si="26"/>
        <v>0.63368856062057244</v>
      </c>
      <c r="C102">
        <f t="shared" si="27"/>
        <v>0.61848269574854497</v>
      </c>
      <c r="D102">
        <f t="shared" si="28"/>
        <v>0.60646888348360939</v>
      </c>
      <c r="E102">
        <f t="shared" si="29"/>
        <v>0.63227197906256727</v>
      </c>
      <c r="F102">
        <f t="shared" si="30"/>
        <v>0.65138944975266599</v>
      </c>
      <c r="G102">
        <f t="shared" si="31"/>
        <v>0.6208582056010653</v>
      </c>
      <c r="H102">
        <f t="shared" si="32"/>
        <v>0.62005595024769666</v>
      </c>
      <c r="I102">
        <f t="shared" si="33"/>
        <v>0.62021460501102044</v>
      </c>
      <c r="J102" s="1">
        <f t="shared" si="25"/>
        <v>760</v>
      </c>
      <c r="K102">
        <f t="shared" si="34"/>
        <v>0.51679326966106165</v>
      </c>
      <c r="L102">
        <f t="shared" si="35"/>
        <v>0.49662224808560418</v>
      </c>
      <c r="M102">
        <f t="shared" si="36"/>
        <v>0.48293428246330228</v>
      </c>
      <c r="N102">
        <f t="shared" si="37"/>
        <v>0.51488985138610266</v>
      </c>
      <c r="O102">
        <f t="shared" si="38"/>
        <v>0.54200753384517775</v>
      </c>
      <c r="P102">
        <f t="shared" si="39"/>
        <v>0.49928848308665696</v>
      </c>
      <c r="Q102">
        <f t="shared" si="40"/>
        <v>0.50406296347461121</v>
      </c>
      <c r="R102">
        <f t="shared" si="41"/>
        <v>0.49662136489172093</v>
      </c>
    </row>
    <row r="103" spans="1:18" x14ac:dyDescent="0.25">
      <c r="A103" s="1">
        <f t="shared" si="24"/>
        <v>770</v>
      </c>
      <c r="B103">
        <f t="shared" si="26"/>
        <v>0.62989617452232827</v>
      </c>
      <c r="C103">
        <f t="shared" si="27"/>
        <v>0.61405738395561649</v>
      </c>
      <c r="D103">
        <f t="shared" si="28"/>
        <v>0.60123114365319008</v>
      </c>
      <c r="E103">
        <f t="shared" si="29"/>
        <v>0.62845579538409435</v>
      </c>
      <c r="F103">
        <f t="shared" si="30"/>
        <v>0.64829586148625185</v>
      </c>
      <c r="G103">
        <f t="shared" si="31"/>
        <v>0.61653886925206891</v>
      </c>
      <c r="H103">
        <f t="shared" si="32"/>
        <v>0.61570028908917462</v>
      </c>
      <c r="I103">
        <f t="shared" si="33"/>
        <v>0.61586910077587476</v>
      </c>
      <c r="J103" s="1">
        <f t="shared" si="25"/>
        <v>770</v>
      </c>
      <c r="K103">
        <f t="shared" si="34"/>
        <v>0.51232400157384772</v>
      </c>
      <c r="L103">
        <f t="shared" si="35"/>
        <v>0.49145448626561361</v>
      </c>
      <c r="M103">
        <f t="shared" si="36"/>
        <v>0.47687578047980683</v>
      </c>
      <c r="N103">
        <f t="shared" si="37"/>
        <v>0.5107980233089211</v>
      </c>
      <c r="O103">
        <f t="shared" si="38"/>
        <v>0.53869314807855972</v>
      </c>
      <c r="P103">
        <f t="shared" si="39"/>
        <v>0.49427973267148528</v>
      </c>
      <c r="Q103">
        <f t="shared" si="40"/>
        <v>0.49897240491631456</v>
      </c>
      <c r="R103">
        <f t="shared" si="41"/>
        <v>0.49159497548771602</v>
      </c>
    </row>
    <row r="104" spans="1:18" x14ac:dyDescent="0.25">
      <c r="A104" s="1">
        <f t="shared" si="24"/>
        <v>780</v>
      </c>
      <c r="B104">
        <f t="shared" si="26"/>
        <v>0.62612648441894969</v>
      </c>
      <c r="C104">
        <f t="shared" si="27"/>
        <v>0.60965606405305384</v>
      </c>
      <c r="D104">
        <f t="shared" si="28"/>
        <v>0.59599957104914991</v>
      </c>
      <c r="E104">
        <f t="shared" si="29"/>
        <v>0.62467307147649886</v>
      </c>
      <c r="F104">
        <f t="shared" si="30"/>
        <v>0.64523252959454591</v>
      </c>
      <c r="G104">
        <f t="shared" si="31"/>
        <v>0.61224475385628896</v>
      </c>
      <c r="H104">
        <f t="shared" si="32"/>
        <v>0.61136946586530472</v>
      </c>
      <c r="I104">
        <f t="shared" si="33"/>
        <v>0.61154879314417454</v>
      </c>
      <c r="J104" s="1">
        <f t="shared" si="25"/>
        <v>780</v>
      </c>
      <c r="K104">
        <f t="shared" si="34"/>
        <v>0.50789338406203388</v>
      </c>
      <c r="L104">
        <f t="shared" si="35"/>
        <v>0.48633158444437763</v>
      </c>
      <c r="M104">
        <f t="shared" si="36"/>
        <v>0.47084836105341615</v>
      </c>
      <c r="N104">
        <f t="shared" si="37"/>
        <v>0.50675757254985376</v>
      </c>
      <c r="O104">
        <f t="shared" si="38"/>
        <v>0.53541889092719075</v>
      </c>
      <c r="P104">
        <f t="shared" si="39"/>
        <v>0.48931640779622054</v>
      </c>
      <c r="Q104">
        <f t="shared" si="40"/>
        <v>0.4939272691454798</v>
      </c>
      <c r="R104">
        <f t="shared" si="41"/>
        <v>0.48661436817356318</v>
      </c>
    </row>
    <row r="105" spans="1:18" x14ac:dyDescent="0.25">
      <c r="A105" s="1">
        <f t="shared" si="24"/>
        <v>790</v>
      </c>
      <c r="B105">
        <f t="shared" si="26"/>
        <v>0.62237935448350068</v>
      </c>
      <c r="C105">
        <f t="shared" si="27"/>
        <v>0.60527875900943939</v>
      </c>
      <c r="D105">
        <f t="shared" si="28"/>
        <v>0.59077450220785199</v>
      </c>
      <c r="E105">
        <f t="shared" si="29"/>
        <v>0.62092354630548574</v>
      </c>
      <c r="F105">
        <f t="shared" si="30"/>
        <v>0.6421989807138454</v>
      </c>
      <c r="G105">
        <f t="shared" si="31"/>
        <v>0.60797583161821256</v>
      </c>
      <c r="H105">
        <f t="shared" si="32"/>
        <v>0.60706346986690551</v>
      </c>
      <c r="I105">
        <f t="shared" si="33"/>
        <v>0.60725366978089035</v>
      </c>
      <c r="J105" s="1">
        <f t="shared" si="25"/>
        <v>790</v>
      </c>
      <c r="K105">
        <f t="shared" si="34"/>
        <v>0.50350108287246098</v>
      </c>
      <c r="L105">
        <f t="shared" si="35"/>
        <v>0.48125335977450889</v>
      </c>
      <c r="M105">
        <f t="shared" si="36"/>
        <v>0.46485243892687067</v>
      </c>
      <c r="N105">
        <f t="shared" si="37"/>
        <v>0.50276772559668592</v>
      </c>
      <c r="O105">
        <f t="shared" si="38"/>
        <v>0.53218398973509884</v>
      </c>
      <c r="P105">
        <f t="shared" si="39"/>
        <v>0.48439823412874317</v>
      </c>
      <c r="Q105">
        <f t="shared" si="40"/>
        <v>0.48892732278066942</v>
      </c>
      <c r="R105">
        <f t="shared" si="41"/>
        <v>0.48167927986337844</v>
      </c>
    </row>
    <row r="106" spans="1:18" x14ac:dyDescent="0.25">
      <c r="A106" s="1">
        <f t="shared" si="24"/>
        <v>800</v>
      </c>
      <c r="B106">
        <f t="shared" si="26"/>
        <v>0.61865464970191841</v>
      </c>
      <c r="C106">
        <f t="shared" si="27"/>
        <v>0.60092548691827119</v>
      </c>
      <c r="D106">
        <f t="shared" si="28"/>
        <v>0.58555627498655582</v>
      </c>
      <c r="E106">
        <f t="shared" si="29"/>
        <v>0.6172069558319494</v>
      </c>
      <c r="F106">
        <f t="shared" si="30"/>
        <v>0.63919475144802895</v>
      </c>
      <c r="G106">
        <f t="shared" si="31"/>
        <v>0.60373207049246758</v>
      </c>
      <c r="H106">
        <f t="shared" si="32"/>
        <v>0.60278228588683769</v>
      </c>
      <c r="I106">
        <f t="shared" si="33"/>
        <v>0.60298371365237258</v>
      </c>
      <c r="J106" s="1">
        <f t="shared" si="25"/>
        <v>800</v>
      </c>
      <c r="K106">
        <f t="shared" si="34"/>
        <v>0.49914676664261637</v>
      </c>
      <c r="L106">
        <f t="shared" si="35"/>
        <v>0.47621962351127045</v>
      </c>
      <c r="M106">
        <f t="shared" si="36"/>
        <v>0.45888842497506438</v>
      </c>
      <c r="N106">
        <f t="shared" si="37"/>
        <v>0.49882771874752441</v>
      </c>
      <c r="O106">
        <f t="shared" si="38"/>
        <v>0.52898769253110467</v>
      </c>
      <c r="P106">
        <f t="shared" si="39"/>
        <v>0.47952493386375072</v>
      </c>
      <c r="Q106">
        <f t="shared" si="40"/>
        <v>0.48397232712352689</v>
      </c>
      <c r="R106">
        <f t="shared" si="41"/>
        <v>0.4767894433960097</v>
      </c>
    </row>
    <row r="107" spans="1:18" x14ac:dyDescent="0.25">
      <c r="A107" s="1">
        <f t="shared" si="24"/>
        <v>810</v>
      </c>
      <c r="B107">
        <f t="shared" si="26"/>
        <v>0.61495223586814807</v>
      </c>
      <c r="C107">
        <f t="shared" si="27"/>
        <v>0.59659626117987519</v>
      </c>
      <c r="D107">
        <f t="shared" si="28"/>
        <v>0.58034522850421655</v>
      </c>
      <c r="E107">
        <f t="shared" si="29"/>
        <v>0.61352303337586678</v>
      </c>
      <c r="F107">
        <f t="shared" si="30"/>
        <v>0.63621938812843992</v>
      </c>
      <c r="G107">
        <f t="shared" si="31"/>
        <v>0.59951343437689197</v>
      </c>
      <c r="H107">
        <f t="shared" si="32"/>
        <v>0.59852589441115622</v>
      </c>
      <c r="I107">
        <f t="shared" si="33"/>
        <v>0.59873890322587653</v>
      </c>
      <c r="J107" s="1">
        <f t="shared" si="25"/>
        <v>810</v>
      </c>
      <c r="K107">
        <f t="shared" si="34"/>
        <v>0.49483010687563644</v>
      </c>
      <c r="L107">
        <f t="shared" si="35"/>
        <v>0.47123018131899341</v>
      </c>
      <c r="M107">
        <f t="shared" si="36"/>
        <v>0.45295672607063137</v>
      </c>
      <c r="N107">
        <f t="shared" si="37"/>
        <v>0.49493679823980818</v>
      </c>
      <c r="O107">
        <f t="shared" si="38"/>
        <v>0.52582926732449575</v>
      </c>
      <c r="P107">
        <f t="shared" si="39"/>
        <v>0.47469622600059302</v>
      </c>
      <c r="Q107">
        <f t="shared" si="40"/>
        <v>0.47906203850787288</v>
      </c>
      <c r="R107">
        <f t="shared" si="41"/>
        <v>0.47194458782294657</v>
      </c>
    </row>
    <row r="108" spans="1:18" x14ac:dyDescent="0.25">
      <c r="A108" s="1">
        <f t="shared" si="24"/>
        <v>820</v>
      </c>
      <c r="B108">
        <f t="shared" si="26"/>
        <v>0.61127197957930701</v>
      </c>
      <c r="C108">
        <f t="shared" si="27"/>
        <v>0.5922910906756329</v>
      </c>
      <c r="D108">
        <f t="shared" si="28"/>
        <v>0.57514170308105417</v>
      </c>
      <c r="E108">
        <f t="shared" si="29"/>
        <v>0.60987150995800898</v>
      </c>
      <c r="F108">
        <f t="shared" si="30"/>
        <v>0.63327244657843085</v>
      </c>
      <c r="G108">
        <f t="shared" si="31"/>
        <v>0.59531988329659191</v>
      </c>
      <c r="H108">
        <f t="shared" si="32"/>
        <v>0.59429427180163685</v>
      </c>
      <c r="I108">
        <f t="shared" si="33"/>
        <v>0.59451921266023344</v>
      </c>
      <c r="J108" s="1">
        <f t="shared" si="25"/>
        <v>820</v>
      </c>
      <c r="K108">
        <f t="shared" si="34"/>
        <v>0.49055077791552359</v>
      </c>
      <c r="L108">
        <f t="shared" si="35"/>
        <v>0.46628483356418837</v>
      </c>
      <c r="M108">
        <f t="shared" si="36"/>
        <v>0.44705774494955797</v>
      </c>
      <c r="N108">
        <f t="shared" si="37"/>
        <v>0.49109422035372857</v>
      </c>
      <c r="O108">
        <f t="shared" si="38"/>
        <v>0.52270800142921026</v>
      </c>
      <c r="P108">
        <f t="shared" si="39"/>
        <v>0.46991182660674735</v>
      </c>
      <c r="Q108">
        <f t="shared" si="40"/>
        <v>0.47419620863142198</v>
      </c>
      <c r="R108">
        <f t="shared" si="41"/>
        <v>0.4671444386823691</v>
      </c>
    </row>
    <row r="109" spans="1:18" x14ac:dyDescent="0.25">
      <c r="A109" s="1">
        <f t="shared" si="24"/>
        <v>830</v>
      </c>
      <c r="B109">
        <f t="shared" si="26"/>
        <v>0.60761374823087844</v>
      </c>
      <c r="C109">
        <f t="shared" si="27"/>
        <v>0.58800997993494564</v>
      </c>
      <c r="D109">
        <f t="shared" si="28"/>
        <v>0.56994604017689754</v>
      </c>
      <c r="E109">
        <f t="shared" si="29"/>
        <v>0.60625211462075768</v>
      </c>
      <c r="F109">
        <f t="shared" si="30"/>
        <v>0.63035349188270273</v>
      </c>
      <c r="G109">
        <f t="shared" si="31"/>
        <v>0.59115137357949799</v>
      </c>
      <c r="H109">
        <f t="shared" si="32"/>
        <v>0.59008739047015091</v>
      </c>
      <c r="I109">
        <f t="shared" si="33"/>
        <v>0.59032461198811359</v>
      </c>
      <c r="J109" s="1">
        <f t="shared" si="25"/>
        <v>830</v>
      </c>
      <c r="K109">
        <f t="shared" si="34"/>
        <v>0.48630845692257846</v>
      </c>
      <c r="L109">
        <f t="shared" si="35"/>
        <v>0.46138337559604514</v>
      </c>
      <c r="M109">
        <f t="shared" si="36"/>
        <v>0.44119188007688781</v>
      </c>
      <c r="N109">
        <f t="shared" si="37"/>
        <v>0.48729925149224296</v>
      </c>
      <c r="O109">
        <f t="shared" si="38"/>
        <v>0.5196232008152426</v>
      </c>
      <c r="P109">
        <f t="shared" si="39"/>
        <v>0.46517144906775643</v>
      </c>
      <c r="Q109">
        <f t="shared" si="40"/>
        <v>0.46937458487108807</v>
      </c>
      <c r="R109">
        <f t="shared" si="41"/>
        <v>0.4623887182600751</v>
      </c>
    </row>
    <row r="110" spans="1:18" x14ac:dyDescent="0.25">
      <c r="A110" s="1">
        <f t="shared" si="24"/>
        <v>840</v>
      </c>
      <c r="B110">
        <f t="shared" si="26"/>
        <v>0.6039774100119335</v>
      </c>
      <c r="C110">
        <f t="shared" si="27"/>
        <v>0.5837529292953213</v>
      </c>
      <c r="D110">
        <f t="shared" si="28"/>
        <v>0.56475858232830278</v>
      </c>
      <c r="E110">
        <f t="shared" si="29"/>
        <v>0.60266457472923574</v>
      </c>
      <c r="F110">
        <f t="shared" si="30"/>
        <v>0.62746209816153264</v>
      </c>
      <c r="G110">
        <f t="shared" si="31"/>
        <v>0.58700785802389477</v>
      </c>
      <c r="H110">
        <f t="shared" si="32"/>
        <v>0.58590521904533976</v>
      </c>
      <c r="I110">
        <f t="shared" si="33"/>
        <v>0.58615506729037903</v>
      </c>
      <c r="J110" s="1">
        <f t="shared" si="25"/>
        <v>840</v>
      </c>
      <c r="K110">
        <f t="shared" si="34"/>
        <v>0.48210282384904435</v>
      </c>
      <c r="L110">
        <f t="shared" si="35"/>
        <v>0.45652559801496284</v>
      </c>
      <c r="M110">
        <f t="shared" si="36"/>
        <v>0.43535952551258944</v>
      </c>
      <c r="N110">
        <f t="shared" si="37"/>
        <v>0.48355116823969546</v>
      </c>
      <c r="O110">
        <f t="shared" si="38"/>
        <v>0.51657418948604672</v>
      </c>
      <c r="P110">
        <f t="shared" si="39"/>
        <v>0.46047480432438914</v>
      </c>
      <c r="Q110">
        <f t="shared" si="40"/>
        <v>0.46459691058279451</v>
      </c>
      <c r="R110">
        <f t="shared" si="41"/>
        <v>0.45767714583799823</v>
      </c>
    </row>
    <row r="111" spans="1:18" x14ac:dyDescent="0.25">
      <c r="A111" s="1">
        <f t="shared" si="24"/>
        <v>850</v>
      </c>
      <c r="B111">
        <f t="shared" si="26"/>
        <v>0.6003628339003817</v>
      </c>
      <c r="C111">
        <f t="shared" si="27"/>
        <v>0.57951993505595034</v>
      </c>
      <c r="D111">
        <f t="shared" si="28"/>
        <v>0.55957967308445467</v>
      </c>
      <c r="E111">
        <f t="shared" si="29"/>
        <v>0.59910861625388689</v>
      </c>
      <c r="F111">
        <f t="shared" si="30"/>
        <v>0.62459784834995857</v>
      </c>
      <c r="G111">
        <f t="shared" si="31"/>
        <v>0.58288928605836721</v>
      </c>
      <c r="H111">
        <f t="shared" si="32"/>
        <v>0.58174772253200868</v>
      </c>
      <c r="I111">
        <f t="shared" si="33"/>
        <v>0.58201054086291659</v>
      </c>
      <c r="J111" s="1">
        <f t="shared" si="25"/>
        <v>850</v>
      </c>
      <c r="K111">
        <f t="shared" si="34"/>
        <v>0.47793356141496229</v>
      </c>
      <c r="L111">
        <f t="shared" si="35"/>
        <v>0.45171128692972085</v>
      </c>
      <c r="M111">
        <f t="shared" si="36"/>
        <v>0.4295610707776546</v>
      </c>
      <c r="N111">
        <f t="shared" si="37"/>
        <v>0.47984925740090539</v>
      </c>
      <c r="O111">
        <f t="shared" si="38"/>
        <v>0.51356030888076409</v>
      </c>
      <c r="P111">
        <f t="shared" si="39"/>
        <v>0.45582160109773795</v>
      </c>
      <c r="Q111">
        <f t="shared" si="40"/>
        <v>0.4598629253866291</v>
      </c>
      <c r="R111">
        <f t="shared" si="41"/>
        <v>0.45300943793096282</v>
      </c>
    </row>
    <row r="112" spans="1:18" x14ac:dyDescent="0.25">
      <c r="A112" s="1">
        <f t="shared" si="24"/>
        <v>860</v>
      </c>
      <c r="B112">
        <f t="shared" si="26"/>
        <v>0.59676988965825017</v>
      </c>
      <c r="C112">
        <f t="shared" si="27"/>
        <v>0.57531098962510785</v>
      </c>
      <c r="D112">
        <f t="shared" si="28"/>
        <v>0.5544096569418534</v>
      </c>
      <c r="E112">
        <f t="shared" si="29"/>
        <v>0.59558396403556768</v>
      </c>
      <c r="F112">
        <f t="shared" si="30"/>
        <v>0.62176033398195529</v>
      </c>
      <c r="G112">
        <f t="shared" si="31"/>
        <v>0.57879560389457563</v>
      </c>
      <c r="H112">
        <f t="shared" si="32"/>
        <v>0.57761486246362748</v>
      </c>
      <c r="I112">
        <f t="shared" si="33"/>
        <v>0.57789099137636646</v>
      </c>
      <c r="J112" s="1">
        <f t="shared" si="25"/>
        <v>860</v>
      </c>
      <c r="K112">
        <f t="shared" si="34"/>
        <v>0.47380035508423485</v>
      </c>
      <c r="L112">
        <f t="shared" si="35"/>
        <v>0.44694022420385349</v>
      </c>
      <c r="M112">
        <f t="shared" si="36"/>
        <v>0.42379690072050175</v>
      </c>
      <c r="N112">
        <f t="shared" si="37"/>
        <v>0.47619281602243829</v>
      </c>
      <c r="O112">
        <f t="shared" si="38"/>
        <v>0.51058091730016175</v>
      </c>
      <c r="P112">
        <f t="shared" si="39"/>
        <v>0.4512115461029188</v>
      </c>
      <c r="Q112">
        <f t="shared" si="40"/>
        <v>0.45517236543814066</v>
      </c>
      <c r="R112">
        <f t="shared" si="41"/>
        <v>0.44838530851227854</v>
      </c>
    </row>
    <row r="113" spans="1:18" x14ac:dyDescent="0.25">
      <c r="A113" s="1">
        <f t="shared" si="24"/>
        <v>870</v>
      </c>
      <c r="B113">
        <f t="shared" si="26"/>
        <v>0.59319844782699116</v>
      </c>
      <c r="C113">
        <f t="shared" si="27"/>
        <v>0.57112608166170142</v>
      </c>
      <c r="D113">
        <f t="shared" si="28"/>
        <v>0.54924887927779387</v>
      </c>
      <c r="E113">
        <f t="shared" si="29"/>
        <v>0.59209034203415445</v>
      </c>
      <c r="F113">
        <f t="shared" si="30"/>
        <v>0.618949154979616</v>
      </c>
      <c r="G113">
        <f t="shared" si="31"/>
        <v>0.57472675467324819</v>
      </c>
      <c r="H113">
        <f t="shared" si="32"/>
        <v>0.57350659704830453</v>
      </c>
      <c r="I113">
        <f t="shared" si="33"/>
        <v>0.57379637402910699</v>
      </c>
      <c r="J113" s="1">
        <f t="shared" si="25"/>
        <v>870</v>
      </c>
      <c r="K113">
        <f t="shared" si="34"/>
        <v>0.46970289304089702</v>
      </c>
      <c r="L113">
        <f t="shared" si="35"/>
        <v>0.44221218769176396</v>
      </c>
      <c r="M113">
        <f t="shared" si="36"/>
        <v>0.41806739538375259</v>
      </c>
      <c r="N113">
        <f t="shared" si="37"/>
        <v>0.47258115139764256</v>
      </c>
      <c r="O113">
        <f t="shared" si="38"/>
        <v>0.50763538935521724</v>
      </c>
      <c r="P113">
        <f t="shared" si="39"/>
        <v>0.44664434425199384</v>
      </c>
      <c r="Q113">
        <f t="shared" si="40"/>
        <v>0.45052496368651695</v>
      </c>
      <c r="R113">
        <f t="shared" si="41"/>
        <v>0.44380446922877359</v>
      </c>
    </row>
    <row r="114" spans="1:18" x14ac:dyDescent="0.25">
      <c r="A114" s="1">
        <f t="shared" si="24"/>
        <v>880</v>
      </c>
      <c r="B114">
        <f t="shared" si="26"/>
        <v>0.58964837972281703</v>
      </c>
      <c r="C114">
        <f t="shared" si="27"/>
        <v>0.56696519621126229</v>
      </c>
      <c r="D114">
        <f t="shared" si="28"/>
        <v>0.54409768628264443</v>
      </c>
      <c r="E114">
        <f t="shared" si="29"/>
        <v>0.58862747356160383</v>
      </c>
      <c r="F114">
        <f t="shared" si="30"/>
        <v>0.61616391944733717</v>
      </c>
      <c r="G114">
        <f t="shared" si="31"/>
        <v>0.57068267860374888</v>
      </c>
      <c r="H114">
        <f t="shared" si="32"/>
        <v>0.56942288130857999</v>
      </c>
      <c r="I114">
        <f t="shared" si="33"/>
        <v>0.56972664069385159</v>
      </c>
      <c r="J114" s="1">
        <f t="shared" si="25"/>
        <v>880</v>
      </c>
      <c r="K114">
        <f t="shared" si="34"/>
        <v>0.46564086616559242</v>
      </c>
      <c r="L114">
        <f t="shared" si="35"/>
        <v>0.4375269514650737</v>
      </c>
      <c r="M114">
        <f t="shared" si="36"/>
        <v>0.41237292987145946</v>
      </c>
      <c r="N114">
        <f t="shared" si="37"/>
        <v>0.46901358105691376</v>
      </c>
      <c r="O114">
        <f t="shared" si="38"/>
        <v>0.5047231154373395</v>
      </c>
      <c r="P114">
        <f t="shared" si="39"/>
        <v>0.44211969884670077</v>
      </c>
      <c r="Q114">
        <f t="shared" si="40"/>
        <v>0.44592045012034809</v>
      </c>
      <c r="R114">
        <f t="shared" si="41"/>
        <v>0.43926662960578544</v>
      </c>
    </row>
    <row r="115" spans="1:18" x14ac:dyDescent="0.25">
      <c r="A115" s="1">
        <f t="shared" si="24"/>
        <v>890</v>
      </c>
      <c r="B115">
        <f t="shared" si="26"/>
        <v>0.58611955743206412</v>
      </c>
      <c r="C115">
        <f t="shared" si="27"/>
        <v>0.56282831483665663</v>
      </c>
      <c r="D115">
        <f t="shared" si="28"/>
        <v>0.53895642489092932</v>
      </c>
      <c r="E115">
        <f t="shared" si="29"/>
        <v>0.58519508150035171</v>
      </c>
      <c r="F115">
        <f t="shared" si="30"/>
        <v>0.61340424347097677</v>
      </c>
      <c r="G115">
        <f t="shared" si="31"/>
        <v>0.56666331309756146</v>
      </c>
      <c r="H115">
        <f t="shared" si="32"/>
        <v>0.56536366721534681</v>
      </c>
      <c r="I115">
        <f t="shared" si="33"/>
        <v>0.56568174005818106</v>
      </c>
      <c r="J115" s="1">
        <f t="shared" si="25"/>
        <v>890</v>
      </c>
      <c r="K115">
        <f t="shared" si="34"/>
        <v>0.46161396801225257</v>
      </c>
      <c r="L115">
        <f t="shared" si="35"/>
        <v>0.43288428602967921</v>
      </c>
      <c r="M115">
        <f t="shared" si="36"/>
        <v>0.40671387421685384</v>
      </c>
      <c r="N115">
        <f t="shared" si="37"/>
        <v>0.46548943274453408</v>
      </c>
      <c r="O115">
        <f t="shared" si="38"/>
        <v>0.50184350120925625</v>
      </c>
      <c r="P115">
        <f t="shared" si="39"/>
        <v>0.43763731176153342</v>
      </c>
      <c r="Q115">
        <f t="shared" si="40"/>
        <v>0.44135855200160767</v>
      </c>
      <c r="R115">
        <f t="shared" si="41"/>
        <v>0.4347714972426131</v>
      </c>
    </row>
    <row r="116" spans="1:18" x14ac:dyDescent="0.25">
      <c r="A116" s="1">
        <f t="shared" si="24"/>
        <v>900</v>
      </c>
      <c r="B116">
        <f t="shared" si="26"/>
        <v>0.58261185380658354</v>
      </c>
      <c r="C116">
        <f t="shared" si="27"/>
        <v>0.55871541574377981</v>
      </c>
      <c r="D116">
        <f t="shared" si="28"/>
        <v>0.53382544271122978</v>
      </c>
      <c r="E116">
        <f t="shared" si="29"/>
        <v>0.58179288850788247</v>
      </c>
      <c r="F116">
        <f t="shared" si="30"/>
        <v>0.61066975092195552</v>
      </c>
      <c r="G116">
        <f t="shared" si="31"/>
        <v>0.56266859289600624</v>
      </c>
      <c r="H116">
        <f t="shared" si="32"/>
        <v>0.56132890381621392</v>
      </c>
      <c r="I116">
        <f t="shared" si="33"/>
        <v>0.56166161775929357</v>
      </c>
      <c r="J116" s="1">
        <f t="shared" si="25"/>
        <v>900</v>
      </c>
      <c r="K116">
        <f t="shared" si="34"/>
        <v>0.45762189478497844</v>
      </c>
      <c r="L116">
        <f t="shared" si="35"/>
        <v>0.42828395853395507</v>
      </c>
      <c r="M116">
        <f t="shared" si="36"/>
        <v>0.40109059325069552</v>
      </c>
      <c r="N116">
        <f t="shared" si="37"/>
        <v>0.46200804438333237</v>
      </c>
      <c r="O116">
        <f t="shared" si="38"/>
        <v>0.4989959671156563</v>
      </c>
      <c r="P116">
        <f t="shared" si="39"/>
        <v>0.43319688361768682</v>
      </c>
      <c r="Q116">
        <f t="shared" si="40"/>
        <v>0.43683899408848903</v>
      </c>
      <c r="R116">
        <f t="shared" si="41"/>
        <v>0.43031877799892682</v>
      </c>
    </row>
    <row r="117" spans="1:18" x14ac:dyDescent="0.25">
      <c r="A117" s="1">
        <f t="shared" si="24"/>
        <v>910</v>
      </c>
      <c r="B117">
        <f t="shared" si="26"/>
        <v>0.5791251424591598</v>
      </c>
      <c r="C117">
        <f t="shared" si="27"/>
        <v>0.55462647390247888</v>
      </c>
      <c r="D117">
        <f t="shared" si="28"/>
        <v>0.52870508795490434</v>
      </c>
      <c r="E117">
        <f t="shared" si="29"/>
        <v>0.57842061720825</v>
      </c>
      <c r="F117">
        <f t="shared" si="30"/>
        <v>0.60796007326624468</v>
      </c>
      <c r="G117">
        <f t="shared" si="31"/>
        <v>0.55869845019248343</v>
      </c>
      <c r="H117">
        <f t="shared" si="32"/>
        <v>0.55731853735858172</v>
      </c>
      <c r="I117">
        <f t="shared" si="33"/>
        <v>0.55766621651332771</v>
      </c>
      <c r="J117" s="1">
        <f t="shared" si="25"/>
        <v>910</v>
      </c>
      <c r="K117">
        <f t="shared" si="34"/>
        <v>0.45366434531512118</v>
      </c>
      <c r="L117">
        <f t="shared" si="35"/>
        <v>0.4237257329685189</v>
      </c>
      <c r="M117">
        <f t="shared" si="36"/>
        <v>0.39550344647029484</v>
      </c>
      <c r="N117">
        <f t="shared" si="37"/>
        <v>0.45856876402831132</v>
      </c>
      <c r="O117">
        <f t="shared" si="38"/>
        <v>0.49617994791270448</v>
      </c>
      <c r="P117">
        <f t="shared" si="39"/>
        <v>0.42879811394834211</v>
      </c>
      <c r="Q117">
        <f t="shared" si="40"/>
        <v>0.43236149884764419</v>
      </c>
      <c r="R117">
        <f t="shared" si="41"/>
        <v>0.42590817617256038</v>
      </c>
    </row>
    <row r="118" spans="1:18" x14ac:dyDescent="0.25">
      <c r="A118" s="1">
        <f t="shared" si="24"/>
        <v>920</v>
      </c>
      <c r="B118">
        <f t="shared" si="26"/>
        <v>0.5756592977589573</v>
      </c>
      <c r="C118">
        <f t="shared" si="27"/>
        <v>0.55056146116293259</v>
      </c>
      <c r="D118">
        <f t="shared" si="28"/>
        <v>0.52359570936364586</v>
      </c>
      <c r="E118">
        <f t="shared" si="29"/>
        <v>0.57507799037128893</v>
      </c>
      <c r="F118">
        <f t="shared" si="30"/>
        <v>0.6052748493781841</v>
      </c>
      <c r="G118">
        <f t="shared" si="31"/>
        <v>0.55475281474952698</v>
      </c>
      <c r="H118">
        <f t="shared" si="32"/>
        <v>0.55333251140769568</v>
      </c>
      <c r="I118">
        <f t="shared" si="33"/>
        <v>0.55369547623941695</v>
      </c>
      <c r="J118" s="1">
        <f t="shared" si="25"/>
        <v>920</v>
      </c>
      <c r="K118">
        <f t="shared" si="34"/>
        <v>0.44974102103856184</v>
      </c>
      <c r="L118">
        <f t="shared" si="35"/>
        <v>0.41920937035795069</v>
      </c>
      <c r="M118">
        <f t="shared" si="36"/>
        <v>0.38995278790928872</v>
      </c>
      <c r="N118">
        <f t="shared" si="37"/>
        <v>0.45517094981030276</v>
      </c>
      <c r="O118">
        <f t="shared" si="38"/>
        <v>0.49339489221560084</v>
      </c>
      <c r="P118">
        <f t="shared" si="39"/>
        <v>0.4244407013557463</v>
      </c>
      <c r="Q118">
        <f t="shared" si="40"/>
        <v>0.4279257866563847</v>
      </c>
      <c r="R118">
        <f t="shared" si="41"/>
        <v>0.42153939466910351</v>
      </c>
    </row>
    <row r="119" spans="1:18" x14ac:dyDescent="0.25">
      <c r="A119" s="1">
        <f t="shared" si="24"/>
        <v>930</v>
      </c>
      <c r="B119">
        <f t="shared" si="26"/>
        <v>0.57221419482699321</v>
      </c>
      <c r="C119">
        <f t="shared" si="27"/>
        <v>0.54652034636770552</v>
      </c>
      <c r="D119">
        <f t="shared" si="28"/>
        <v>0.51849765613588061</v>
      </c>
      <c r="E119">
        <f t="shared" si="29"/>
        <v>0.57176473108020853</v>
      </c>
      <c r="F119">
        <f t="shared" si="30"/>
        <v>0.60261372535906133</v>
      </c>
      <c r="G119">
        <f t="shared" si="31"/>
        <v>0.55083161401092318</v>
      </c>
      <c r="H119">
        <f t="shared" si="32"/>
        <v>0.54937076695993292</v>
      </c>
      <c r="I119">
        <f t="shared" si="33"/>
        <v>0.54974933417884109</v>
      </c>
      <c r="J119" s="1">
        <f t="shared" si="25"/>
        <v>930</v>
      </c>
      <c r="K119">
        <f t="shared" si="34"/>
        <v>0.44585162597318695</v>
      </c>
      <c r="L119">
        <f t="shared" si="35"/>
        <v>0.41473462894483148</v>
      </c>
      <c r="M119">
        <f t="shared" si="36"/>
        <v>0.38443896600824645</v>
      </c>
      <c r="N119">
        <f t="shared" si="37"/>
        <v>0.45181396987062827</v>
      </c>
      <c r="O119">
        <f t="shared" si="38"/>
        <v>0.49064026206339129</v>
      </c>
      <c r="P119">
        <f t="shared" si="39"/>
        <v>0.42012434366050622</v>
      </c>
      <c r="Q119">
        <f t="shared" si="40"/>
        <v>0.4235315759953423</v>
      </c>
      <c r="R119">
        <f t="shared" si="41"/>
        <v>0.41721213516373068</v>
      </c>
    </row>
    <row r="120" spans="1:18" x14ac:dyDescent="0.25">
      <c r="A120" s="1">
        <f t="shared" si="24"/>
        <v>940</v>
      </c>
      <c r="B120">
        <f t="shared" si="26"/>
        <v>0.5687897095316381</v>
      </c>
      <c r="C120">
        <f t="shared" si="27"/>
        <v>0.54250309545968167</v>
      </c>
      <c r="D120">
        <f t="shared" si="28"/>
        <v>0.51341127785202456</v>
      </c>
      <c r="E120">
        <f t="shared" si="29"/>
        <v>0.56848056288822268</v>
      </c>
      <c r="F120">
        <f t="shared" si="30"/>
        <v>0.59997635436037089</v>
      </c>
      <c r="G120">
        <f t="shared" si="31"/>
        <v>0.54693477320914718</v>
      </c>
      <c r="H120">
        <f t="shared" si="32"/>
        <v>0.54543324255154313</v>
      </c>
      <c r="I120">
        <f t="shared" si="33"/>
        <v>0.54582772500943921</v>
      </c>
      <c r="J120" s="1">
        <f t="shared" si="25"/>
        <v>940</v>
      </c>
      <c r="K120">
        <f t="shared" si="34"/>
        <v>0.44199586669655916</v>
      </c>
      <c r="L120">
        <f t="shared" si="35"/>
        <v>0.41030126436645231</v>
      </c>
      <c r="M120">
        <f t="shared" si="36"/>
        <v>0.37896232348618569</v>
      </c>
      <c r="N120">
        <f t="shared" si="37"/>
        <v>0.4484972022876656</v>
      </c>
      <c r="O120">
        <f t="shared" si="38"/>
        <v>0.48791553250027009</v>
      </c>
      <c r="P120">
        <f t="shared" si="39"/>
        <v>0.41584873804349609</v>
      </c>
      <c r="Q120">
        <f t="shared" si="40"/>
        <v>0.41917858363206384</v>
      </c>
      <c r="R120">
        <f t="shared" si="41"/>
        <v>0.41292609825558035</v>
      </c>
    </row>
    <row r="121" spans="1:18" x14ac:dyDescent="0.25">
      <c r="A121" s="1">
        <f t="shared" si="24"/>
        <v>950</v>
      </c>
      <c r="B121">
        <f t="shared" si="26"/>
        <v>0.56538571848414365</v>
      </c>
      <c r="C121">
        <f t="shared" si="27"/>
        <v>0.53850967158606566</v>
      </c>
      <c r="D121">
        <f t="shared" si="28"/>
        <v>0.50833692439860767</v>
      </c>
      <c r="E121">
        <f t="shared" si="29"/>
        <v>0.56522520996483472</v>
      </c>
      <c r="F121">
        <f t="shared" si="30"/>
        <v>0.59736239641168021</v>
      </c>
      <c r="G121">
        <f t="shared" si="31"/>
        <v>0.54306221546834188</v>
      </c>
      <c r="H121">
        <f t="shared" si="32"/>
        <v>0.54151987436307536</v>
      </c>
      <c r="I121">
        <f t="shared" si="33"/>
        <v>0.54193058095553526</v>
      </c>
      <c r="J121" s="1">
        <f t="shared" si="25"/>
        <v>950</v>
      </c>
      <c r="K121">
        <f t="shared" si="34"/>
        <v>0.43817345232378102</v>
      </c>
      <c r="L121">
        <f t="shared" si="35"/>
        <v>0.40590902982452015</v>
      </c>
      <c r="M121">
        <f t="shared" si="36"/>
        <v>0.37352319721307858</v>
      </c>
      <c r="N121">
        <f t="shared" si="37"/>
        <v>0.44522003499615348</v>
      </c>
      <c r="O121">
        <f t="shared" si="38"/>
        <v>0.48522019117266113</v>
      </c>
      <c r="P121">
        <f t="shared" si="39"/>
        <v>0.41161358118075086</v>
      </c>
      <c r="Q121">
        <f t="shared" si="40"/>
        <v>0.4148665247959995</v>
      </c>
      <c r="R121">
        <f t="shared" si="41"/>
        <v>0.40868098361508842</v>
      </c>
    </row>
    <row r="122" spans="1:18" x14ac:dyDescent="0.25">
      <c r="A122" s="1">
        <f t="shared" si="24"/>
        <v>960</v>
      </c>
      <c r="B122">
        <f t="shared" si="26"/>
        <v>0.56200209903419607</v>
      </c>
      <c r="C122">
        <f t="shared" si="27"/>
        <v>0.53454003519863602</v>
      </c>
      <c r="D122">
        <f t="shared" si="28"/>
        <v>0.50327494589127897</v>
      </c>
      <c r="E122">
        <f t="shared" si="29"/>
        <v>0.56199839723235268</v>
      </c>
      <c r="F122">
        <f t="shared" si="30"/>
        <v>0.59477151825300667</v>
      </c>
      <c r="G122">
        <f t="shared" si="31"/>
        <v>0.53921386190306064</v>
      </c>
      <c r="H122">
        <f t="shared" si="32"/>
        <v>0.53763059631968391</v>
      </c>
      <c r="I122">
        <f t="shared" si="33"/>
        <v>0.5380578318935858</v>
      </c>
      <c r="J122" s="1">
        <f t="shared" si="25"/>
        <v>960</v>
      </c>
      <c r="K122">
        <f t="shared" si="34"/>
        <v>0.43438409448555021</v>
      </c>
      <c r="L122">
        <f t="shared" si="35"/>
        <v>0.40155767624816985</v>
      </c>
      <c r="M122">
        <f t="shared" si="36"/>
        <v>0.36812191808342742</v>
      </c>
      <c r="N122">
        <f t="shared" si="37"/>
        <v>0.44198186570000042</v>
      </c>
      <c r="O122">
        <f t="shared" si="38"/>
        <v>0.48255373794138734</v>
      </c>
      <c r="P122">
        <f t="shared" si="39"/>
        <v>0.40741856937169996</v>
      </c>
      <c r="Q122">
        <f t="shared" si="40"/>
        <v>0.4105951133452953</v>
      </c>
      <c r="R122">
        <f t="shared" si="41"/>
        <v>0.40447649012457532</v>
      </c>
    </row>
    <row r="123" spans="1:18" x14ac:dyDescent="0.25">
      <c r="A123" s="1">
        <f t="shared" si="24"/>
        <v>970</v>
      </c>
      <c r="B123">
        <f t="shared" si="26"/>
        <v>0.55863872926549751</v>
      </c>
      <c r="C123">
        <f t="shared" si="27"/>
        <v>0.53059414415041761</v>
      </c>
      <c r="D123">
        <f t="shared" si="28"/>
        <v>0.49822569259670868</v>
      </c>
      <c r="E123">
        <f t="shared" si="29"/>
        <v>0.55879985049318781</v>
      </c>
      <c r="F123">
        <f t="shared" si="30"/>
        <v>0.59220339317162041</v>
      </c>
      <c r="G123">
        <f t="shared" si="31"/>
        <v>0.53538963171297704</v>
      </c>
      <c r="H123">
        <f t="shared" si="32"/>
        <v>0.53376534018752164</v>
      </c>
      <c r="I123">
        <f t="shared" si="33"/>
        <v>0.53420940545373119</v>
      </c>
      <c r="J123" s="1">
        <f t="shared" si="25"/>
        <v>970</v>
      </c>
      <c r="K123">
        <f t="shared" si="34"/>
        <v>0.43062750730640431</v>
      </c>
      <c r="L123">
        <f t="shared" si="35"/>
        <v>0.39724695245057573</v>
      </c>
      <c r="M123">
        <f t="shared" si="36"/>
        <v>0.36275881089099288</v>
      </c>
      <c r="N123">
        <f t="shared" si="37"/>
        <v>0.43878210177930554</v>
      </c>
      <c r="O123">
        <f t="shared" si="38"/>
        <v>0.47991568450828082</v>
      </c>
      <c r="P123">
        <f t="shared" si="39"/>
        <v>0.40326339866106986</v>
      </c>
      <c r="Q123">
        <f t="shared" si="40"/>
        <v>0.40636406192579833</v>
      </c>
      <c r="R123">
        <f t="shared" si="41"/>
        <v>0.40031231601241724</v>
      </c>
    </row>
    <row r="124" spans="1:18" x14ac:dyDescent="0.25">
      <c r="A124" s="1">
        <f t="shared" si="24"/>
        <v>980</v>
      </c>
      <c r="B124">
        <f t="shared" si="26"/>
        <v>0.55529548799137296</v>
      </c>
      <c r="C124">
        <f t="shared" si="27"/>
        <v>0.52667195378893572</v>
      </c>
      <c r="D124">
        <f t="shared" si="28"/>
        <v>0.49318951485340146</v>
      </c>
      <c r="E124">
        <f t="shared" si="29"/>
        <v>0.55562929654844939</v>
      </c>
      <c r="F124">
        <f t="shared" si="30"/>
        <v>0.58965770084317981</v>
      </c>
      <c r="G124">
        <f t="shared" si="31"/>
        <v>0.53158944227375216</v>
      </c>
      <c r="H124">
        <f t="shared" si="32"/>
        <v>0.52992403566639146</v>
      </c>
      <c r="I124">
        <f t="shared" si="33"/>
        <v>0.53038522711748604</v>
      </c>
      <c r="J124" s="1">
        <f t="shared" si="25"/>
        <v>980</v>
      </c>
      <c r="K124">
        <f t="shared" si="34"/>
        <v>0.42690340738315397</v>
      </c>
      <c r="L124">
        <f t="shared" si="35"/>
        <v>0.39297660527944145</v>
      </c>
      <c r="M124">
        <f t="shared" si="36"/>
        <v>0.35743419420475669</v>
      </c>
      <c r="N124">
        <f t="shared" si="37"/>
        <v>0.4356201601922417</v>
      </c>
      <c r="O124">
        <f t="shared" si="38"/>
        <v>0.4773055540566099</v>
      </c>
      <c r="P124">
        <f t="shared" si="39"/>
        <v>0.39914776495477056</v>
      </c>
      <c r="Q124">
        <f t="shared" si="40"/>
        <v>0.40217308212264569</v>
      </c>
      <c r="R124">
        <f t="shared" si="41"/>
        <v>0.39618815898109472</v>
      </c>
    </row>
    <row r="125" spans="1:18" x14ac:dyDescent="0.25">
      <c r="A125" s="1">
        <f t="shared" si="24"/>
        <v>990</v>
      </c>
      <c r="B125">
        <f t="shared" si="26"/>
        <v>0.5519722547504039</v>
      </c>
      <c r="C125">
        <f t="shared" si="27"/>
        <v>0.52277341704620173</v>
      </c>
      <c r="D125">
        <f t="shared" si="28"/>
        <v>0.4881667629914358</v>
      </c>
      <c r="E125">
        <f t="shared" si="29"/>
        <v>0.5524864633083244</v>
      </c>
      <c r="F125">
        <f t="shared" si="30"/>
        <v>0.58713412717710023</v>
      </c>
      <c r="G125">
        <f t="shared" si="31"/>
        <v>0.52781320922424579</v>
      </c>
      <c r="H125">
        <f t="shared" si="32"/>
        <v>0.52610661047883467</v>
      </c>
      <c r="I125">
        <f t="shared" si="33"/>
        <v>0.52658522031167032</v>
      </c>
      <c r="J125" s="1">
        <f t="shared" si="25"/>
        <v>990</v>
      </c>
      <c r="K125">
        <f t="shared" si="34"/>
        <v>0.42321151376350258</v>
      </c>
      <c r="L125">
        <f t="shared" si="35"/>
        <v>0.3887463797616264</v>
      </c>
      <c r="M125">
        <f t="shared" si="36"/>
        <v>0.35214838024620015</v>
      </c>
      <c r="N125">
        <f t="shared" si="37"/>
        <v>0.43249546737239969</v>
      </c>
      <c r="O125">
        <f t="shared" si="38"/>
        <v>0.47472288090473302</v>
      </c>
      <c r="P125">
        <f t="shared" si="39"/>
        <v>0.39507136413006161</v>
      </c>
      <c r="Q125">
        <f t="shared" si="40"/>
        <v>0.39802188460479349</v>
      </c>
      <c r="R125">
        <f t="shared" si="41"/>
        <v>0.39210371632939323</v>
      </c>
    </row>
    <row r="126" spans="1:18" x14ac:dyDescent="0.25">
      <c r="A126" s="1">
        <f t="shared" si="24"/>
        <v>1000</v>
      </c>
      <c r="B126">
        <f t="shared" si="26"/>
        <v>0.54866890980208738</v>
      </c>
      <c r="C126">
        <f t="shared" si="27"/>
        <v>0.51889848452557508</v>
      </c>
      <c r="D126">
        <f t="shared" si="28"/>
        <v>0.48315778725114988</v>
      </c>
      <c r="E126">
        <f t="shared" si="29"/>
        <v>0.54937107989470113</v>
      </c>
      <c r="F126">
        <f t="shared" si="30"/>
        <v>0.58463236416606534</v>
      </c>
      <c r="G126">
        <f t="shared" si="31"/>
        <v>0.52406084655023888</v>
      </c>
      <c r="H126">
        <f t="shared" si="32"/>
        <v>0.52231299045582169</v>
      </c>
      <c r="I126">
        <f t="shared" si="33"/>
        <v>0.52280930649882285</v>
      </c>
      <c r="J126" s="1">
        <f t="shared" si="25"/>
        <v>1000</v>
      </c>
      <c r="K126">
        <f t="shared" si="34"/>
        <v>0.41955154792485055</v>
      </c>
      <c r="L126">
        <f t="shared" si="35"/>
        <v>0.38455601924216287</v>
      </c>
      <c r="M126">
        <f t="shared" si="36"/>
        <v>0.34690167476798367</v>
      </c>
      <c r="N126">
        <f t="shared" si="37"/>
        <v>0.42940745912214912</v>
      </c>
      <c r="O126">
        <f t="shared" si="38"/>
        <v>0.47216721017241647</v>
      </c>
      <c r="P126">
        <f t="shared" si="39"/>
        <v>0.39103389214026751</v>
      </c>
      <c r="Q126">
        <f t="shared" si="40"/>
        <v>0.39391017926282301</v>
      </c>
      <c r="R126">
        <f t="shared" si="41"/>
        <v>0.38805868506903363</v>
      </c>
    </row>
    <row r="127" spans="1:18" x14ac:dyDescent="0.25">
      <c r="A127" s="1">
        <f t="shared" si="24"/>
        <v>1010</v>
      </c>
      <c r="B127">
        <f t="shared" si="26"/>
        <v>0.54538533412252244</v>
      </c>
      <c r="C127">
        <f t="shared" si="27"/>
        <v>0.51504710458563618</v>
      </c>
      <c r="D127">
        <f t="shared" si="28"/>
        <v>0.47816293770078772</v>
      </c>
      <c r="E127">
        <f t="shared" si="29"/>
        <v>0.54628287673647236</v>
      </c>
      <c r="F127">
        <f t="shared" si="30"/>
        <v>0.58215210973957654</v>
      </c>
      <c r="G127">
        <f t="shared" si="31"/>
        <v>0.5203322666648289</v>
      </c>
      <c r="H127">
        <f t="shared" si="32"/>
        <v>0.51854309961919154</v>
      </c>
      <c r="I127">
        <f t="shared" si="33"/>
        <v>0.51905740526419841</v>
      </c>
      <c r="J127" s="1">
        <f t="shared" si="25"/>
        <v>1010</v>
      </c>
      <c r="K127">
        <f t="shared" si="34"/>
        <v>0.41592323375328333</v>
      </c>
      <c r="L127">
        <f t="shared" si="35"/>
        <v>0.38040526551789389</v>
      </c>
      <c r="M127">
        <f t="shared" si="36"/>
        <v>0.34169437693410937</v>
      </c>
      <c r="N127">
        <f t="shared" si="37"/>
        <v>0.42635558050252148</v>
      </c>
      <c r="O127">
        <f t="shared" si="38"/>
        <v>0.4696380974592762</v>
      </c>
      <c r="P127">
        <f t="shared" si="39"/>
        <v>0.38703504511432052</v>
      </c>
      <c r="Q127">
        <f t="shared" si="40"/>
        <v>0.38983767534033698</v>
      </c>
      <c r="R127">
        <f t="shared" si="41"/>
        <v>0.38405276203596794</v>
      </c>
    </row>
    <row r="128" spans="1:18" x14ac:dyDescent="0.25">
      <c r="A128" s="1">
        <f t="shared" si="24"/>
        <v>1020</v>
      </c>
      <c r="B128">
        <f t="shared" si="26"/>
        <v>0.54212140940012099</v>
      </c>
      <c r="C128">
        <f t="shared" si="27"/>
        <v>0.51121922342119741</v>
      </c>
      <c r="D128">
        <f t="shared" si="28"/>
        <v>0.47318256415312748</v>
      </c>
      <c r="E128">
        <f t="shared" si="29"/>
        <v>0.54322158565792633</v>
      </c>
      <c r="F128">
        <f t="shared" si="30"/>
        <v>0.57969306762144823</v>
      </c>
      <c r="G128">
        <f t="shared" si="31"/>
        <v>0.51662738048565338</v>
      </c>
      <c r="H128">
        <f t="shared" si="32"/>
        <v>0.51479686026099203</v>
      </c>
      <c r="I128">
        <f t="shared" si="33"/>
        <v>0.51532943439954948</v>
      </c>
      <c r="J128" s="1">
        <f t="shared" si="25"/>
        <v>1020</v>
      </c>
      <c r="K128">
        <f t="shared" si="34"/>
        <v>0.4123262975227408</v>
      </c>
      <c r="L128">
        <f t="shared" si="35"/>
        <v>0.37629385896595891</v>
      </c>
      <c r="M128">
        <f t="shared" si="36"/>
        <v>0.33652677920165225</v>
      </c>
      <c r="N128">
        <f t="shared" si="37"/>
        <v>0.42333928572008467</v>
      </c>
      <c r="O128">
        <f t="shared" si="38"/>
        <v>0.46713510853483697</v>
      </c>
      <c r="P128">
        <f t="shared" si="39"/>
        <v>0.38307451945136162</v>
      </c>
      <c r="Q128">
        <f t="shared" si="40"/>
        <v>0.38580408155925039</v>
      </c>
      <c r="R128">
        <f t="shared" si="41"/>
        <v>0.38008564399659706</v>
      </c>
    </row>
    <row r="129" spans="1:18" x14ac:dyDescent="0.25">
      <c r="A129" s="1">
        <f t="shared" si="24"/>
        <v>1030</v>
      </c>
      <c r="B129">
        <f t="shared" si="26"/>
        <v>0.5388770180313448</v>
      </c>
      <c r="C129">
        <f t="shared" si="27"/>
        <v>0.50741478514157445</v>
      </c>
      <c r="D129">
        <f t="shared" si="28"/>
        <v>0.46821701608111227</v>
      </c>
      <c r="E129">
        <f t="shared" si="29"/>
        <v>0.54018693996061307</v>
      </c>
      <c r="F129">
        <f t="shared" si="30"/>
        <v>0.57725494719114767</v>
      </c>
      <c r="G129">
        <f t="shared" si="31"/>
        <v>0.51294609750908493</v>
      </c>
      <c r="H129">
        <f t="shared" si="32"/>
        <v>0.51107419301985835</v>
      </c>
      <c r="I129">
        <f t="shared" si="33"/>
        <v>0.5116253099837772</v>
      </c>
      <c r="J129" s="1">
        <f t="shared" si="25"/>
        <v>1030</v>
      </c>
      <c r="K129">
        <f t="shared" si="34"/>
        <v>0.40876046787436687</v>
      </c>
      <c r="L129">
        <f t="shared" si="35"/>
        <v>0.37222153866733809</v>
      </c>
      <c r="M129">
        <f t="shared" si="36"/>
        <v>0.33139916720414431</v>
      </c>
      <c r="N129">
        <f t="shared" si="37"/>
        <v>0.42035803801123822</v>
      </c>
      <c r="O129">
        <f t="shared" si="38"/>
        <v>0.46465781903971826</v>
      </c>
      <c r="P129">
        <f t="shared" si="39"/>
        <v>0.37915201191064962</v>
      </c>
      <c r="Q129">
        <f t="shared" si="40"/>
        <v>0.3818091062392559</v>
      </c>
      <c r="R129">
        <f t="shared" si="41"/>
        <v>0.37615702774911397</v>
      </c>
    </row>
    <row r="130" spans="1:18" x14ac:dyDescent="0.25">
      <c r="A130" s="1">
        <f t="shared" si="24"/>
        <v>1040</v>
      </c>
      <c r="B130">
        <f t="shared" si="26"/>
        <v>0.53565204311646863</v>
      </c>
      <c r="C130">
        <f t="shared" si="27"/>
        <v>0.5036337318462325</v>
      </c>
      <c r="D130">
        <f t="shared" si="28"/>
        <v>0.46326664253250122</v>
      </c>
      <c r="E130">
        <f t="shared" si="29"/>
        <v>0.53717867449905232</v>
      </c>
      <c r="F130">
        <f t="shared" si="30"/>
        <v>0.57483746334888308</v>
      </c>
      <c r="G130">
        <f t="shared" si="31"/>
        <v>0.50928832588153372</v>
      </c>
      <c r="H130">
        <f t="shared" si="32"/>
        <v>0.507375016954553</v>
      </c>
      <c r="I130">
        <f t="shared" si="33"/>
        <v>0.50794494646063193</v>
      </c>
      <c r="J130" s="1">
        <f t="shared" si="25"/>
        <v>1040</v>
      </c>
      <c r="K130">
        <f t="shared" si="34"/>
        <v>0.40522547579603796</v>
      </c>
      <c r="L130">
        <f t="shared" si="35"/>
        <v>0.36818804252565673</v>
      </c>
      <c r="M130">
        <f t="shared" si="36"/>
        <v>0.32631181963669564</v>
      </c>
      <c r="N130">
        <f t="shared" si="37"/>
        <v>0.41741130952432665</v>
      </c>
      <c r="O130">
        <f t="shared" si="38"/>
        <v>0.4622058141974823</v>
      </c>
      <c r="P130">
        <f t="shared" si="39"/>
        <v>0.37526721969698829</v>
      </c>
      <c r="Q130">
        <f t="shared" si="40"/>
        <v>0.37785245741173479</v>
      </c>
      <c r="R130">
        <f t="shared" si="41"/>
        <v>0.37226661022022056</v>
      </c>
    </row>
    <row r="131" spans="1:18" x14ac:dyDescent="0.25">
      <c r="A131" s="1">
        <f t="shared" si="24"/>
        <v>1050</v>
      </c>
      <c r="B131">
        <f t="shared" si="26"/>
        <v>0.53244636845536764</v>
      </c>
      <c r="C131">
        <f t="shared" si="27"/>
        <v>0.49987600369791574</v>
      </c>
      <c r="D131">
        <f t="shared" si="28"/>
        <v>0.45833179204356667</v>
      </c>
      <c r="E131">
        <f t="shared" si="29"/>
        <v>0.53419652575062815</v>
      </c>
      <c r="F131">
        <f t="shared" si="30"/>
        <v>0.57244033638434</v>
      </c>
      <c r="G131">
        <f t="shared" si="31"/>
        <v>0.50565397246798538</v>
      </c>
      <c r="H131">
        <f t="shared" si="32"/>
        <v>0.5036992496147995</v>
      </c>
      <c r="I131">
        <f t="shared" si="33"/>
        <v>0.50428825671357358</v>
      </c>
      <c r="J131" s="1">
        <f t="shared" si="25"/>
        <v>1050</v>
      </c>
      <c r="K131">
        <f t="shared" si="34"/>
        <v>0.40172105460206781</v>
      </c>
      <c r="L131">
        <f t="shared" si="35"/>
        <v>0.36419310738144151</v>
      </c>
      <c r="M131">
        <f t="shared" si="36"/>
        <v>0.32126500814293918</v>
      </c>
      <c r="N131">
        <f t="shared" si="37"/>
        <v>0.41449858119993233</v>
      </c>
      <c r="O131">
        <f t="shared" si="38"/>
        <v>0.45977868853670367</v>
      </c>
      <c r="P131">
        <f t="shared" si="39"/>
        <v>0.37141984054188759</v>
      </c>
      <c r="Q131">
        <f t="shared" si="40"/>
        <v>0.37393384292836296</v>
      </c>
      <c r="R131">
        <f t="shared" si="41"/>
        <v>0.36841408855736907</v>
      </c>
    </row>
    <row r="132" spans="1:18" x14ac:dyDescent="0.25">
      <c r="A132" s="1">
        <f t="shared" si="24"/>
        <v>1060</v>
      </c>
      <c r="B132">
        <f t="shared" si="26"/>
        <v>0.52925987854333056</v>
      </c>
      <c r="C132">
        <f t="shared" si="27"/>
        <v>0.49614153899336322</v>
      </c>
      <c r="D132">
        <f t="shared" si="28"/>
        <v>0.45341281255185734</v>
      </c>
      <c r="E132">
        <f t="shared" si="29"/>
        <v>0.53124023187999558</v>
      </c>
      <c r="F132">
        <f t="shared" si="30"/>
        <v>0.57006329184897653</v>
      </c>
      <c r="G132">
        <f t="shared" si="31"/>
        <v>0.50204294291789942</v>
      </c>
      <c r="H132">
        <f t="shared" si="32"/>
        <v>0.50004680710952132</v>
      </c>
      <c r="I132">
        <f t="shared" si="33"/>
        <v>0.50065515213790412</v>
      </c>
      <c r="J132" s="1">
        <f t="shared" si="25"/>
        <v>1060</v>
      </c>
      <c r="K132">
        <f t="shared" si="34"/>
        <v>0.39824693991308879</v>
      </c>
      <c r="L132">
        <f t="shared" si="35"/>
        <v>0.36023646912200891</v>
      </c>
      <c r="M132">
        <f t="shared" si="36"/>
        <v>0.31625899720388267</v>
      </c>
      <c r="N132">
        <f t="shared" si="37"/>
        <v>0.41161934264968064</v>
      </c>
      <c r="O132">
        <f t="shared" si="38"/>
        <v>0.45737604562283618</v>
      </c>
      <c r="P132">
        <f t="shared" si="39"/>
        <v>0.36760957278066175</v>
      </c>
      <c r="Q132">
        <f t="shared" si="40"/>
        <v>0.37005297056466424</v>
      </c>
      <c r="R132">
        <f t="shared" si="41"/>
        <v>0.3645991602167864</v>
      </c>
    </row>
    <row r="133" spans="1:18" x14ac:dyDescent="0.25">
      <c r="A133" s="1">
        <f t="shared" si="24"/>
        <v>1070</v>
      </c>
      <c r="B133">
        <f t="shared" si="26"/>
        <v>0.52609245856689846</v>
      </c>
      <c r="C133">
        <f t="shared" si="27"/>
        <v>0.49243027423170815</v>
      </c>
      <c r="D133">
        <f t="shared" si="28"/>
        <v>0.44851005130805266</v>
      </c>
      <c r="E133">
        <f t="shared" si="29"/>
        <v>0.52830953279831094</v>
      </c>
      <c r="F133">
        <f t="shared" si="30"/>
        <v>0.56770606043177463</v>
      </c>
      <c r="G133">
        <f t="shared" si="31"/>
        <v>0.49845514172858185</v>
      </c>
      <c r="H133">
        <f t="shared" si="32"/>
        <v>0.49641760417259728</v>
      </c>
      <c r="I133">
        <f t="shared" si="33"/>
        <v>0.497045542710292</v>
      </c>
      <c r="J133" s="1">
        <f t="shared" si="25"/>
        <v>1070</v>
      </c>
      <c r="K133">
        <f t="shared" si="34"/>
        <v>0.39480286963610639</v>
      </c>
      <c r="L133">
        <f t="shared" si="35"/>
        <v>0.35631786278716293</v>
      </c>
      <c r="M133">
        <f t="shared" si="36"/>
        <v>0.31129404402875482</v>
      </c>
      <c r="N133">
        <f t="shared" si="37"/>
        <v>0.4087730920338658</v>
      </c>
      <c r="O133">
        <f t="shared" si="38"/>
        <v>0.45499749779947574</v>
      </c>
      <c r="P133">
        <f t="shared" si="39"/>
        <v>0.36383611542563421</v>
      </c>
      <c r="Q133">
        <f t="shared" si="40"/>
        <v>0.36620954811871742</v>
      </c>
      <c r="R133">
        <f t="shared" si="41"/>
        <v>0.36082152304740439</v>
      </c>
    </row>
    <row r="134" spans="1:18" x14ac:dyDescent="0.25">
      <c r="A134" s="1">
        <f t="shared" si="24"/>
        <v>1080</v>
      </c>
      <c r="B134">
        <f t="shared" si="26"/>
        <v>0.52294399439972716</v>
      </c>
      <c r="C134">
        <f t="shared" si="27"/>
        <v>0.48874214418065598</v>
      </c>
      <c r="D134">
        <f t="shared" si="28"/>
        <v>0.44362385478693461</v>
      </c>
      <c r="E134">
        <f t="shared" si="29"/>
        <v>0.52540417021757346</v>
      </c>
      <c r="F134">
        <f t="shared" si="30"/>
        <v>0.56536837783835947</v>
      </c>
      <c r="G134">
        <f t="shared" si="31"/>
        <v>0.49489047230614236</v>
      </c>
      <c r="H134">
        <f t="shared" si="32"/>
        <v>0.49281155422623912</v>
      </c>
      <c r="I134">
        <f t="shared" si="33"/>
        <v>0.49345933705581546</v>
      </c>
      <c r="J134" s="1">
        <f t="shared" si="25"/>
        <v>1080</v>
      </c>
      <c r="K134">
        <f t="shared" si="34"/>
        <v>0.39138858394472653</v>
      </c>
      <c r="L134">
        <f t="shared" si="35"/>
        <v>0.35243702267086163</v>
      </c>
      <c r="M134">
        <f t="shared" si="36"/>
        <v>0.30637039844793135</v>
      </c>
      <c r="N134">
        <f t="shared" si="37"/>
        <v>0.40595933593817485</v>
      </c>
      <c r="O134">
        <f t="shared" si="38"/>
        <v>0.45264266593863356</v>
      </c>
      <c r="P134">
        <f t="shared" si="39"/>
        <v>0.3600991682356619</v>
      </c>
      <c r="Q134">
        <f t="shared" si="40"/>
        <v>0.36240328350526663</v>
      </c>
      <c r="R134">
        <f t="shared" si="41"/>
        <v>0.35708087537091615</v>
      </c>
    </row>
    <row r="135" spans="1:18" x14ac:dyDescent="0.25">
      <c r="A135" s="1">
        <f t="shared" si="24"/>
        <v>1090</v>
      </c>
      <c r="B135">
        <f t="shared" si="26"/>
        <v>0.51981437259847574</v>
      </c>
      <c r="C135">
        <f t="shared" si="27"/>
        <v>0.4850770819405259</v>
      </c>
      <c r="D135">
        <f t="shared" si="28"/>
        <v>0.43875456859749951</v>
      </c>
      <c r="E135">
        <f t="shared" si="29"/>
        <v>0.52252388770035729</v>
      </c>
      <c r="F135">
        <f t="shared" si="30"/>
        <v>0.56304998467339351</v>
      </c>
      <c r="G135">
        <f t="shared" si="31"/>
        <v>0.49134883702414034</v>
      </c>
      <c r="H135">
        <f t="shared" si="32"/>
        <v>0.48922856944209314</v>
      </c>
      <c r="I135">
        <f t="shared" si="33"/>
        <v>0.48989644251258868</v>
      </c>
      <c r="J135" s="1">
        <f t="shared" si="25"/>
        <v>1090</v>
      </c>
      <c r="K135">
        <f t="shared" si="34"/>
        <v>0.38800382525955385</v>
      </c>
      <c r="L135">
        <f t="shared" si="35"/>
        <v>0.34859368241901456</v>
      </c>
      <c r="M135">
        <f t="shared" si="36"/>
        <v>0.30148830280802419</v>
      </c>
      <c r="N135">
        <f t="shared" si="37"/>
        <v>0.40317758924976743</v>
      </c>
      <c r="O135">
        <f t="shared" si="38"/>
        <v>0.45031117919965735</v>
      </c>
      <c r="P135">
        <f t="shared" si="39"/>
        <v>0.35639843178210417</v>
      </c>
      <c r="Q135">
        <f t="shared" si="40"/>
        <v>0.35863388484540315</v>
      </c>
      <c r="R135">
        <f t="shared" si="41"/>
        <v>0.35337691605808796</v>
      </c>
    </row>
    <row r="136" spans="1:18" x14ac:dyDescent="0.25">
      <c r="A136" s="1">
        <f t="shared" si="24"/>
        <v>1100</v>
      </c>
      <c r="B136">
        <f t="shared" si="26"/>
        <v>0.5167034803987185</v>
      </c>
      <c r="C136">
        <f t="shared" si="27"/>
        <v>0.48143501900624197</v>
      </c>
      <c r="D136">
        <f t="shared" si="28"/>
        <v>0.43390253739224094</v>
      </c>
      <c r="E136">
        <f t="shared" si="29"/>
        <v>0.51966843070519275</v>
      </c>
      <c r="F136">
        <f t="shared" si="30"/>
        <v>0.56075062632615191</v>
      </c>
      <c r="G136">
        <f t="shared" si="31"/>
        <v>0.48783013728001656</v>
      </c>
      <c r="H136">
        <f t="shared" si="32"/>
        <v>0.48566856080015242</v>
      </c>
      <c r="I136">
        <f t="shared" si="33"/>
        <v>0.4863567651941022</v>
      </c>
      <c r="J136" s="1">
        <f t="shared" si="25"/>
        <v>1100</v>
      </c>
      <c r="K136">
        <f t="shared" si="34"/>
        <v>0.38464833822875949</v>
      </c>
      <c r="L136">
        <f t="shared" si="35"/>
        <v>0.34478757512355607</v>
      </c>
      <c r="M136">
        <f t="shared" si="36"/>
        <v>0.29664799186922186</v>
      </c>
      <c r="N136">
        <f t="shared" si="37"/>
        <v>0.40042737503294601</v>
      </c>
      <c r="O136">
        <f t="shared" si="38"/>
        <v>0.44800267479644318</v>
      </c>
      <c r="P136">
        <f t="shared" si="39"/>
        <v>0.35273360751143867</v>
      </c>
      <c r="Q136">
        <f t="shared" si="40"/>
        <v>0.35490106055204729</v>
      </c>
      <c r="R136">
        <f t="shared" si="41"/>
        <v>0.34970934460151792</v>
      </c>
    </row>
    <row r="137" spans="1:18" x14ac:dyDescent="0.25">
      <c r="A137" s="1">
        <f t="shared" si="24"/>
        <v>1110</v>
      </c>
      <c r="B137">
        <f t="shared" si="26"/>
        <v>0.51361120571088215</v>
      </c>
      <c r="C137">
        <f t="shared" si="27"/>
        <v>0.47781588532735308</v>
      </c>
      <c r="D137">
        <f t="shared" si="28"/>
        <v>0.42906810477562846</v>
      </c>
      <c r="E137">
        <f t="shared" si="29"/>
        <v>0.51683754662784487</v>
      </c>
      <c r="F137">
        <f t="shared" si="30"/>
        <v>0.55847005285919593</v>
      </c>
      <c r="G137">
        <f t="shared" si="31"/>
        <v>0.48433427354940783</v>
      </c>
      <c r="H137">
        <f t="shared" si="32"/>
        <v>0.48213143814558024</v>
      </c>
      <c r="I137">
        <f t="shared" si="33"/>
        <v>0.48284021004935784</v>
      </c>
      <c r="J137" s="1">
        <f t="shared" si="25"/>
        <v>1110</v>
      </c>
      <c r="K137">
        <f t="shared" si="34"/>
        <v>0.38132186970881699</v>
      </c>
      <c r="L137">
        <f t="shared" si="35"/>
        <v>0.34101843341294147</v>
      </c>
      <c r="M137">
        <f t="shared" si="36"/>
        <v>0.29184969270496469</v>
      </c>
      <c r="N137">
        <f t="shared" si="37"/>
        <v>0.39770822440463077</v>
      </c>
      <c r="O137">
        <f t="shared" si="38"/>
        <v>0.44571679777261375</v>
      </c>
      <c r="P137">
        <f t="shared" si="39"/>
        <v>0.34910439780465152</v>
      </c>
      <c r="Q137">
        <f t="shared" si="40"/>
        <v>0.35120451941139175</v>
      </c>
      <c r="R137">
        <f t="shared" si="41"/>
        <v>0.3460778611849602</v>
      </c>
    </row>
    <row r="138" spans="1:18" x14ac:dyDescent="0.25">
      <c r="A138" s="1">
        <f t="shared" si="24"/>
        <v>1120</v>
      </c>
      <c r="B138">
        <f t="shared" si="26"/>
        <v>0.51053743711620703</v>
      </c>
      <c r="C138">
        <f t="shared" si="27"/>
        <v>0.47421960936615726</v>
      </c>
      <c r="D138">
        <f t="shared" si="28"/>
        <v>0.42425161321181337</v>
      </c>
      <c r="E138">
        <f t="shared" si="29"/>
        <v>0.51403098483872112</v>
      </c>
      <c r="F138">
        <f t="shared" si="30"/>
        <v>0.55620801890005267</v>
      </c>
      <c r="G138">
        <f t="shared" si="31"/>
        <v>0.48086114543842984</v>
      </c>
      <c r="H138">
        <f t="shared" si="32"/>
        <v>0.47861711024352316</v>
      </c>
      <c r="I138">
        <f t="shared" si="33"/>
        <v>0.47934668092088617</v>
      </c>
      <c r="J138" s="1">
        <f t="shared" si="25"/>
        <v>1120</v>
      </c>
      <c r="K138">
        <f t="shared" si="34"/>
        <v>0.3780241687454044</v>
      </c>
      <c r="L138">
        <f t="shared" si="35"/>
        <v>0.33728598953919908</v>
      </c>
      <c r="M138">
        <f t="shared" si="36"/>
        <v>0.28709362460404059</v>
      </c>
      <c r="N138">
        <f t="shared" si="37"/>
        <v>0.39501967640983349</v>
      </c>
      <c r="O138">
        <f t="shared" si="38"/>
        <v>0.44345320078433936</v>
      </c>
      <c r="P138">
        <f t="shared" si="39"/>
        <v>0.34551050603354638</v>
      </c>
      <c r="Q138">
        <f t="shared" si="40"/>
        <v>0.34754397066049725</v>
      </c>
      <c r="R138">
        <f t="shared" si="41"/>
        <v>0.34248216674939236</v>
      </c>
    </row>
    <row r="139" spans="1:18" x14ac:dyDescent="0.25">
      <c r="A139" s="1">
        <f t="shared" si="24"/>
        <v>1130</v>
      </c>
      <c r="B139">
        <f t="shared" si="26"/>
        <v>0.50748206386273276</v>
      </c>
      <c r="C139">
        <f t="shared" si="27"/>
        <v>0.47064611815400215</v>
      </c>
      <c r="D139">
        <f t="shared" si="28"/>
        <v>0.41945340393159009</v>
      </c>
      <c r="E139">
        <f t="shared" si="29"/>
        <v>0.51124849671662986</v>
      </c>
      <c r="F139">
        <f t="shared" si="30"/>
        <v>0.55396428353581895</v>
      </c>
      <c r="G139">
        <f t="shared" si="31"/>
        <v>0.47741065173401487</v>
      </c>
      <c r="H139">
        <f t="shared" si="32"/>
        <v>0.47512548483199535</v>
      </c>
      <c r="I139">
        <f t="shared" si="33"/>
        <v>0.47587608060073339</v>
      </c>
      <c r="J139" s="1">
        <f t="shared" si="25"/>
        <v>1130</v>
      </c>
      <c r="K139">
        <f t="shared" si="34"/>
        <v>0.37475498655447242</v>
      </c>
      <c r="L139">
        <f t="shared" si="35"/>
        <v>0.33358997546166957</v>
      </c>
      <c r="M139">
        <f t="shared" si="36"/>
        <v>0.28237999897518468</v>
      </c>
      <c r="N139">
        <f t="shared" si="37"/>
        <v>0.39236127789731062</v>
      </c>
      <c r="O139">
        <f t="shared" si="38"/>
        <v>0.44121154389049522</v>
      </c>
      <c r="P139">
        <f t="shared" si="39"/>
        <v>0.34195163661413019</v>
      </c>
      <c r="Q139">
        <f t="shared" si="40"/>
        <v>0.34391912406120007</v>
      </c>
      <c r="R139">
        <f t="shared" si="41"/>
        <v>0.3389219630559217</v>
      </c>
    </row>
    <row r="140" spans="1:18" x14ac:dyDescent="0.25">
      <c r="A140" s="1">
        <f t="shared" si="24"/>
        <v>1140</v>
      </c>
      <c r="B140">
        <f t="shared" si="26"/>
        <v>0.50444497586130732</v>
      </c>
      <c r="C140">
        <f t="shared" si="27"/>
        <v>0.46709533734583075</v>
      </c>
      <c r="D140">
        <f t="shared" si="28"/>
        <v>0.41467381683864663</v>
      </c>
      <c r="E140">
        <f t="shared" si="29"/>
        <v>0.50848983567909867</v>
      </c>
      <c r="F140">
        <f t="shared" si="30"/>
        <v>0.55173861021060466</v>
      </c>
      <c r="G140">
        <f t="shared" si="31"/>
        <v>0.47398269045238473</v>
      </c>
      <c r="H140">
        <f t="shared" si="32"/>
        <v>0.47165646867291167</v>
      </c>
      <c r="I140">
        <f t="shared" si="33"/>
        <v>0.47242831088448256</v>
      </c>
      <c r="J140" s="1">
        <f t="shared" si="25"/>
        <v>1140</v>
      </c>
      <c r="K140">
        <f t="shared" si="34"/>
        <v>0.37151407650347523</v>
      </c>
      <c r="L140">
        <f t="shared" si="35"/>
        <v>0.32993012292755486</v>
      </c>
      <c r="M140">
        <f t="shared" si="36"/>
        <v>0.27770901925426916</v>
      </c>
      <c r="N140">
        <f t="shared" si="37"/>
        <v>0.38973258339555622</v>
      </c>
      <c r="O140">
        <f t="shared" si="38"/>
        <v>0.43899149434987139</v>
      </c>
      <c r="P140">
        <f t="shared" si="39"/>
        <v>0.33842749505718028</v>
      </c>
      <c r="Q140">
        <f t="shared" si="40"/>
        <v>0.34032968997049418</v>
      </c>
      <c r="R140">
        <f t="shared" si="41"/>
        <v>0.3353969527456967</v>
      </c>
    </row>
    <row r="141" spans="1:18" x14ac:dyDescent="0.25">
      <c r="A141" s="1">
        <f t="shared" si="24"/>
        <v>1150</v>
      </c>
      <c r="B141">
        <f t="shared" si="26"/>
        <v>0.50142606368162068</v>
      </c>
      <c r="C141">
        <f t="shared" si="27"/>
        <v>0.46356719127303858</v>
      </c>
      <c r="D141">
        <f t="shared" si="28"/>
        <v>0.40991319041513352</v>
      </c>
      <c r="E141">
        <f t="shared" si="29"/>
        <v>0.50575475720944918</v>
      </c>
      <c r="F141">
        <f t="shared" si="30"/>
        <v>0.54953076662573608</v>
      </c>
      <c r="G141">
        <f t="shared" si="31"/>
        <v>0.47057715888573304</v>
      </c>
      <c r="H141">
        <f t="shared" si="32"/>
        <v>0.46820996760134848</v>
      </c>
      <c r="I141">
        <f t="shared" si="33"/>
        <v>0.46900327262342312</v>
      </c>
      <c r="J141" s="1">
        <f t="shared" si="25"/>
        <v>1150</v>
      </c>
      <c r="K141">
        <f t="shared" si="34"/>
        <v>0.36830119409276441</v>
      </c>
      <c r="L141">
        <f t="shared" si="35"/>
        <v>0.32630616354939879</v>
      </c>
      <c r="M141">
        <f t="shared" si="36"/>
        <v>0.27308088081416554</v>
      </c>
      <c r="N141">
        <f t="shared" si="37"/>
        <v>0.38713315498928175</v>
      </c>
      <c r="O141">
        <f t="shared" si="38"/>
        <v>0.43679272642515399</v>
      </c>
      <c r="P141">
        <f t="shared" si="39"/>
        <v>0.33493778801614127</v>
      </c>
      <c r="Q141">
        <f t="shared" si="40"/>
        <v>0.33677537940754498</v>
      </c>
      <c r="R141">
        <f t="shared" si="41"/>
        <v>0.33190683939693344</v>
      </c>
    </row>
    <row r="142" spans="1:18" x14ac:dyDescent="0.25">
      <c r="A142" s="1">
        <f t="shared" si="24"/>
        <v>1160</v>
      </c>
      <c r="B142">
        <f t="shared" si="26"/>
        <v>0.49842521854826183</v>
      </c>
      <c r="C142">
        <f t="shared" si="27"/>
        <v>0.46006160299470311</v>
      </c>
      <c r="D142">
        <f t="shared" si="28"/>
        <v>0.40517186162658597</v>
      </c>
      <c r="E142">
        <f t="shared" si="29"/>
        <v>0.50304301888081526</v>
      </c>
      <c r="F142">
        <f t="shared" si="30"/>
        <v>0.54734052464263727</v>
      </c>
      <c r="G142">
        <f t="shared" si="31"/>
        <v>0.46719395364719341</v>
      </c>
      <c r="H142">
        <f t="shared" si="32"/>
        <v>0.46478588657309128</v>
      </c>
      <c r="I142">
        <f t="shared" si="33"/>
        <v>0.4656008657748999</v>
      </c>
      <c r="J142" s="1">
        <f t="shared" si="25"/>
        <v>1160</v>
      </c>
      <c r="K142">
        <f t="shared" si="34"/>
        <v>0.3651160969371432</v>
      </c>
      <c r="L142">
        <f t="shared" si="35"/>
        <v>0.32271782887960843</v>
      </c>
      <c r="M142">
        <f t="shared" si="36"/>
        <v>0.26849577087736115</v>
      </c>
      <c r="N142">
        <f t="shared" si="37"/>
        <v>0.38456256219651719</v>
      </c>
      <c r="O142">
        <f t="shared" si="38"/>
        <v>0.43461492119341028</v>
      </c>
      <c r="P142">
        <f t="shared" si="39"/>
        <v>0.33148222333244615</v>
      </c>
      <c r="Q142">
        <f t="shared" si="40"/>
        <v>0.33325590411746198</v>
      </c>
      <c r="R142">
        <f t="shared" si="41"/>
        <v>0.32845132757916112</v>
      </c>
    </row>
    <row r="143" spans="1:18" x14ac:dyDescent="0.25">
      <c r="A143" s="1">
        <f t="shared" si="24"/>
        <v>1170</v>
      </c>
      <c r="B143">
        <f t="shared" si="26"/>
        <v>0.49544233233679913</v>
      </c>
      <c r="C143">
        <f t="shared" si="27"/>
        <v>0.4565784943472464</v>
      </c>
      <c r="D143">
        <f t="shared" si="28"/>
        <v>0.40045016582623516</v>
      </c>
      <c r="E143">
        <f t="shared" si="29"/>
        <v>0.50035438037728419</v>
      </c>
      <c r="F143">
        <f t="shared" si="30"/>
        <v>0.54516766018831531</v>
      </c>
      <c r="G143">
        <f t="shared" si="31"/>
        <v>0.46383297071415863</v>
      </c>
      <c r="H143">
        <f t="shared" si="32"/>
        <v>0.46138412971054399</v>
      </c>
      <c r="I143">
        <f t="shared" si="33"/>
        <v>0.46222098945092116</v>
      </c>
      <c r="J143" s="1">
        <f t="shared" si="25"/>
        <v>1170</v>
      </c>
      <c r="K143">
        <f t="shared" si="34"/>
        <v>0.36195854474758099</v>
      </c>
      <c r="L143">
        <f t="shared" si="35"/>
        <v>0.31916485048212728</v>
      </c>
      <c r="M143">
        <f t="shared" si="36"/>
        <v>0.26395386843141661</v>
      </c>
      <c r="N143">
        <f t="shared" si="37"/>
        <v>0.38202038184645315</v>
      </c>
      <c r="O143">
        <f t="shared" si="38"/>
        <v>0.43245776636283018</v>
      </c>
      <c r="P143">
        <f t="shared" si="39"/>
        <v>0.32806051007839465</v>
      </c>
      <c r="Q143">
        <f t="shared" si="40"/>
        <v>0.32977097663198895</v>
      </c>
      <c r="R143">
        <f t="shared" si="41"/>
        <v>0.32503012290482752</v>
      </c>
    </row>
    <row r="144" spans="1:18" x14ac:dyDescent="0.25">
      <c r="A144" s="1">
        <f t="shared" si="24"/>
        <v>1180</v>
      </c>
      <c r="B144">
        <f t="shared" si="26"/>
        <v>0.49247729756988506</v>
      </c>
      <c r="C144">
        <f t="shared" si="27"/>
        <v>0.45311778599258634</v>
      </c>
      <c r="D144">
        <f t="shared" si="28"/>
        <v>0.39574843665873982</v>
      </c>
      <c r="E144">
        <f t="shared" si="29"/>
        <v>0.49768860351232341</v>
      </c>
      <c r="F144">
        <f t="shared" si="30"/>
        <v>0.54301195316337414</v>
      </c>
      <c r="G144">
        <f t="shared" si="31"/>
        <v>0.46049410547001945</v>
      </c>
      <c r="H144">
        <f t="shared" si="32"/>
        <v>0.45800460034706403</v>
      </c>
      <c r="I144">
        <f t="shared" si="33"/>
        <v>0.45886354196512102</v>
      </c>
      <c r="J144" s="1">
        <f t="shared" si="25"/>
        <v>1180</v>
      </c>
      <c r="K144">
        <f t="shared" si="34"/>
        <v>0.35882829931308496</v>
      </c>
      <c r="L144">
        <f t="shared" si="35"/>
        <v>0.31564696000136272</v>
      </c>
      <c r="M144">
        <f t="shared" si="36"/>
        <v>0.25945534414734028</v>
      </c>
      <c r="N144">
        <f t="shared" si="37"/>
        <v>0.3795061979581339</v>
      </c>
      <c r="O144">
        <f t="shared" si="38"/>
        <v>0.43032095609547971</v>
      </c>
      <c r="P144">
        <f t="shared" si="39"/>
        <v>0.32467235859768651</v>
      </c>
      <c r="Q144">
        <f t="shared" si="40"/>
        <v>0.3263203103272323</v>
      </c>
      <c r="R144">
        <f t="shared" si="41"/>
        <v>0.32164293207835171</v>
      </c>
    </row>
    <row r="145" spans="1:18" x14ac:dyDescent="0.25">
      <c r="A145" s="1">
        <f t="shared" si="24"/>
        <v>1190</v>
      </c>
      <c r="B145">
        <f t="shared" si="26"/>
        <v>0.48953000741338315</v>
      </c>
      <c r="C145">
        <f t="shared" si="27"/>
        <v>0.44967939746483321</v>
      </c>
      <c r="D145">
        <f t="shared" si="28"/>
        <v>0.39106700596337995</v>
      </c>
      <c r="E145">
        <f t="shared" si="29"/>
        <v>0.49504545224465613</v>
      </c>
      <c r="F145">
        <f t="shared" si="30"/>
        <v>0.54087318735247814</v>
      </c>
      <c r="G145">
        <f t="shared" si="31"/>
        <v>0.4571772527443857</v>
      </c>
      <c r="H145">
        <f t="shared" si="32"/>
        <v>0.45464720106977763</v>
      </c>
      <c r="I145">
        <f t="shared" si="33"/>
        <v>0.4555284208780922</v>
      </c>
      <c r="J145" s="1">
        <f t="shared" si="25"/>
        <v>1190</v>
      </c>
      <c r="K145">
        <f t="shared" si="34"/>
        <v>0.35572512448272964</v>
      </c>
      <c r="L145">
        <f t="shared" si="35"/>
        <v>0.31216388922846816</v>
      </c>
      <c r="M145">
        <f t="shared" si="36"/>
        <v>0.25500036030096584</v>
      </c>
      <c r="N145">
        <f t="shared" si="37"/>
        <v>0.37701960162009812</v>
      </c>
      <c r="O145">
        <f t="shared" si="38"/>
        <v>0.42820419083583094</v>
      </c>
      <c r="P145">
        <f t="shared" si="39"/>
        <v>0.32131748054371079</v>
      </c>
      <c r="Q145">
        <f t="shared" si="40"/>
        <v>0.3229036194785464</v>
      </c>
      <c r="R145">
        <f t="shared" si="41"/>
        <v>0.31828946294273136</v>
      </c>
    </row>
    <row r="146" spans="1:18" x14ac:dyDescent="0.25">
      <c r="A146" s="1">
        <f t="shared" si="24"/>
        <v>1200</v>
      </c>
      <c r="B146">
        <f t="shared" si="26"/>
        <v>0.4866003556725188</v>
      </c>
      <c r="C146">
        <f t="shared" si="27"/>
        <v>0.44626324721557964</v>
      </c>
      <c r="D146">
        <f t="shared" si="28"/>
        <v>0.38640620367674522</v>
      </c>
      <c r="E146">
        <f t="shared" si="29"/>
        <v>0.49242469269173378</v>
      </c>
      <c r="F146">
        <f t="shared" si="30"/>
        <v>0.53875115033720422</v>
      </c>
      <c r="G146">
        <f t="shared" si="31"/>
        <v>0.45388230685184638</v>
      </c>
      <c r="H146">
        <f t="shared" si="32"/>
        <v>0.45131183376093531</v>
      </c>
      <c r="I146">
        <f t="shared" si="33"/>
        <v>0.4522155230411945</v>
      </c>
      <c r="J146" s="1">
        <f t="shared" si="25"/>
        <v>1200</v>
      </c>
      <c r="K146">
        <f t="shared" si="34"/>
        <v>0.35264878614784068</v>
      </c>
      <c r="L146">
        <f t="shared" si="35"/>
        <v>0.30871537016507289</v>
      </c>
      <c r="M146">
        <f t="shared" si="36"/>
        <v>0.25058907069740838</v>
      </c>
      <c r="N146">
        <f t="shared" si="37"/>
        <v>0.37456019087105707</v>
      </c>
      <c r="O146">
        <f t="shared" si="38"/>
        <v>0.42610717714485458</v>
      </c>
      <c r="P146">
        <f t="shared" si="39"/>
        <v>0.31799558891569069</v>
      </c>
      <c r="Q146">
        <f t="shared" si="40"/>
        <v>0.31952061931271292</v>
      </c>
      <c r="R146">
        <f t="shared" si="41"/>
        <v>0.31496942452381449</v>
      </c>
    </row>
    <row r="147" spans="1:18" x14ac:dyDescent="0.25">
      <c r="A147" s="1">
        <f t="shared" si="24"/>
        <v>1210</v>
      </c>
      <c r="B147">
        <f t="shared" si="26"/>
        <v>0.48368823678805306</v>
      </c>
      <c r="C147">
        <f t="shared" si="27"/>
        <v>0.44286925265783672</v>
      </c>
      <c r="D147">
        <f t="shared" si="28"/>
        <v>0.38176635773495998</v>
      </c>
      <c r="E147">
        <f t="shared" si="29"/>
        <v>0.48982609314094627</v>
      </c>
      <c r="F147">
        <f t="shared" si="30"/>
        <v>0.53664563341120386</v>
      </c>
      <c r="G147">
        <f t="shared" si="31"/>
        <v>0.45060916162933151</v>
      </c>
      <c r="H147">
        <f t="shared" si="32"/>
        <v>0.44799839963786992</v>
      </c>
      <c r="I147">
        <f t="shared" si="33"/>
        <v>0.4489247446388579</v>
      </c>
      <c r="J147" s="1">
        <f t="shared" si="25"/>
        <v>1210</v>
      </c>
      <c r="K147">
        <f t="shared" si="34"/>
        <v>0.34959905222433402</v>
      </c>
      <c r="L147">
        <f t="shared" si="35"/>
        <v>0.3053011350845527</v>
      </c>
      <c r="M147">
        <f t="shared" si="36"/>
        <v>0.24622162059868163</v>
      </c>
      <c r="N147">
        <f t="shared" si="37"/>
        <v>0.37212757058168683</v>
      </c>
      <c r="O147">
        <f t="shared" si="38"/>
        <v>0.42402962753945894</v>
      </c>
      <c r="P147">
        <f t="shared" si="39"/>
        <v>0.31470639809277756</v>
      </c>
      <c r="Q147">
        <f t="shared" si="40"/>
        <v>0.31617102605750769</v>
      </c>
      <c r="R147">
        <f t="shared" si="41"/>
        <v>0.31168252707230798</v>
      </c>
    </row>
    <row r="148" spans="1:18" x14ac:dyDescent="0.25">
      <c r="A148" s="1">
        <f t="shared" si="24"/>
        <v>1220</v>
      </c>
      <c r="B148">
        <f t="shared" si="26"/>
        <v>0.4807935458324788</v>
      </c>
      <c r="C148">
        <f t="shared" si="27"/>
        <v>0.43949733020866266</v>
      </c>
      <c r="D148">
        <f t="shared" si="28"/>
        <v>0.37714779397548309</v>
      </c>
      <c r="E148">
        <f t="shared" si="29"/>
        <v>0.48724942405870714</v>
      </c>
      <c r="F148">
        <f t="shared" si="30"/>
        <v>0.53455643149761101</v>
      </c>
      <c r="G148">
        <f t="shared" si="31"/>
        <v>0.44735771047212347</v>
      </c>
      <c r="H148">
        <f t="shared" si="32"/>
        <v>0.44470679929159429</v>
      </c>
      <c r="I148">
        <f t="shared" si="33"/>
        <v>0.44565598122945926</v>
      </c>
      <c r="J148" s="1">
        <f t="shared" si="25"/>
        <v>1220</v>
      </c>
      <c r="K148">
        <f t="shared" si="34"/>
        <v>0.34657569263520616</v>
      </c>
      <c r="L148">
        <f t="shared" si="35"/>
        <v>0.30192091659092779</v>
      </c>
      <c r="M148">
        <f t="shared" si="36"/>
        <v>0.24189814665455095</v>
      </c>
      <c r="N148">
        <f t="shared" si="37"/>
        <v>0.36972135233760645</v>
      </c>
      <c r="O148">
        <f t="shared" si="38"/>
        <v>0.42197126033707155</v>
      </c>
      <c r="P148">
        <f t="shared" si="39"/>
        <v>0.31144962386618025</v>
      </c>
      <c r="Q148">
        <f t="shared" si="40"/>
        <v>0.31285455698877362</v>
      </c>
      <c r="R148">
        <f t="shared" si="41"/>
        <v>0.30842848210362495</v>
      </c>
    </row>
    <row r="149" spans="1:18" x14ac:dyDescent="0.25">
      <c r="A149" s="1">
        <f t="shared" si="24"/>
        <v>1230</v>
      </c>
      <c r="B149">
        <f t="shared" si="26"/>
        <v>0.47791617850624052</v>
      </c>
      <c r="C149">
        <f t="shared" si="27"/>
        <v>0.43614739533052738</v>
      </c>
      <c r="D149">
        <f t="shared" si="28"/>
        <v>0.37255083603852313</v>
      </c>
      <c r="E149">
        <f t="shared" si="29"/>
        <v>0.48469445809753881</v>
      </c>
      <c r="F149">
        <f t="shared" si="30"/>
        <v>0.53248334306863354</v>
      </c>
      <c r="G149">
        <f t="shared" si="31"/>
        <v>0.44412784636857594</v>
      </c>
      <c r="H149">
        <f t="shared" si="32"/>
        <v>0.44143693272410789</v>
      </c>
      <c r="I149">
        <f t="shared" si="33"/>
        <v>0.44240912778482866</v>
      </c>
      <c r="J149" s="1">
        <f t="shared" si="25"/>
        <v>1230</v>
      </c>
      <c r="K149">
        <f t="shared" si="34"/>
        <v>0.34357847929317775</v>
      </c>
      <c r="L149">
        <f t="shared" si="35"/>
        <v>0.29857444767547014</v>
      </c>
      <c r="M149">
        <f t="shared" si="36"/>
        <v>0.23761877683670116</v>
      </c>
      <c r="N149">
        <f t="shared" si="37"/>
        <v>0.36734115432360415</v>
      </c>
      <c r="O149">
        <f t="shared" si="38"/>
        <v>0.41993179950517567</v>
      </c>
      <c r="P149">
        <f t="shared" si="39"/>
        <v>0.30822498346941207</v>
      </c>
      <c r="Q149">
        <f t="shared" si="40"/>
        <v>0.30957093047511097</v>
      </c>
      <c r="R149">
        <f t="shared" si="41"/>
        <v>0.30520700243567978</v>
      </c>
    </row>
    <row r="150" spans="1:18" x14ac:dyDescent="0.25">
      <c r="A150" s="1">
        <f t="shared" si="24"/>
        <v>1240</v>
      </c>
      <c r="B150">
        <f t="shared" si="26"/>
        <v>0.47505603113397593</v>
      </c>
      <c r="C150">
        <f t="shared" si="27"/>
        <v>0.43281936257146003</v>
      </c>
      <c r="D150">
        <f t="shared" si="28"/>
        <v>0.36797580526811074</v>
      </c>
      <c r="E150">
        <f t="shared" si="29"/>
        <v>0.48216097010127967</v>
      </c>
      <c r="F150">
        <f t="shared" si="30"/>
        <v>0.5304261700672579</v>
      </c>
      <c r="G150">
        <f t="shared" si="31"/>
        <v>0.44091946193358467</v>
      </c>
      <c r="H150">
        <f t="shared" si="32"/>
        <v>0.43818869938444205</v>
      </c>
      <c r="I150">
        <f t="shared" si="33"/>
        <v>0.43918407872840448</v>
      </c>
      <c r="J150" s="1">
        <f t="shared" si="25"/>
        <v>1240</v>
      </c>
      <c r="K150">
        <f t="shared" si="34"/>
        <v>0.34060718608348556</v>
      </c>
      <c r="L150">
        <f t="shared" si="35"/>
        <v>0.29526146177110379</v>
      </c>
      <c r="M150">
        <f t="shared" si="36"/>
        <v>0.2333836303762922</v>
      </c>
      <c r="N150">
        <f t="shared" si="37"/>
        <v>0.36498660120916437</v>
      </c>
      <c r="O150">
        <f t="shared" si="38"/>
        <v>0.41791097451560844</v>
      </c>
      <c r="P150">
        <f t="shared" si="39"/>
        <v>0.30503219560674588</v>
      </c>
      <c r="Q150">
        <f t="shared" si="40"/>
        <v>0.30631986602026329</v>
      </c>
      <c r="R150">
        <f t="shared" si="41"/>
        <v>0.3020178022246528</v>
      </c>
    </row>
    <row r="151" spans="1:18" x14ac:dyDescent="0.25">
      <c r="A151" s="1">
        <f t="shared" si="24"/>
        <v>1250</v>
      </c>
      <c r="B151">
        <f t="shared" si="26"/>
        <v>0.47221300066078065</v>
      </c>
      <c r="C151">
        <f t="shared" si="27"/>
        <v>0.42951314560401643</v>
      </c>
      <c r="D151">
        <f t="shared" si="28"/>
        <v>0.36342302061287218</v>
      </c>
      <c r="E151">
        <f t="shared" si="29"/>
        <v>0.47964873710852646</v>
      </c>
      <c r="F151">
        <f t="shared" si="30"/>
        <v>0.52838471783101315</v>
      </c>
      <c r="G151">
        <f t="shared" si="31"/>
        <v>0.43773244944086243</v>
      </c>
      <c r="H151">
        <f t="shared" si="32"/>
        <v>0.4349619982035049</v>
      </c>
      <c r="I151">
        <f t="shared" si="33"/>
        <v>0.43598072797212473</v>
      </c>
      <c r="J151" s="1">
        <f t="shared" si="25"/>
        <v>1250</v>
      </c>
      <c r="K151">
        <f t="shared" si="34"/>
        <v>0.33766158884682446</v>
      </c>
      <c r="L151">
        <f t="shared" si="35"/>
        <v>0.29198169280467123</v>
      </c>
      <c r="M151">
        <f t="shared" si="36"/>
        <v>0.22919281770497882</v>
      </c>
      <c r="N151">
        <f t="shared" si="37"/>
        <v>0.36265732403534767</v>
      </c>
      <c r="O151">
        <f t="shared" si="38"/>
        <v>0.41590852020345115</v>
      </c>
      <c r="P151">
        <f t="shared" si="39"/>
        <v>0.30187098047993799</v>
      </c>
      <c r="Q151">
        <f t="shared" si="40"/>
        <v>0.30310108430331151</v>
      </c>
      <c r="R151">
        <f t="shared" si="41"/>
        <v>0.29886059699887607</v>
      </c>
    </row>
    <row r="152" spans="1:18" x14ac:dyDescent="0.25">
      <c r="A152" s="1">
        <f t="shared" si="24"/>
        <v>1260</v>
      </c>
      <c r="B152">
        <f t="shared" si="26"/>
        <v>0.46938698464849482</v>
      </c>
      <c r="C152">
        <f t="shared" si="27"/>
        <v>0.42622865726311077</v>
      </c>
      <c r="D152">
        <f t="shared" si="28"/>
        <v>0.35889279852654421</v>
      </c>
      <c r="E152">
        <f t="shared" si="29"/>
        <v>0.47715753835442015</v>
      </c>
      <c r="F152">
        <f t="shared" si="30"/>
        <v>0.52635879501772531</v>
      </c>
      <c r="G152">
        <f t="shared" si="31"/>
        <v>0.4345667008540588</v>
      </c>
      <c r="H152">
        <f t="shared" si="32"/>
        <v>0.43175672762775863</v>
      </c>
      <c r="I152">
        <f t="shared" si="33"/>
        <v>0.43279896895207204</v>
      </c>
      <c r="J152" s="1">
        <f t="shared" si="25"/>
        <v>1260</v>
      </c>
      <c r="K152">
        <f t="shared" si="34"/>
        <v>0.33474146536243615</v>
      </c>
      <c r="L152">
        <f t="shared" si="35"/>
        <v>0.28873487524714259</v>
      </c>
      <c r="M152">
        <f t="shared" si="36"/>
        <v>0.22504644039946359</v>
      </c>
      <c r="N152">
        <f t="shared" si="37"/>
        <v>0.36035296010306106</v>
      </c>
      <c r="O152">
        <f t="shared" si="38"/>
        <v>0.41392417663033454</v>
      </c>
      <c r="P152">
        <f t="shared" si="39"/>
        <v>0.29874105981330756</v>
      </c>
      <c r="Q152">
        <f t="shared" si="40"/>
        <v>0.29991430721676271</v>
      </c>
      <c r="R152">
        <f t="shared" si="41"/>
        <v>0.29573510369086031</v>
      </c>
    </row>
    <row r="153" spans="1:18" x14ac:dyDescent="0.25">
      <c r="A153" s="1">
        <f t="shared" si="24"/>
        <v>1270</v>
      </c>
      <c r="B153">
        <f t="shared" si="26"/>
        <v>0.46657788127201216</v>
      </c>
      <c r="C153">
        <f t="shared" si="27"/>
        <v>0.42296580958274443</v>
      </c>
      <c r="D153">
        <f t="shared" si="28"/>
        <v>0.35438545286828005</v>
      </c>
      <c r="E153">
        <f t="shared" si="29"/>
        <v>0.47468715527087885</v>
      </c>
      <c r="F153">
        <f t="shared" si="30"/>
        <v>0.52434821353321359</v>
      </c>
      <c r="G153">
        <f t="shared" si="31"/>
        <v>0.43142210785677138</v>
      </c>
      <c r="H153">
        <f t="shared" si="32"/>
        <v>0.42857278565177892</v>
      </c>
      <c r="I153">
        <f t="shared" si="33"/>
        <v>0.42963869466292992</v>
      </c>
      <c r="J153" s="1">
        <f t="shared" si="25"/>
        <v>1270</v>
      </c>
      <c r="K153">
        <f t="shared" si="34"/>
        <v>0.33184659533134458</v>
      </c>
      <c r="L153">
        <f t="shared" si="35"/>
        <v>0.28552074416183815</v>
      </c>
      <c r="M153">
        <f t="shared" si="36"/>
        <v>0.22094459112965767</v>
      </c>
      <c r="N153">
        <f t="shared" si="37"/>
        <v>0.35807315286275876</v>
      </c>
      <c r="O153">
        <f t="shared" si="38"/>
        <v>0.41195768895200258</v>
      </c>
      <c r="P153">
        <f t="shared" si="39"/>
        <v>0.29564215687723405</v>
      </c>
      <c r="Q153">
        <f t="shared" si="40"/>
        <v>0.29675925790261393</v>
      </c>
      <c r="R153">
        <f t="shared" si="41"/>
        <v>0.29264104066756602</v>
      </c>
    </row>
    <row r="154" spans="1:18" x14ac:dyDescent="0.25">
      <c r="A154" s="1">
        <f t="shared" si="24"/>
        <v>1280</v>
      </c>
      <c r="B154">
        <f t="shared" si="26"/>
        <v>0.46378558931561115</v>
      </c>
      <c r="C154">
        <f t="shared" si="27"/>
        <v>0.41972451383167475</v>
      </c>
      <c r="D154">
        <f t="shared" si="28"/>
        <v>0.34990129480278737</v>
      </c>
      <c r="E154">
        <f t="shared" si="29"/>
        <v>0.47223737148537165</v>
      </c>
      <c r="F154">
        <f t="shared" si="30"/>
        <v>0.52235278846086342</v>
      </c>
      <c r="G154">
        <f t="shared" si="31"/>
        <v>0.42829856188148729</v>
      </c>
      <c r="H154">
        <f t="shared" si="32"/>
        <v>0.42541006984973062</v>
      </c>
      <c r="I154">
        <f t="shared" si="33"/>
        <v>0.42649979769128465</v>
      </c>
      <c r="J154" s="1">
        <f t="shared" si="25"/>
        <v>1280</v>
      </c>
      <c r="K154">
        <f t="shared" si="34"/>
        <v>0.32897676035973655</v>
      </c>
      <c r="L154">
        <f t="shared" si="35"/>
        <v>0.28233903525073023</v>
      </c>
      <c r="M154">
        <f t="shared" si="36"/>
        <v>0.21688735361051484</v>
      </c>
      <c r="N154">
        <f t="shared" si="37"/>
        <v>0.35581755180560176</v>
      </c>
      <c r="O154">
        <f t="shared" si="38"/>
        <v>0.41000880728997369</v>
      </c>
      <c r="P154">
        <f t="shared" si="39"/>
        <v>0.29257399651014682</v>
      </c>
      <c r="Q154">
        <f t="shared" si="40"/>
        <v>0.29363566078647074</v>
      </c>
      <c r="R154">
        <f t="shared" si="41"/>
        <v>0.28957812775897035</v>
      </c>
    </row>
    <row r="155" spans="1:18" x14ac:dyDescent="0.25">
      <c r="A155" s="1">
        <f t="shared" ref="A155:A218" si="42">A154+cycle_length</f>
        <v>1290</v>
      </c>
      <c r="B155">
        <f t="shared" si="26"/>
        <v>0.46101000816930787</v>
      </c>
      <c r="C155">
        <f t="shared" si="27"/>
        <v>0.41650468054805112</v>
      </c>
      <c r="D155">
        <f t="shared" si="28"/>
        <v>0.34544063270034731</v>
      </c>
      <c r="E155">
        <f t="shared" si="29"/>
        <v>0.46980797281832953</v>
      </c>
      <c r="F155">
        <f t="shared" si="30"/>
        <v>0.52037233799302651</v>
      </c>
      <c r="G155">
        <f t="shared" si="31"/>
        <v>0.42519595413749744</v>
      </c>
      <c r="H155">
        <f t="shared" si="32"/>
        <v>0.42226847740580353</v>
      </c>
      <c r="I155">
        <f t="shared" si="33"/>
        <v>0.4233821702478241</v>
      </c>
      <c r="J155" s="1">
        <f t="shared" ref="J155:J218" si="43">A155</f>
        <v>1290</v>
      </c>
      <c r="K155">
        <f t="shared" si="34"/>
        <v>0.32613174394248495</v>
      </c>
      <c r="L155">
        <f t="shared" si="35"/>
        <v>0.27918948489889306</v>
      </c>
      <c r="M155">
        <f t="shared" si="36"/>
        <v>0.21287480255760846</v>
      </c>
      <c r="N155">
        <f t="shared" si="37"/>
        <v>0.35358581235610426</v>
      </c>
      <c r="O155">
        <f t="shared" si="38"/>
        <v>0.40807728660715337</v>
      </c>
      <c r="P155">
        <f t="shared" si="39"/>
        <v>0.2895363051390587</v>
      </c>
      <c r="Q155">
        <f t="shared" si="40"/>
        <v>0.29054324160981904</v>
      </c>
      <c r="R155">
        <f t="shared" si="41"/>
        <v>0.28654608628500816</v>
      </c>
    </row>
    <row r="156" spans="1:18" x14ac:dyDescent="0.25">
      <c r="A156" s="1">
        <f t="shared" si="42"/>
        <v>1300</v>
      </c>
      <c r="B156">
        <f t="shared" ref="B156:B219" si="44">EXP(-B$9*$A156)</f>
        <v>0.45825103782523136</v>
      </c>
      <c r="C156">
        <f t="shared" ref="C156:C219" si="45">1-WEIBULL($A156, C$11, C$9, TRUE)</f>
        <v>0.4133062195730598</v>
      </c>
      <c r="D156">
        <f t="shared" ref="D156:D219" si="46">EXP((-1/D$11) * D$9 * (EXP(D$11*$A156)-1))</f>
        <v>0.34100377203676319</v>
      </c>
      <c r="E156">
        <f t="shared" ref="E156:E219" si="47">1 /(1+(($A156 / E$9)^E$11))</f>
        <v>0.46739874727927572</v>
      </c>
      <c r="F156">
        <f t="shared" ref="F156:F219" si="48">1-LOGNORMDIST($A156,F$9,F$11)</f>
        <v>0.51840668336419338</v>
      </c>
      <c r="G156">
        <f t="shared" ref="G156:G219" si="49">1-_xlfn.GAMMA.DIST($A156, G$11, 1/(G$9),TRUE)</f>
        <v>0.42211417563781883</v>
      </c>
      <c r="H156">
        <f t="shared" ref="H156:H219" si="50">IF(H$13&lt;0,GAMMADIST((-H$13^-2) * EXP(-H$13* -((LN($A156)-(H$9))/H$11)),-H$13^-2,1,1),1-GAMMADIST((-H$13^-2) * EXP(-H$13 * -((LN($A156)-(H$9))/H$11)),-H$13^-2,1,1))</f>
        <v>0.41914790514364064</v>
      </c>
      <c r="I156">
        <f t="shared" ref="I156:I219" si="51">_xlfn.BETA.DIST(I$19/(I$19 + I$17*$A156^(I$21/I$11)/EXP(I$21/I$11*I$9)),I$19,I$17,TRUE)</f>
        <v>0.42028570419845523</v>
      </c>
      <c r="J156" s="1">
        <f t="shared" si="43"/>
        <v>1300</v>
      </c>
      <c r="K156">
        <f t="shared" ref="K156:K219" si="52">EXP(-K$9*$A156)</f>
        <v>0.32331133144681617</v>
      </c>
      <c r="L156">
        <f t="shared" ref="L156:L219" si="53">1-WEIBULL($A156, L$11, L$9, TRUE)</f>
        <v>0.27607183021716142</v>
      </c>
      <c r="M156">
        <f t="shared" ref="M156:M219" si="54">EXP((-1/M$11) * M$9 * (EXP(M$11*$A156)-1))</f>
        <v>0.20890700364651604</v>
      </c>
      <c r="N156">
        <f t="shared" ref="N156:N219" si="55">1 /(1+(($A156 / N$9)^N$11))</f>
        <v>0.35137759576628658</v>
      </c>
      <c r="O156">
        <f t="shared" ref="O156:O219" si="56">1-LOGNORMDIST($A156,O$9,O$11)</f>
        <v>0.40616288658725397</v>
      </c>
      <c r="P156">
        <f t="shared" ref="P156:P219" si="57">1-_xlfn.GAMMA.DIST($A156, P$11, 1/(P$9),TRUE)</f>
        <v>0.28652881079871917</v>
      </c>
      <c r="Q156">
        <f t="shared" ref="Q156:Q219" si="58">IF(Q$13&lt;0,GAMMADIST((-Q$13^-2) * EXP(-Q$13* -((LN($A156)-(Q$9))/Q$11)),-Q$13^-2,1,1),1-GAMMADIST((-Q$13^-2) * EXP(-Q$13 * -((LN($A156)-(Q$9))/Q$11)),-Q$13^-2,1,1))</f>
        <v>0.28748172746050127</v>
      </c>
      <c r="R156">
        <f t="shared" ref="R156:R219" si="59">_xlfn.BETA.DIST(R$19/(R$19 + R$17*$A156^(R$21/R$11)/EXP(R$21/R$11*R$9)),R$19,R$17,TRUE)</f>
        <v>0.28354463908095051</v>
      </c>
    </row>
    <row r="157" spans="1:18" x14ac:dyDescent="0.25">
      <c r="A157" s="1">
        <f t="shared" si="42"/>
        <v>1310</v>
      </c>
      <c r="B157">
        <f t="shared" si="44"/>
        <v>0.45550857887401958</v>
      </c>
      <c r="C157">
        <f t="shared" si="45"/>
        <v>0.41012904008360196</v>
      </c>
      <c r="D157">
        <f t="shared" si="46"/>
        <v>0.3365910152932845</v>
      </c>
      <c r="E157">
        <f t="shared" si="47"/>
        <v>0.46500948506176071</v>
      </c>
      <c r="F157">
        <f t="shared" si="48"/>
        <v>0.51645564878588623</v>
      </c>
      <c r="G157">
        <f t="shared" si="49"/>
        <v>0.4190531172251597</v>
      </c>
      <c r="H157">
        <f t="shared" si="50"/>
        <v>0.4160482495547978</v>
      </c>
      <c r="I157">
        <f t="shared" si="51"/>
        <v>0.41721029109440111</v>
      </c>
      <c r="J157" s="1">
        <f t="shared" si="43"/>
        <v>1310</v>
      </c>
      <c r="K157">
        <f t="shared" si="52"/>
        <v>0.320515310096117</v>
      </c>
      <c r="L157">
        <f t="shared" si="53"/>
        <v>0.27298580908305903</v>
      </c>
      <c r="M157">
        <f t="shared" si="54"/>
        <v>0.20498401347607445</v>
      </c>
      <c r="N157">
        <f t="shared" si="55"/>
        <v>0.34919256901135393</v>
      </c>
      <c r="O157">
        <f t="shared" si="56"/>
        <v>0.40426537151788433</v>
      </c>
      <c r="P157">
        <f t="shared" si="57"/>
        <v>0.28355124314943048</v>
      </c>
      <c r="Q157">
        <f t="shared" si="58"/>
        <v>0.28445084680148169</v>
      </c>
      <c r="R157">
        <f t="shared" si="59"/>
        <v>0.28057351052126628</v>
      </c>
    </row>
    <row r="158" spans="1:18" x14ac:dyDescent="0.25">
      <c r="A158" s="1">
        <f t="shared" si="42"/>
        <v>1320</v>
      </c>
      <c r="B158">
        <f t="shared" si="44"/>
        <v>0.45278253250123818</v>
      </c>
      <c r="C158">
        <f t="shared" si="45"/>
        <v>0.40697305062404276</v>
      </c>
      <c r="D158">
        <f t="shared" si="46"/>
        <v>0.33220266185655822</v>
      </c>
      <c r="E158">
        <f t="shared" si="47"/>
        <v>0.46263997853717881</v>
      </c>
      <c r="F158">
        <f t="shared" si="48"/>
        <v>0.5145190613832229</v>
      </c>
      <c r="G158">
        <f t="shared" si="49"/>
        <v>0.41601266959696925</v>
      </c>
      <c r="H158">
        <f t="shared" si="50"/>
        <v>0.41296940682626415</v>
      </c>
      <c r="I158">
        <f t="shared" si="51"/>
        <v>0.41415582220127711</v>
      </c>
      <c r="J158" s="1">
        <f t="shared" si="43"/>
        <v>1320</v>
      </c>
      <c r="K158">
        <f t="shared" si="52"/>
        <v>0.31774346895388317</v>
      </c>
      <c r="L158">
        <f t="shared" si="53"/>
        <v>0.26993116018005581</v>
      </c>
      <c r="M158">
        <f t="shared" si="54"/>
        <v>0.20110587953556761</v>
      </c>
      <c r="N158">
        <f t="shared" si="55"/>
        <v>0.3470304046869141</v>
      </c>
      <c r="O158">
        <f t="shared" si="56"/>
        <v>0.40238451017717725</v>
      </c>
      <c r="P158">
        <f t="shared" si="57"/>
        <v>0.28060333349359468</v>
      </c>
      <c r="Q158">
        <f t="shared" si="58"/>
        <v>0.28145032949797322</v>
      </c>
      <c r="R158">
        <f t="shared" si="59"/>
        <v>0.27763242654205267</v>
      </c>
    </row>
    <row r="159" spans="1:18" x14ac:dyDescent="0.25">
      <c r="A159" s="1">
        <f t="shared" si="42"/>
        <v>1330</v>
      </c>
      <c r="B159">
        <f t="shared" si="44"/>
        <v>0.45007280048381965</v>
      </c>
      <c r="C159">
        <f t="shared" si="45"/>
        <v>0.40383815913705612</v>
      </c>
      <c r="D159">
        <f t="shared" si="46"/>
        <v>0.32783900791865656</v>
      </c>
      <c r="E159">
        <f t="shared" si="47"/>
        <v>0.46029002224753995</v>
      </c>
      <c r="F159">
        <f t="shared" si="48"/>
        <v>0.51259675113310266</v>
      </c>
      <c r="G159">
        <f t="shared" si="49"/>
        <v>0.41299272332959625</v>
      </c>
      <c r="H159">
        <f t="shared" si="50"/>
        <v>0.40991127286708195</v>
      </c>
      <c r="I159">
        <f t="shared" si="51"/>
        <v>0.41112218852723403</v>
      </c>
      <c r="J159" s="1">
        <f t="shared" si="43"/>
        <v>1330</v>
      </c>
      <c r="K159">
        <f t="shared" si="52"/>
        <v>0.31499559890780526</v>
      </c>
      <c r="L159">
        <f t="shared" si="53"/>
        <v>0.26690762303520854</v>
      </c>
      <c r="M159">
        <f t="shared" si="54"/>
        <v>0.19727264017590579</v>
      </c>
      <c r="N159">
        <f t="shared" si="55"/>
        <v>0.344890780907744</v>
      </c>
      <c r="O159">
        <f t="shared" si="56"/>
        <v>0.40052007572383019</v>
      </c>
      <c r="P159">
        <f t="shared" si="57"/>
        <v>0.27768481479104523</v>
      </c>
      <c r="Q159">
        <f t="shared" si="58"/>
        <v>0.27847990684297974</v>
      </c>
      <c r="R159">
        <f t="shared" si="59"/>
        <v>0.27472111466205779</v>
      </c>
    </row>
    <row r="160" spans="1:18" x14ac:dyDescent="0.25">
      <c r="A160" s="1">
        <f t="shared" si="42"/>
        <v>1340</v>
      </c>
      <c r="B160">
        <f t="shared" si="44"/>
        <v>0.44737928518652414</v>
      </c>
      <c r="C160">
        <f t="shared" si="45"/>
        <v>0.40072427299359514</v>
      </c>
      <c r="D160">
        <f t="shared" si="46"/>
        <v>0.32350034637723385</v>
      </c>
      <c r="E160">
        <f t="shared" si="47"/>
        <v>0.45795941289726672</v>
      </c>
      <c r="F160">
        <f t="shared" si="48"/>
        <v>0.51068855080396869</v>
      </c>
      <c r="G160">
        <f t="shared" si="49"/>
        <v>0.40999316890159254</v>
      </c>
      <c r="H160">
        <f t="shared" si="50"/>
        <v>0.4068737433340911</v>
      </c>
      <c r="I160">
        <f t="shared" si="51"/>
        <v>0.40810928085013531</v>
      </c>
      <c r="J160" s="1">
        <f t="shared" si="43"/>
        <v>1340</v>
      </c>
      <c r="K160">
        <f t="shared" si="52"/>
        <v>0.31227149265399357</v>
      </c>
      <c r="L160">
        <f t="shared" si="53"/>
        <v>0.2639149380552408</v>
      </c>
      <c r="M160">
        <f t="shared" si="54"/>
        <v>0.19348432458485329</v>
      </c>
      <c r="N160">
        <f t="shared" si="55"/>
        <v>0.34277338120811301</v>
      </c>
      <c r="O160">
        <f t="shared" si="56"/>
        <v>0.398671845590437</v>
      </c>
      <c r="P160">
        <f t="shared" si="57"/>
        <v>0.27479542167319537</v>
      </c>
      <c r="Q160">
        <f t="shared" si="58"/>
        <v>0.27553931158132805</v>
      </c>
      <c r="R160">
        <f t="shared" si="59"/>
        <v>0.27183930400238343</v>
      </c>
    </row>
    <row r="161" spans="1:18" x14ac:dyDescent="0.25">
      <c r="A161" s="1">
        <f t="shared" si="42"/>
        <v>1350</v>
      </c>
      <c r="B161">
        <f t="shared" si="44"/>
        <v>0.4447018895584221</v>
      </c>
      <c r="C161">
        <f t="shared" si="45"/>
        <v>0.39763129902201777</v>
      </c>
      <c r="D161">
        <f t="shared" si="46"/>
        <v>0.31918696673586239</v>
      </c>
      <c r="E161">
        <f t="shared" si="47"/>
        <v>0.45564794934408198</v>
      </c>
      <c r="F161">
        <f t="shared" si="48"/>
        <v>0.50879429589709757</v>
      </c>
      <c r="G161">
        <f t="shared" si="49"/>
        <v>0.4070138967161957</v>
      </c>
      <c r="H161">
        <f t="shared" si="50"/>
        <v>0.40385671365682851</v>
      </c>
      <c r="I161">
        <f t="shared" si="51"/>
        <v>0.40511698974385701</v>
      </c>
      <c r="J161" s="1">
        <f t="shared" si="43"/>
        <v>1350</v>
      </c>
      <c r="K161">
        <f t="shared" si="52"/>
        <v>0.309570944681338</v>
      </c>
      <c r="L161">
        <f t="shared" si="53"/>
        <v>0.26095284656111239</v>
      </c>
      <c r="M161">
        <f t="shared" si="54"/>
        <v>0.18974095276635961</v>
      </c>
      <c r="N161">
        <f t="shared" si="55"/>
        <v>0.34067789444366653</v>
      </c>
      <c r="O161">
        <f t="shared" si="56"/>
        <v>0.39683960137999319</v>
      </c>
      <c r="P161">
        <f t="shared" si="57"/>
        <v>0.27193489045608055</v>
      </c>
      <c r="Q161">
        <f t="shared" si="58"/>
        <v>0.27262827793224931</v>
      </c>
      <c r="R161">
        <f t="shared" si="59"/>
        <v>0.26898672530489004</v>
      </c>
    </row>
    <row r="162" spans="1:18" x14ac:dyDescent="0.25">
      <c r="A162" s="1">
        <f t="shared" si="42"/>
        <v>1360</v>
      </c>
      <c r="B162">
        <f t="shared" si="44"/>
        <v>0.4420405171293969</v>
      </c>
      <c r="C162">
        <f t="shared" si="45"/>
        <v>0.39455914353638999</v>
      </c>
      <c r="D162">
        <f t="shared" si="46"/>
        <v>0.31489915500460375</v>
      </c>
      <c r="E162">
        <f t="shared" si="47"/>
        <v>0.45335543258905125</v>
      </c>
      <c r="F162">
        <f t="shared" si="48"/>
        <v>0.50691382458937728</v>
      </c>
      <c r="G162">
        <f t="shared" si="49"/>
        <v>0.40405479712301118</v>
      </c>
      <c r="H162">
        <f t="shared" si="50"/>
        <v>0.40086007906162002</v>
      </c>
      <c r="I162">
        <f t="shared" si="51"/>
        <v>0.40214520560371259</v>
      </c>
      <c r="J162" s="1">
        <f t="shared" si="43"/>
        <v>1360</v>
      </c>
      <c r="K162">
        <f t="shared" si="52"/>
        <v>0.30689375125600493</v>
      </c>
      <c r="L162">
        <f t="shared" si="53"/>
        <v>0.25802109082112845</v>
      </c>
      <c r="M162">
        <f t="shared" si="54"/>
        <v>0.18604253552404523</v>
      </c>
      <c r="N162">
        <f t="shared" si="55"/>
        <v>0.33860401469487234</v>
      </c>
      <c r="O162">
        <f t="shared" si="56"/>
        <v>0.3950231287654683</v>
      </c>
      <c r="P162">
        <f t="shared" si="57"/>
        <v>0.26910295915232041</v>
      </c>
      <c r="Q162">
        <f t="shared" si="58"/>
        <v>0.26974654161055756</v>
      </c>
      <c r="R162">
        <f t="shared" si="59"/>
        <v>0.26616311094937567</v>
      </c>
    </row>
    <row r="163" spans="1:18" x14ac:dyDescent="0.25">
      <c r="A163" s="1">
        <f t="shared" si="42"/>
        <v>1370</v>
      </c>
      <c r="B163">
        <f t="shared" si="44"/>
        <v>0.43939507200666894</v>
      </c>
      <c r="C163">
        <f t="shared" si="45"/>
        <v>0.39150771236399506</v>
      </c>
      <c r="D163">
        <f t="shared" si="46"/>
        <v>0.31063719360086572</v>
      </c>
      <c r="E163">
        <f t="shared" si="47"/>
        <v>0.45108166576583647</v>
      </c>
      <c r="F163">
        <f t="shared" si="48"/>
        <v>0.50504697767752504</v>
      </c>
      <c r="G163">
        <f t="shared" si="49"/>
        <v>0.40111576043892905</v>
      </c>
      <c r="H163">
        <f t="shared" si="50"/>
        <v>0.39788373459487514</v>
      </c>
      <c r="I163">
        <f t="shared" si="51"/>
        <v>0.3991938186710251</v>
      </c>
      <c r="J163" s="1">
        <f t="shared" si="43"/>
        <v>1370</v>
      </c>
      <c r="K163">
        <f t="shared" si="52"/>
        <v>0.30423971040606612</v>
      </c>
      <c r="L163">
        <f t="shared" si="53"/>
        <v>0.25511941408263872</v>
      </c>
      <c r="M163">
        <f t="shared" si="54"/>
        <v>0.18238907444889288</v>
      </c>
      <c r="N163">
        <f t="shared" si="55"/>
        <v>0.33655144117202795</v>
      </c>
      <c r="O163">
        <f t="shared" si="56"/>
        <v>0.39322221739233032</v>
      </c>
      <c r="P163">
        <f t="shared" si="57"/>
        <v>0.26629936748205285</v>
      </c>
      <c r="Q163">
        <f t="shared" si="58"/>
        <v>0.26689383984649706</v>
      </c>
      <c r="R163">
        <f t="shared" si="59"/>
        <v>0.26336819496955965</v>
      </c>
    </row>
    <row r="164" spans="1:18" x14ac:dyDescent="0.25">
      <c r="A164" s="1">
        <f t="shared" si="42"/>
        <v>1380</v>
      </c>
      <c r="B164">
        <f t="shared" si="44"/>
        <v>0.43676545887134077</v>
      </c>
      <c r="C164">
        <f t="shared" si="45"/>
        <v>0.38847691087207159</v>
      </c>
      <c r="D164">
        <f t="shared" si="46"/>
        <v>0.30640136125060252</v>
      </c>
      <c r="E164">
        <f t="shared" si="47"/>
        <v>0.44882645412922045</v>
      </c>
      <c r="F164">
        <f t="shared" si="48"/>
        <v>0.50319359852370971</v>
      </c>
      <c r="G164">
        <f t="shared" si="49"/>
        <v>0.39819667696830352</v>
      </c>
      <c r="H164">
        <f t="shared" si="50"/>
        <v>0.39492757514563059</v>
      </c>
      <c r="I164">
        <f t="shared" si="51"/>
        <v>0.39626271905690535</v>
      </c>
      <c r="J164" s="1">
        <f t="shared" si="43"/>
        <v>1380</v>
      </c>
      <c r="K164">
        <f t="shared" si="52"/>
        <v>0.30160862190626264</v>
      </c>
      <c r="L164">
        <f t="shared" si="53"/>
        <v>0.25224756060236908</v>
      </c>
      <c r="M164">
        <f t="shared" si="54"/>
        <v>0.17878056191118991</v>
      </c>
      <c r="N164">
        <f t="shared" si="55"/>
        <v>0.33451987812182699</v>
      </c>
      <c r="O164">
        <f t="shared" si="56"/>
        <v>0.39143666078393025</v>
      </c>
      <c r="P164">
        <f t="shared" si="57"/>
        <v>0.26352385688288404</v>
      </c>
      <c r="Q164">
        <f t="shared" si="58"/>
        <v>0.26406991140429514</v>
      </c>
      <c r="R164">
        <f t="shared" si="59"/>
        <v>0.26060171306793545</v>
      </c>
    </row>
    <row r="165" spans="1:18" x14ac:dyDescent="0.25">
      <c r="A165" s="1">
        <f t="shared" si="42"/>
        <v>1390</v>
      </c>
      <c r="B165">
        <f t="shared" si="44"/>
        <v>0.43415158297496231</v>
      </c>
      <c r="C165">
        <f t="shared" si="45"/>
        <v>0.38546664399380481</v>
      </c>
      <c r="D165">
        <f t="shared" si="46"/>
        <v>0.3021919328899127</v>
      </c>
      <c r="E165">
        <f t="shared" si="47"/>
        <v>0.44658960504295181</v>
      </c>
      <c r="F165">
        <f t="shared" si="48"/>
        <v>0.50135353300253116</v>
      </c>
      <c r="G165">
        <f t="shared" si="49"/>
        <v>0.3952974370224106</v>
      </c>
      <c r="H165">
        <f t="shared" si="50"/>
        <v>0.39199149546735146</v>
      </c>
      <c r="I165">
        <f t="shared" si="51"/>
        <v>0.39335179676522491</v>
      </c>
      <c r="J165" s="1">
        <f t="shared" si="43"/>
        <v>1390</v>
      </c>
      <c r="K165">
        <f t="shared" si="52"/>
        <v>0.29900028726289879</v>
      </c>
      <c r="L165">
        <f t="shared" si="53"/>
        <v>0.24940527567543591</v>
      </c>
      <c r="M165">
        <f t="shared" si="54"/>
        <v>0.1752169810567675</v>
      </c>
      <c r="N165">
        <f t="shared" si="55"/>
        <v>0.3325090347354786</v>
      </c>
      <c r="O165">
        <f t="shared" si="56"/>
        <v>0.38966625624963536</v>
      </c>
      <c r="P165">
        <f t="shared" si="57"/>
        <v>0.2607761705188909</v>
      </c>
      <c r="Q165">
        <f t="shared" si="58"/>
        <v>0.26127449659949187</v>
      </c>
      <c r="R165">
        <f t="shared" si="59"/>
        <v>0.25786340262951779</v>
      </c>
    </row>
    <row r="166" spans="1:18" x14ac:dyDescent="0.25">
      <c r="A166" s="1">
        <f t="shared" si="42"/>
        <v>1400</v>
      </c>
      <c r="B166">
        <f t="shared" si="44"/>
        <v>0.43155335013611706</v>
      </c>
      <c r="C166">
        <f t="shared" si="45"/>
        <v>0.38247681625359164</v>
      </c>
      <c r="D166">
        <f t="shared" si="46"/>
        <v>0.29800917956709061</v>
      </c>
      <c r="E166">
        <f t="shared" si="47"/>
        <v>0.44437092796696187</v>
      </c>
      <c r="F166">
        <f t="shared" si="48"/>
        <v>0.49952662944932513</v>
      </c>
      <c r="G166">
        <f t="shared" si="49"/>
        <v>0.39241793093822219</v>
      </c>
      <c r="H166">
        <f t="shared" si="50"/>
        <v>0.38907539019902604</v>
      </c>
      <c r="I166">
        <f t="shared" si="51"/>
        <v>0.39046094171484291</v>
      </c>
      <c r="J166" s="1">
        <f t="shared" si="43"/>
        <v>1400</v>
      </c>
      <c r="K166">
        <f t="shared" si="52"/>
        <v>0.29641450969886751</v>
      </c>
      <c r="L166">
        <f t="shared" si="53"/>
        <v>0.2465923056630801</v>
      </c>
      <c r="M166">
        <f t="shared" si="54"/>
        <v>0.17169830580757683</v>
      </c>
      <c r="N166">
        <f t="shared" si="55"/>
        <v>0.33051862505837359</v>
      </c>
      <c r="O166">
        <f t="shared" si="56"/>
        <v>0.38791080479563023</v>
      </c>
      <c r="P166">
        <f t="shared" si="57"/>
        <v>0.2580560532887245</v>
      </c>
      <c r="Q166">
        <f t="shared" si="58"/>
        <v>0.25850733731507325</v>
      </c>
      <c r="R166">
        <f t="shared" si="59"/>
        <v>0.25515300273453456</v>
      </c>
    </row>
    <row r="167" spans="1:18" x14ac:dyDescent="0.25">
      <c r="A167" s="1">
        <f t="shared" si="42"/>
        <v>1410</v>
      </c>
      <c r="B167">
        <f t="shared" si="44"/>
        <v>0.42897066673702877</v>
      </c>
      <c r="C167">
        <f t="shared" si="45"/>
        <v>0.37950733179160467</v>
      </c>
      <c r="D167">
        <f t="shared" si="46"/>
        <v>0.29385336834518899</v>
      </c>
      <c r="E167">
        <f t="shared" si="47"/>
        <v>0.44217023444400261</v>
      </c>
      <c r="F167">
        <f t="shared" si="48"/>
        <v>0.49771273860974974</v>
      </c>
      <c r="G167">
        <f t="shared" si="49"/>
        <v>0.3895580490965096</v>
      </c>
      <c r="H167">
        <f t="shared" si="50"/>
        <v>0.38617915388556978</v>
      </c>
      <c r="I167">
        <f t="shared" si="51"/>
        <v>0.38759004376107942</v>
      </c>
      <c r="J167" s="1">
        <f t="shared" si="43"/>
        <v>1410</v>
      </c>
      <c r="K167">
        <f t="shared" si="52"/>
        <v>0.29385109413880584</v>
      </c>
      <c r="L167">
        <f t="shared" si="53"/>
        <v>0.24380839801916765</v>
      </c>
      <c r="M167">
        <f t="shared" si="54"/>
        <v>0.16822450086664129</v>
      </c>
      <c r="N167">
        <f t="shared" si="55"/>
        <v>0.32854836790128883</v>
      </c>
      <c r="O167">
        <f t="shared" si="56"/>
        <v>0.38617011103828225</v>
      </c>
      <c r="P167">
        <f t="shared" si="57"/>
        <v>0.25536325183283781</v>
      </c>
      <c r="Q167">
        <f t="shared" si="58"/>
        <v>0.25576817701647059</v>
      </c>
      <c r="R167">
        <f t="shared" si="59"/>
        <v>0.25247025417011648</v>
      </c>
    </row>
    <row r="168" spans="1:18" x14ac:dyDescent="0.25">
      <c r="A168" s="1">
        <f t="shared" si="42"/>
        <v>1420</v>
      </c>
      <c r="B168">
        <f t="shared" si="44"/>
        <v>0.42640343972018802</v>
      </c>
      <c r="C168">
        <f t="shared" si="45"/>
        <v>0.37655809438767229</v>
      </c>
      <c r="D168">
        <f t="shared" si="46"/>
        <v>0.28972476220515081</v>
      </c>
      <c r="E168">
        <f t="shared" si="47"/>
        <v>0.43998733808574692</v>
      </c>
      <c r="F168">
        <f t="shared" si="48"/>
        <v>0.49591171359062214</v>
      </c>
      <c r="G168">
        <f t="shared" si="49"/>
        <v>0.38671768193930878</v>
      </c>
      <c r="H168">
        <f t="shared" si="50"/>
        <v>0.3833026809975667</v>
      </c>
      <c r="I168">
        <f t="shared" si="51"/>
        <v>0.38473899271650003</v>
      </c>
      <c r="J168" s="1">
        <f t="shared" si="43"/>
        <v>1420</v>
      </c>
      <c r="K168">
        <f t="shared" si="52"/>
        <v>0.29130984719437708</v>
      </c>
      <c r="L168">
        <f t="shared" si="53"/>
        <v>0.24105330131549452</v>
      </c>
      <c r="M168">
        <f t="shared" si="54"/>
        <v>0.16479552172742026</v>
      </c>
      <c r="N168">
        <f t="shared" si="55"/>
        <v>0.32659798675311991</v>
      </c>
      <c r="O168">
        <f t="shared" si="56"/>
        <v>0.38444398311999384</v>
      </c>
      <c r="P168">
        <f t="shared" si="57"/>
        <v>0.25269751453988931</v>
      </c>
      <c r="Q168">
        <f t="shared" si="58"/>
        <v>0.25305676076546857</v>
      </c>
      <c r="R168">
        <f t="shared" si="59"/>
        <v>0.24981489944099874</v>
      </c>
    </row>
    <row r="169" spans="1:18" x14ac:dyDescent="0.25">
      <c r="A169" s="1">
        <f t="shared" si="42"/>
        <v>1430</v>
      </c>
      <c r="B169">
        <f t="shared" si="44"/>
        <v>0.4238515765849995</v>
      </c>
      <c r="C169">
        <f t="shared" si="45"/>
        <v>0.3736290074844979</v>
      </c>
      <c r="D169">
        <f t="shared" si="46"/>
        <v>0.28562361994956698</v>
      </c>
      <c r="E169">
        <f t="shared" si="47"/>
        <v>0.43782205455839696</v>
      </c>
      <c r="F169">
        <f t="shared" si="48"/>
        <v>0.49412340981196423</v>
      </c>
      <c r="G169">
        <f t="shared" si="49"/>
        <v>0.38389671998675734</v>
      </c>
      <c r="H169">
        <f t="shared" si="50"/>
        <v>0.38044586595036467</v>
      </c>
      <c r="I169">
        <f t="shared" si="51"/>
        <v>0.38190767837098849</v>
      </c>
      <c r="J169" s="1">
        <f t="shared" si="43"/>
        <v>1430</v>
      </c>
      <c r="K169">
        <f t="shared" si="52"/>
        <v>0.28879057714968226</v>
      </c>
      <c r="L169">
        <f t="shared" si="53"/>
        <v>0.23832676526593455</v>
      </c>
      <c r="M169">
        <f t="shared" si="54"/>
        <v>0.16141131468761688</v>
      </c>
      <c r="N169">
        <f t="shared" si="55"/>
        <v>0.32466720969513002</v>
      </c>
      <c r="O169">
        <f t="shared" si="56"/>
        <v>0.38273223262745026</v>
      </c>
      <c r="P169">
        <f t="shared" si="57"/>
        <v>0.250058591552349</v>
      </c>
      <c r="Q169">
        <f t="shared" si="58"/>
        <v>0.2503728352330612</v>
      </c>
      <c r="R169">
        <f t="shared" si="59"/>
        <v>0.24718668277929026</v>
      </c>
    </row>
    <row r="170" spans="1:18" x14ac:dyDescent="0.25">
      <c r="A170" s="1">
        <f t="shared" si="42"/>
        <v>1440</v>
      </c>
      <c r="B170">
        <f t="shared" si="44"/>
        <v>0.42131498538444878</v>
      </c>
      <c r="C170">
        <f t="shared" si="45"/>
        <v>0.37071997421023495</v>
      </c>
      <c r="D170">
        <f t="shared" si="46"/>
        <v>0.28155019610712168</v>
      </c>
      <c r="E170">
        <f t="shared" si="47"/>
        <v>0.43567420156783954</v>
      </c>
      <c r="F170">
        <f t="shared" si="48"/>
        <v>0.49234768496022885</v>
      </c>
      <c r="G170">
        <f t="shared" si="49"/>
        <v>0.38109505385333808</v>
      </c>
      <c r="H170">
        <f t="shared" si="50"/>
        <v>0.37760860312255018</v>
      </c>
      <c r="I170">
        <f t="shared" si="51"/>
        <v>0.37909599051116905</v>
      </c>
      <c r="J170" s="1">
        <f t="shared" si="43"/>
        <v>1440</v>
      </c>
      <c r="K170">
        <f t="shared" si="52"/>
        <v>0.28629309394679592</v>
      </c>
      <c r="L170">
        <f t="shared" si="53"/>
        <v>0.23562854074946782</v>
      </c>
      <c r="M170">
        <f t="shared" si="54"/>
        <v>0.15807181686745905</v>
      </c>
      <c r="N170">
        <f t="shared" si="55"/>
        <v>0.32275576931670413</v>
      </c>
      <c r="O170">
        <f t="shared" si="56"/>
        <v>0.38103467451218753</v>
      </c>
      <c r="P170">
        <f t="shared" si="57"/>
        <v>0.24744623477133965</v>
      </c>
      <c r="Q170">
        <f t="shared" si="58"/>
        <v>0.24771614871130043</v>
      </c>
      <c r="R170">
        <f t="shared" si="59"/>
        <v>0.24458535015334706</v>
      </c>
    </row>
    <row r="171" spans="1:18" x14ac:dyDescent="0.25">
      <c r="A171" s="1">
        <f t="shared" si="42"/>
        <v>1450</v>
      </c>
      <c r="B171">
        <f t="shared" si="44"/>
        <v>0.41879357472178946</v>
      </c>
      <c r="C171">
        <f t="shared" si="45"/>
        <v>0.36783089740044006</v>
      </c>
      <c r="D171">
        <f t="shared" si="46"/>
        <v>0.27750474083778276</v>
      </c>
      <c r="E171">
        <f t="shared" si="47"/>
        <v>0.43354359884438504</v>
      </c>
      <c r="F171">
        <f t="shared" si="48"/>
        <v>0.49058439894266948</v>
      </c>
      <c r="G171">
        <f t="shared" si="49"/>
        <v>0.37831257426353693</v>
      </c>
      <c r="H171">
        <f t="shared" si="50"/>
        <v>0.37479078687382128</v>
      </c>
      <c r="I171">
        <f t="shared" si="51"/>
        <v>0.37630381893916848</v>
      </c>
      <c r="J171" s="1">
        <f t="shared" si="43"/>
        <v>1450</v>
      </c>
      <c r="K171">
        <f t="shared" si="52"/>
        <v>0.2838172091714285</v>
      </c>
      <c r="L171">
        <f t="shared" si="53"/>
        <v>0.23295837983212786</v>
      </c>
      <c r="M171">
        <f t="shared" si="54"/>
        <v>0.15477695623247989</v>
      </c>
      <c r="N171">
        <f t="shared" si="55"/>
        <v>0.32086340263259261</v>
      </c>
      <c r="O171">
        <f t="shared" si="56"/>
        <v>0.37935112701340046</v>
      </c>
      <c r="P171">
        <f t="shared" si="57"/>
        <v>0.24486019786075075</v>
      </c>
      <c r="Q171">
        <f t="shared" si="58"/>
        <v>0.24508645112417959</v>
      </c>
      <c r="R171">
        <f t="shared" si="59"/>
        <v>0.24201064927577376</v>
      </c>
    </row>
    <row r="172" spans="1:18" x14ac:dyDescent="0.25">
      <c r="A172" s="1">
        <f t="shared" si="42"/>
        <v>1460</v>
      </c>
      <c r="B172">
        <f t="shared" si="44"/>
        <v>0.41628725374725029</v>
      </c>
      <c r="C172">
        <f t="shared" si="45"/>
        <v>0.36496167961941905</v>
      </c>
      <c r="D172">
        <f t="shared" si="46"/>
        <v>0.27348749983879722</v>
      </c>
      <c r="E172">
        <f t="shared" si="47"/>
        <v>0.4314300681271287</v>
      </c>
      <c r="F172">
        <f t="shared" si="48"/>
        <v>0.48883341384282142</v>
      </c>
      <c r="G172">
        <f t="shared" si="49"/>
        <v>0.37554917206694505</v>
      </c>
      <c r="H172">
        <f t="shared" si="50"/>
        <v>0.37199231156227341</v>
      </c>
      <c r="I172">
        <f t="shared" si="51"/>
        <v>0.37353105349076965</v>
      </c>
      <c r="J172" s="1">
        <f t="shared" si="43"/>
        <v>1460</v>
      </c>
      <c r="K172">
        <f t="shared" si="52"/>
        <v>0.28136273603871154</v>
      </c>
      <c r="L172">
        <f t="shared" si="53"/>
        <v>0.23031603578789883</v>
      </c>
      <c r="M172">
        <f t="shared" si="54"/>
        <v>0.15152665162081946</v>
      </c>
      <c r="N172">
        <f t="shared" si="55"/>
        <v>0.3189898510016318</v>
      </c>
      <c r="O172">
        <f t="shared" si="56"/>
        <v>0.37768141158291502</v>
      </c>
      <c r="P172">
        <f t="shared" si="57"/>
        <v>0.24230023625064367</v>
      </c>
      <c r="Q172">
        <f t="shared" si="58"/>
        <v>0.24248349403758351</v>
      </c>
      <c r="R172">
        <f t="shared" si="59"/>
        <v>0.2394623296105976</v>
      </c>
    </row>
    <row r="173" spans="1:18" x14ac:dyDescent="0.25">
      <c r="A173" s="1">
        <f t="shared" si="42"/>
        <v>1470</v>
      </c>
      <c r="B173">
        <f t="shared" si="44"/>
        <v>0.41379593215476129</v>
      </c>
      <c r="C173">
        <f t="shared" si="45"/>
        <v>0.36211222318098457</v>
      </c>
      <c r="D173">
        <f t="shared" si="46"/>
        <v>0.26949871425155492</v>
      </c>
      <c r="E173">
        <f t="shared" si="47"/>
        <v>0.42933343314796579</v>
      </c>
      <c r="F173">
        <f t="shared" si="48"/>
        <v>0.48709459387706544</v>
      </c>
      <c r="G173">
        <f t="shared" si="49"/>
        <v>0.37280473825281357</v>
      </c>
      <c r="H173">
        <f t="shared" si="50"/>
        <v>0.36921307156112393</v>
      </c>
      <c r="I173">
        <f t="shared" si="51"/>
        <v>0.37077758405293698</v>
      </c>
      <c r="J173" s="1">
        <f t="shared" si="43"/>
        <v>1470</v>
      </c>
      <c r="K173">
        <f t="shared" si="52"/>
        <v>0.27892948937910672</v>
      </c>
      <c r="L173">
        <f t="shared" si="53"/>
        <v>0.22770126311859951</v>
      </c>
      <c r="M173">
        <f t="shared" si="54"/>
        <v>0.14832081277506867</v>
      </c>
      <c r="N173">
        <f t="shared" si="55"/>
        <v>0.31713486004692454</v>
      </c>
      <c r="O173">
        <f t="shared" si="56"/>
        <v>0.37602535281225746</v>
      </c>
      <c r="P173">
        <f t="shared" si="57"/>
        <v>0.23976610714000235</v>
      </c>
      <c r="Q173">
        <f t="shared" si="58"/>
        <v>0.23990703066834995</v>
      </c>
      <c r="R173">
        <f t="shared" si="59"/>
        <v>0.23694014237964117</v>
      </c>
    </row>
    <row r="174" spans="1:18" x14ac:dyDescent="0.25">
      <c r="A174" s="1">
        <f t="shared" si="42"/>
        <v>1480</v>
      </c>
      <c r="B174">
        <f t="shared" si="44"/>
        <v>0.41131952017870022</v>
      </c>
      <c r="C174">
        <f t="shared" si="45"/>
        <v>0.35928243016864225</v>
      </c>
      <c r="D174">
        <f t="shared" si="46"/>
        <v>0.26553862056937921</v>
      </c>
      <c r="E174">
        <f t="shared" si="47"/>
        <v>0.42725351961529273</v>
      </c>
      <c r="F174">
        <f t="shared" si="48"/>
        <v>0.48536780535223989</v>
      </c>
      <c r="G174">
        <f t="shared" si="49"/>
        <v>0.37007916396409546</v>
      </c>
      <c r="H174">
        <f t="shared" si="50"/>
        <v>0.36645296127488847</v>
      </c>
      <c r="I174">
        <f t="shared" si="51"/>
        <v>0.36804330058078205</v>
      </c>
      <c r="J174" s="1">
        <f t="shared" si="43"/>
        <v>1480</v>
      </c>
      <c r="K174">
        <f t="shared" si="52"/>
        <v>0.276517285624436</v>
      </c>
      <c r="L174">
        <f t="shared" si="53"/>
        <v>0.22511381757278481</v>
      </c>
      <c r="M174">
        <f t="shared" si="54"/>
        <v>0.14515934037866968</v>
      </c>
      <c r="N174">
        <f t="shared" si="55"/>
        <v>0.31529817957746553</v>
      </c>
      <c r="O174">
        <f t="shared" si="56"/>
        <v>0.37438277836174561</v>
      </c>
      <c r="P174">
        <f t="shared" si="57"/>
        <v>0.23725756949882193</v>
      </c>
      <c r="Q174">
        <f t="shared" si="58"/>
        <v>0.23735681589247426</v>
      </c>
      <c r="R174">
        <f t="shared" si="59"/>
        <v>0.23444384056812334</v>
      </c>
    </row>
    <row r="175" spans="1:18" x14ac:dyDescent="0.25">
      <c r="A175" s="1">
        <f t="shared" si="42"/>
        <v>1490</v>
      </c>
      <c r="B175">
        <f t="shared" si="44"/>
        <v>0.408857928590658</v>
      </c>
      <c r="C175">
        <f t="shared" si="45"/>
        <v>0.35647220245522171</v>
      </c>
      <c r="D175">
        <f t="shared" si="46"/>
        <v>0.2616074505463068</v>
      </c>
      <c r="E175">
        <f t="shared" si="47"/>
        <v>0.42519015519742737</v>
      </c>
      <c r="F175">
        <f t="shared" si="48"/>
        <v>0.48365291662427712</v>
      </c>
      <c r="G175">
        <f t="shared" si="49"/>
        <v>0.36737234051096213</v>
      </c>
      <c r="H175">
        <f t="shared" si="50"/>
        <v>0.36371187515503012</v>
      </c>
      <c r="I175">
        <f t="shared" si="51"/>
        <v>0.36532809311393549</v>
      </c>
      <c r="J175" s="1">
        <f t="shared" si="43"/>
        <v>1490</v>
      </c>
      <c r="K175">
        <f t="shared" si="52"/>
        <v>0.27412594279403335</v>
      </c>
      <c r="L175">
        <f t="shared" si="53"/>
        <v>0.22255345616369815</v>
      </c>
      <c r="M175">
        <f t="shared" si="54"/>
        <v>0.14204212609688591</v>
      </c>
      <c r="N175">
        <f t="shared" si="55"/>
        <v>0.31347956351119283</v>
      </c>
      <c r="O175">
        <f t="shared" si="56"/>
        <v>0.37275351889154129</v>
      </c>
      <c r="P175">
        <f t="shared" si="57"/>
        <v>0.23477438406959972</v>
      </c>
      <c r="Q175">
        <f t="shared" si="58"/>
        <v>0.23483260625248459</v>
      </c>
      <c r="R175">
        <f t="shared" si="59"/>
        <v>0.23197317892952776</v>
      </c>
    </row>
    <row r="176" spans="1:18" x14ac:dyDescent="0.25">
      <c r="A176" s="1">
        <f t="shared" si="42"/>
        <v>1500</v>
      </c>
      <c r="B176">
        <f t="shared" si="44"/>
        <v>0.40641106869622401</v>
      </c>
      <c r="C176">
        <f t="shared" si="45"/>
        <v>0.35368144172196769</v>
      </c>
      <c r="D176">
        <f t="shared" si="46"/>
        <v>0.25770543110691996</v>
      </c>
      <c r="E176">
        <f t="shared" si="47"/>
        <v>0.4231431695057718</v>
      </c>
      <c r="F176">
        <f t="shared" si="48"/>
        <v>0.48194979805782934</v>
      </c>
      <c r="G176">
        <f t="shared" si="49"/>
        <v>0.36468415938385446</v>
      </c>
      <c r="H176">
        <f t="shared" si="50"/>
        <v>0.36098970771509009</v>
      </c>
      <c r="I176">
        <f t="shared" si="51"/>
        <v>0.36263185179238899</v>
      </c>
      <c r="J176" s="1">
        <f t="shared" si="43"/>
        <v>1500</v>
      </c>
      <c r="K176">
        <f t="shared" si="52"/>
        <v>0.27175528048101533</v>
      </c>
      <c r="L176">
        <f t="shared" si="53"/>
        <v>0.22001993718630297</v>
      </c>
      <c r="M176">
        <f t="shared" si="54"/>
        <v>0.13896905262234965</v>
      </c>
      <c r="N176">
        <f t="shared" si="55"/>
        <v>0.31167876979945069</v>
      </c>
      <c r="O176">
        <f t="shared" si="56"/>
        <v>0.3711374079945966</v>
      </c>
      <c r="P176">
        <f t="shared" si="57"/>
        <v>0.23231631336822556</v>
      </c>
      <c r="Q176">
        <f t="shared" si="58"/>
        <v>0.23233415996404227</v>
      </c>
      <c r="R176">
        <f t="shared" si="59"/>
        <v>0.22952791398976</v>
      </c>
    </row>
    <row r="177" spans="1:18" x14ac:dyDescent="0.25">
      <c r="A177" s="1">
        <f t="shared" si="42"/>
        <v>1510</v>
      </c>
      <c r="B177">
        <f t="shared" si="44"/>
        <v>0.40397885233178982</v>
      </c>
      <c r="C177">
        <f t="shared" si="45"/>
        <v>0.35091004947710625</v>
      </c>
      <c r="D177">
        <f t="shared" si="46"/>
        <v>0.25383278425729233</v>
      </c>
      <c r="E177">
        <f t="shared" si="47"/>
        <v>0.42111239407775036</v>
      </c>
      <c r="F177">
        <f t="shared" si="48"/>
        <v>0.48025832198686191</v>
      </c>
      <c r="G177">
        <f t="shared" si="49"/>
        <v>0.36201451226603787</v>
      </c>
      <c r="H177">
        <f t="shared" si="50"/>
        <v>0.35828635354532801</v>
      </c>
      <c r="I177">
        <f t="shared" si="51"/>
        <v>0.35995446687178945</v>
      </c>
      <c r="J177" s="1">
        <f t="shared" si="43"/>
        <v>1510</v>
      </c>
      <c r="K177">
        <f t="shared" si="52"/>
        <v>0.26940511983867133</v>
      </c>
      <c r="L177">
        <f t="shared" si="53"/>
        <v>0.21751302023342378</v>
      </c>
      <c r="M177">
        <f t="shared" si="54"/>
        <v>0.13593999372519355</v>
      </c>
      <c r="N177">
        <f t="shared" si="55"/>
        <v>0.30989556035284316</v>
      </c>
      <c r="O177">
        <f t="shared" si="56"/>
        <v>0.36953428213143247</v>
      </c>
      <c r="P177">
        <f t="shared" si="57"/>
        <v>0.22988312168431169</v>
      </c>
      <c r="Q177">
        <f t="shared" si="58"/>
        <v>0.22986123692176808</v>
      </c>
      <c r="R177">
        <f t="shared" si="59"/>
        <v>0.22710780405061787</v>
      </c>
    </row>
    <row r="178" spans="1:18" x14ac:dyDescent="0.25">
      <c r="A178" s="1">
        <f t="shared" si="42"/>
        <v>1520</v>
      </c>
      <c r="B178">
        <f t="shared" si="44"/>
        <v>0.40156119186137296</v>
      </c>
      <c r="C178">
        <f t="shared" si="45"/>
        <v>0.34815792707390114</v>
      </c>
      <c r="D178">
        <f t="shared" si="46"/>
        <v>0.24998972699711167</v>
      </c>
      <c r="E178">
        <f t="shared" si="47"/>
        <v>0.41909766235954404</v>
      </c>
      <c r="F178">
        <f t="shared" si="48"/>
        <v>0.47857836267618459</v>
      </c>
      <c r="G178">
        <f t="shared" si="49"/>
        <v>0.35936329104571485</v>
      </c>
      <c r="H178">
        <f t="shared" si="50"/>
        <v>0.3556017073268718</v>
      </c>
      <c r="I178">
        <f t="shared" si="51"/>
        <v>0.35729582873822091</v>
      </c>
      <c r="J178" s="1">
        <f t="shared" si="43"/>
        <v>1520</v>
      </c>
      <c r="K178">
        <f t="shared" si="52"/>
        <v>0.2670752835669708</v>
      </c>
      <c r="L178">
        <f t="shared" si="53"/>
        <v>0.21503246621102634</v>
      </c>
      <c r="M178">
        <f t="shared" si="54"/>
        <v>0.13295481430776496</v>
      </c>
      <c r="N178">
        <f t="shared" si="55"/>
        <v>0.30812970096846093</v>
      </c>
      <c r="O178">
        <f t="shared" si="56"/>
        <v>0.36794398056669364</v>
      </c>
      <c r="P178">
        <f t="shared" si="57"/>
        <v>0.22747457508098745</v>
      </c>
      <c r="Q178">
        <f t="shared" si="58"/>
        <v>0.22741359870435018</v>
      </c>
      <c r="R178">
        <f t="shared" si="59"/>
        <v>0.22471260919261557</v>
      </c>
    </row>
    <row r="179" spans="1:18" x14ac:dyDescent="0.25">
      <c r="A179" s="1">
        <f t="shared" si="42"/>
        <v>1530</v>
      </c>
      <c r="B179">
        <f t="shared" si="44"/>
        <v>0.39915800017345915</v>
      </c>
      <c r="C179">
        <f t="shared" si="45"/>
        <v>0.34542497572821529</v>
      </c>
      <c r="D179">
        <f t="shared" si="46"/>
        <v>0.24617647123304198</v>
      </c>
      <c r="E179">
        <f t="shared" si="47"/>
        <v>0.41709880968864754</v>
      </c>
      <c r="F179">
        <f t="shared" si="48"/>
        <v>0.47690979628389507</v>
      </c>
      <c r="G179">
        <f t="shared" si="49"/>
        <v>0.35673038782768818</v>
      </c>
      <c r="H179">
        <f t="shared" si="50"/>
        <v>0.35293566384541464</v>
      </c>
      <c r="I179">
        <f t="shared" si="51"/>
        <v>0.35465582792249001</v>
      </c>
      <c r="J179" s="1">
        <f t="shared" si="43"/>
        <v>1530</v>
      </c>
      <c r="K179">
        <f t="shared" si="52"/>
        <v>0.26476559589918763</v>
      </c>
      <c r="L179">
        <f t="shared" si="53"/>
        <v>0.21257803735266256</v>
      </c>
      <c r="M179">
        <f t="shared" si="54"/>
        <v>0.130013370463923</v>
      </c>
      <c r="N179">
        <f t="shared" si="55"/>
        <v>0.30638096125846298</v>
      </c>
      <c r="O179">
        <f t="shared" si="56"/>
        <v>0.36636634530741907</v>
      </c>
      <c r="P179">
        <f t="shared" si="57"/>
        <v>0.22509044139416701</v>
      </c>
      <c r="Q179">
        <f t="shared" si="58"/>
        <v>0.22499100857895071</v>
      </c>
      <c r="R179">
        <f t="shared" si="59"/>
        <v>0.22234209127716925</v>
      </c>
    </row>
    <row r="180" spans="1:18" x14ac:dyDescent="0.25">
      <c r="A180" s="1">
        <f t="shared" si="42"/>
        <v>1540</v>
      </c>
      <c r="B180">
        <f t="shared" si="44"/>
        <v>0.39676919067786348</v>
      </c>
      <c r="C180">
        <f t="shared" si="45"/>
        <v>0.34271109653558807</v>
      </c>
      <c r="D180">
        <f t="shared" si="46"/>
        <v>0.2423932236933895</v>
      </c>
      <c r="E180">
        <f t="shared" si="47"/>
        <v>0.41511567327627064</v>
      </c>
      <c r="F180">
        <f t="shared" si="48"/>
        <v>0.47525250082470949</v>
      </c>
      <c r="G180">
        <f t="shared" si="49"/>
        <v>0.35411569494459294</v>
      </c>
      <c r="H180">
        <f t="shared" si="50"/>
        <v>0.35028811800444704</v>
      </c>
      <c r="I180">
        <f t="shared" si="51"/>
        <v>0.3520343551139184</v>
      </c>
      <c r="J180" s="1">
        <f t="shared" si="43"/>
        <v>1540</v>
      </c>
      <c r="K180">
        <f t="shared" si="52"/>
        <v>0.26247588258863985</v>
      </c>
      <c r="L180">
        <f t="shared" si="53"/>
        <v>0.21014949723310783</v>
      </c>
      <c r="M180">
        <f t="shared" si="54"/>
        <v>0.12711550954290993</v>
      </c>
      <c r="N180">
        <f t="shared" si="55"/>
        <v>0.30464911457999322</v>
      </c>
      <c r="O180">
        <f t="shared" si="56"/>
        <v>0.36480122104297419</v>
      </c>
      <c r="P180">
        <f t="shared" si="57"/>
        <v>0.22273049023133384</v>
      </c>
      <c r="Q180">
        <f t="shared" si="58"/>
        <v>0.22259323150494326</v>
      </c>
      <c r="R180">
        <f t="shared" si="59"/>
        <v>0.21999601394818794</v>
      </c>
    </row>
    <row r="181" spans="1:18" x14ac:dyDescent="0.25">
      <c r="A181" s="1">
        <f t="shared" si="42"/>
        <v>1550</v>
      </c>
      <c r="B181">
        <f t="shared" si="44"/>
        <v>0.39439467730261057</v>
      </c>
      <c r="C181">
        <f t="shared" si="45"/>
        <v>0.34001619048784537</v>
      </c>
      <c r="D181">
        <f t="shared" si="46"/>
        <v>0.23864018584413435</v>
      </c>
      <c r="E181">
        <f t="shared" si="47"/>
        <v>0.41314809218960596</v>
      </c>
      <c r="F181">
        <f t="shared" si="48"/>
        <v>0.47360635613415658</v>
      </c>
      <c r="G181">
        <f t="shared" si="49"/>
        <v>0.35151910496772132</v>
      </c>
      <c r="H181">
        <f t="shared" si="50"/>
        <v>0.34765896483805236</v>
      </c>
      <c r="I181">
        <f t="shared" si="51"/>
        <v>0.34943130117366789</v>
      </c>
      <c r="J181" s="1">
        <f t="shared" si="43"/>
        <v>1550</v>
      </c>
      <c r="K181">
        <f t="shared" si="52"/>
        <v>0.26020597089554426</v>
      </c>
      <c r="L181">
        <f t="shared" si="53"/>
        <v>0.20774661078121637</v>
      </c>
      <c r="M181">
        <f t="shared" si="54"/>
        <v>0.1242610702177878</v>
      </c>
      <c r="N181">
        <f t="shared" si="55"/>
        <v>0.30293393796641283</v>
      </c>
      <c r="O181">
        <f t="shared" si="56"/>
        <v>0.36324845508659442</v>
      </c>
      <c r="P181">
        <f t="shared" si="57"/>
        <v>0.22039449296984126</v>
      </c>
      <c r="Q181">
        <f t="shared" si="58"/>
        <v>0.22022003413700197</v>
      </c>
      <c r="R181">
        <f t="shared" si="59"/>
        <v>0.2176741426330768</v>
      </c>
    </row>
    <row r="182" spans="1:18" x14ac:dyDescent="0.25">
      <c r="A182" s="1">
        <f t="shared" si="42"/>
        <v>1560</v>
      </c>
      <c r="B182">
        <f t="shared" si="44"/>
        <v>0.39203437449083317</v>
      </c>
      <c r="C182">
        <f t="shared" si="45"/>
        <v>0.33734015848925303</v>
      </c>
      <c r="D182">
        <f t="shared" si="46"/>
        <v>0.23491755380639298</v>
      </c>
      <c r="E182">
        <f t="shared" si="47"/>
        <v>0.41119590733398298</v>
      </c>
      <c r="F182">
        <f t="shared" si="48"/>
        <v>0.471971243833613</v>
      </c>
      <c r="G182">
        <f t="shared" si="49"/>
        <v>0.3489405107174377</v>
      </c>
      <c r="H182">
        <f t="shared" si="50"/>
        <v>0.34504809952328341</v>
      </c>
      <c r="I182">
        <f t="shared" si="51"/>
        <v>0.34684655714761053</v>
      </c>
      <c r="J182" s="1">
        <f t="shared" si="43"/>
        <v>1560</v>
      </c>
      <c r="K182">
        <f t="shared" si="52"/>
        <v>0.25795568957398468</v>
      </c>
      <c r="L182">
        <f t="shared" si="53"/>
        <v>0.20536914429201969</v>
      </c>
      <c r="M182">
        <f t="shared" si="54"/>
        <v>0.12144988255842468</v>
      </c>
      <c r="N182">
        <f t="shared" si="55"/>
        <v>0.30123521205982878</v>
      </c>
      <c r="O182">
        <f t="shared" si="56"/>
        <v>0.36170789731848563</v>
      </c>
      <c r="P182">
        <f t="shared" si="57"/>
        <v>0.21808222275476741</v>
      </c>
      <c r="Q182">
        <f t="shared" si="58"/>
        <v>0.21787118482758339</v>
      </c>
      <c r="R182">
        <f t="shared" si="59"/>
        <v>0.21537624454318643</v>
      </c>
    </row>
    <row r="183" spans="1:18" x14ac:dyDescent="0.25">
      <c r="A183" s="1">
        <f t="shared" si="42"/>
        <v>1570</v>
      </c>
      <c r="B183">
        <f t="shared" si="44"/>
        <v>0.38968819719768955</v>
      </c>
      <c r="C183">
        <f t="shared" si="45"/>
        <v>0.33468290137222567</v>
      </c>
      <c r="D183">
        <f t="shared" si="46"/>
        <v>0.23122551827537366</v>
      </c>
      <c r="E183">
        <f t="shared" si="47"/>
        <v>0.40925896143492657</v>
      </c>
      <c r="F183">
        <f t="shared" si="48"/>
        <v>0.47034704729615062</v>
      </c>
      <c r="G183">
        <f t="shared" si="49"/>
        <v>0.3463798052732131</v>
      </c>
      <c r="H183">
        <f t="shared" si="50"/>
        <v>0.34245541739212482</v>
      </c>
      <c r="I183">
        <f t="shared" si="51"/>
        <v>0.34428001427875066</v>
      </c>
      <c r="J183" s="1">
        <f t="shared" si="43"/>
        <v>1570</v>
      </c>
      <c r="K183">
        <f t="shared" si="52"/>
        <v>0.25572486885899276</v>
      </c>
      <c r="L183">
        <f t="shared" si="53"/>
        <v>0.20301686543809139</v>
      </c>
      <c r="M183">
        <f t="shared" si="54"/>
        <v>0.11868176810901314</v>
      </c>
      <c r="N183">
        <f t="shared" si="55"/>
        <v>0.29955272104489844</v>
      </c>
      <c r="O183">
        <f t="shared" si="56"/>
        <v>0.36017940013043392</v>
      </c>
      <c r="P183">
        <f t="shared" si="57"/>
        <v>0.21579345449633758</v>
      </c>
      <c r="Q183">
        <f t="shared" si="58"/>
        <v>0.21554645362880342</v>
      </c>
      <c r="R183">
        <f t="shared" si="59"/>
        <v>0.2131020886737269</v>
      </c>
    </row>
    <row r="184" spans="1:18" x14ac:dyDescent="0.25">
      <c r="A184" s="1">
        <f t="shared" si="42"/>
        <v>1580</v>
      </c>
      <c r="B184">
        <f t="shared" si="44"/>
        <v>0.38735606088729901</v>
      </c>
      <c r="C184">
        <f t="shared" si="45"/>
        <v>0.33204431991260419</v>
      </c>
      <c r="D184">
        <f t="shared" si="46"/>
        <v>0.2275642644408899</v>
      </c>
      <c r="E184">
        <f t="shared" si="47"/>
        <v>0.4073370990201402</v>
      </c>
      <c r="F184">
        <f t="shared" si="48"/>
        <v>0.46873365161318259</v>
      </c>
      <c r="G184">
        <f t="shared" si="49"/>
        <v>0.34383688198327333</v>
      </c>
      <c r="H184">
        <f t="shared" si="50"/>
        <v>0.33988081394304714</v>
      </c>
      <c r="I184">
        <f t="shared" si="51"/>
        <v>0.3417315640192205</v>
      </c>
      <c r="J184" s="1">
        <f t="shared" si="43"/>
        <v>1580</v>
      </c>
      <c r="K184">
        <f t="shared" si="52"/>
        <v>0.2535133404537408</v>
      </c>
      <c r="L184">
        <f t="shared" si="53"/>
        <v>0.20068954328020427</v>
      </c>
      <c r="M184">
        <f t="shared" si="54"/>
        <v>0.1159565399700985</v>
      </c>
      <c r="N184">
        <f t="shared" si="55"/>
        <v>0.29788625258389084</v>
      </c>
      <c r="O184">
        <f t="shared" si="56"/>
        <v>0.35866281837187763</v>
      </c>
      <c r="P184">
        <f t="shared" si="57"/>
        <v>0.21352796486692616</v>
      </c>
      <c r="Q184">
        <f t="shared" si="58"/>
        <v>0.21324561229375338</v>
      </c>
      <c r="R184">
        <f t="shared" si="59"/>
        <v>0.21085144580316748</v>
      </c>
    </row>
    <row r="185" spans="1:18" x14ac:dyDescent="0.25">
      <c r="A185" s="1">
        <f t="shared" si="42"/>
        <v>1590</v>
      </c>
      <c r="B185">
        <f t="shared" si="44"/>
        <v>0.38503788152969626</v>
      </c>
      <c r="C185">
        <f t="shared" si="45"/>
        <v>0.32942431484451373</v>
      </c>
      <c r="D185">
        <f t="shared" si="46"/>
        <v>0.22393397190949485</v>
      </c>
      <c r="E185">
        <f t="shared" si="47"/>
        <v>0.40543016640142632</v>
      </c>
      <c r="F185">
        <f t="shared" si="48"/>
        <v>0.46713094356188123</v>
      </c>
      <c r="G185">
        <f t="shared" si="49"/>
        <v>0.34131163447389423</v>
      </c>
      <c r="H185">
        <f t="shared" si="50"/>
        <v>0.33732418485218763</v>
      </c>
      <c r="I185">
        <f t="shared" si="51"/>
        <v>0.33920109804186666</v>
      </c>
      <c r="J185" s="1">
        <f t="shared" si="43"/>
        <v>1590</v>
      </c>
      <c r="K185">
        <f t="shared" si="52"/>
        <v>0.25132093751684487</v>
      </c>
      <c r="L185">
        <f t="shared" si="53"/>
        <v>0.19838694827729753</v>
      </c>
      <c r="M185">
        <f t="shared" si="54"/>
        <v>0.11327400288508917</v>
      </c>
      <c r="N185">
        <f t="shared" si="55"/>
        <v>0.2962355977529838</v>
      </c>
      <c r="O185">
        <f t="shared" si="56"/>
        <v>0.35715800929739661</v>
      </c>
      <c r="P185">
        <f t="shared" si="57"/>
        <v>0.21128553229766855</v>
      </c>
      <c r="Q185">
        <f t="shared" si="58"/>
        <v>0.21096843427727063</v>
      </c>
      <c r="R185">
        <f t="shared" si="59"/>
        <v>0.20862408849214933</v>
      </c>
    </row>
    <row r="186" spans="1:18" x14ac:dyDescent="0.25">
      <c r="A186" s="1">
        <f t="shared" si="42"/>
        <v>1600</v>
      </c>
      <c r="B186">
        <f t="shared" si="44"/>
        <v>0.38273357559780341</v>
      </c>
      <c r="C186">
        <f t="shared" si="45"/>
        <v>0.32682278687481026</v>
      </c>
      <c r="D186">
        <f t="shared" si="46"/>
        <v>0.22033481462830001</v>
      </c>
      <c r="E186">
        <f t="shared" si="47"/>
        <v>0.40353801165656589</v>
      </c>
      <c r="F186">
        <f t="shared" si="48"/>
        <v>0.46553881157334609</v>
      </c>
      <c r="G186">
        <f t="shared" si="49"/>
        <v>0.33880395665833452</v>
      </c>
      <c r="H186">
        <f t="shared" si="50"/>
        <v>0.3347854259841434</v>
      </c>
      <c r="I186">
        <f t="shared" si="51"/>
        <v>0.33668850825141167</v>
      </c>
      <c r="J186" s="1">
        <f t="shared" si="43"/>
        <v>1600</v>
      </c>
      <c r="K186">
        <f t="shared" si="52"/>
        <v>0.24914749464977853</v>
      </c>
      <c r="L186">
        <f t="shared" si="53"/>
        <v>0.19610885229578179</v>
      </c>
      <c r="M186">
        <f t="shared" si="54"/>
        <v>0.11063395333122011</v>
      </c>
      <c r="N186">
        <f t="shared" si="55"/>
        <v>0.29460055097977772</v>
      </c>
      <c r="O186">
        <f t="shared" si="56"/>
        <v>0.35566483251557279</v>
      </c>
      <c r="P186">
        <f t="shared" si="57"/>
        <v>0.20906593697469322</v>
      </c>
      <c r="Q186">
        <f t="shared" si="58"/>
        <v>0.20871469473618254</v>
      </c>
      <c r="R186">
        <f t="shared" si="59"/>
        <v>0.20641979108191758</v>
      </c>
    </row>
    <row r="187" spans="1:18" x14ac:dyDescent="0.25">
      <c r="A187" s="1">
        <f t="shared" si="42"/>
        <v>1610</v>
      </c>
      <c r="B187">
        <f t="shared" si="44"/>
        <v>0.38044306006442069</v>
      </c>
      <c r="C187">
        <f t="shared" si="45"/>
        <v>0.32423963669713174</v>
      </c>
      <c r="D187">
        <f t="shared" si="46"/>
        <v>0.216766960810542</v>
      </c>
      <c r="E187">
        <f t="shared" si="47"/>
        <v>0.40166048461116582</v>
      </c>
      <c r="F187">
        <f t="shared" si="48"/>
        <v>0.46395714570150548</v>
      </c>
      <c r="G187">
        <f t="shared" si="49"/>
        <v>0.33631374274543846</v>
      </c>
      <c r="H187">
        <f t="shared" si="50"/>
        <v>0.33226443340240142</v>
      </c>
      <c r="I187">
        <f t="shared" si="51"/>
        <v>0.33419368679524869</v>
      </c>
      <c r="J187" s="1">
        <f t="shared" si="43"/>
        <v>1610</v>
      </c>
      <c r="K187">
        <f t="shared" si="52"/>
        <v>0.24699284788439418</v>
      </c>
      <c r="L187">
        <f t="shared" si="53"/>
        <v>0.19385502861819903</v>
      </c>
      <c r="M187">
        <f t="shared" si="54"/>
        <v>0.10803617961493257</v>
      </c>
      <c r="N187">
        <f t="shared" si="55"/>
        <v>0.29298090998200516</v>
      </c>
      <c r="O187">
        <f t="shared" si="56"/>
        <v>0.35418314993918065</v>
      </c>
      <c r="P187">
        <f t="shared" si="57"/>
        <v>0.20686896083499084</v>
      </c>
      <c r="Q187">
        <f t="shared" si="58"/>
        <v>0.2064841705290511</v>
      </c>
      <c r="R187">
        <f t="shared" si="59"/>
        <v>0.20423832969230157</v>
      </c>
    </row>
    <row r="188" spans="1:18" x14ac:dyDescent="0.25">
      <c r="A188" s="1">
        <f t="shared" si="42"/>
        <v>1620</v>
      </c>
      <c r="B188">
        <f t="shared" si="44"/>
        <v>0.3781662523992344</v>
      </c>
      <c r="C188">
        <f t="shared" si="45"/>
        <v>0.32167476500555892</v>
      </c>
      <c r="D188">
        <f t="shared" si="46"/>
        <v>0.2132305728629609</v>
      </c>
      <c r="E188">
        <f t="shared" si="47"/>
        <v>0.3997974368204924</v>
      </c>
      <c r="F188">
        <f t="shared" si="48"/>
        <v>0.46238583759273033</v>
      </c>
      <c r="G188">
        <f t="shared" si="49"/>
        <v>0.33384088724789041</v>
      </c>
      <c r="H188">
        <f t="shared" si="50"/>
        <v>0.32976110337942588</v>
      </c>
      <c r="I188">
        <f t="shared" si="51"/>
        <v>0.33171652607384045</v>
      </c>
      <c r="J188" s="1">
        <f t="shared" si="43"/>
        <v>1620</v>
      </c>
      <c r="K188">
        <f t="shared" si="52"/>
        <v>0.24485683467055377</v>
      </c>
      <c r="L188">
        <f t="shared" si="53"/>
        <v>0.19162525195125912</v>
      </c>
      <c r="M188">
        <f t="shared" si="54"/>
        <v>0.10548046197163335</v>
      </c>
      <c r="N188">
        <f t="shared" si="55"/>
        <v>0.29137647570741698</v>
      </c>
      <c r="O188">
        <f t="shared" si="56"/>
        <v>0.35271282573666862</v>
      </c>
      <c r="P188">
        <f t="shared" si="57"/>
        <v>0.20469438756194114</v>
      </c>
      <c r="Q188">
        <f t="shared" si="58"/>
        <v>0.20427664021543834</v>
      </c>
      <c r="R188">
        <f t="shared" si="59"/>
        <v>0.20207948221926786</v>
      </c>
    </row>
    <row r="189" spans="1:18" x14ac:dyDescent="0.25">
      <c r="A189" s="1">
        <f t="shared" si="42"/>
        <v>1630</v>
      </c>
      <c r="B189">
        <f t="shared" si="44"/>
        <v>0.37590307056584377</v>
      </c>
      <c r="C189">
        <f t="shared" si="45"/>
        <v>0.31912807250790043</v>
      </c>
      <c r="D189">
        <f t="shared" si="46"/>
        <v>0.2097258073150523</v>
      </c>
      <c r="E189">
        <f t="shared" si="47"/>
        <v>0.3979487215513019</v>
      </c>
      <c r="F189">
        <f t="shared" si="48"/>
        <v>0.46082478045613917</v>
      </c>
      <c r="G189">
        <f t="shared" si="49"/>
        <v>0.33138528499016973</v>
      </c>
      <c r="H189">
        <f t="shared" si="50"/>
        <v>0.32727533240638085</v>
      </c>
      <c r="I189">
        <f t="shared" si="51"/>
        <v>0.32925691875074903</v>
      </c>
      <c r="J189" s="1">
        <f t="shared" si="43"/>
        <v>1630</v>
      </c>
      <c r="K189">
        <f t="shared" si="52"/>
        <v>0.24273929386386511</v>
      </c>
      <c r="L189">
        <f t="shared" si="53"/>
        <v>0.18941929843327343</v>
      </c>
      <c r="M189">
        <f t="shared" si="54"/>
        <v>0.10296657266978813</v>
      </c>
      <c r="N189">
        <f t="shared" si="55"/>
        <v>0.28978705227482393</v>
      </c>
      <c r="O189">
        <f t="shared" si="56"/>
        <v>0.35125372628488749</v>
      </c>
      <c r="P189">
        <f t="shared" si="57"/>
        <v>0.2025420025805077</v>
      </c>
      <c r="Q189">
        <f t="shared" si="58"/>
        <v>0.20209188405470591</v>
      </c>
      <c r="R189">
        <f t="shared" si="59"/>
        <v>0.19994302833204822</v>
      </c>
    </row>
    <row r="190" spans="1:18" x14ac:dyDescent="0.25">
      <c r="A190" s="1">
        <f t="shared" si="42"/>
        <v>1640</v>
      </c>
      <c r="B190">
        <f t="shared" si="44"/>
        <v>0.37365343301880466</v>
      </c>
      <c r="C190">
        <f t="shared" si="45"/>
        <v>0.31659945993860905</v>
      </c>
      <c r="D190">
        <f t="shared" si="46"/>
        <v>0.20625281475025636</v>
      </c>
      <c r="E190">
        <f t="shared" si="47"/>
        <v>0.39611419376368229</v>
      </c>
      <c r="F190">
        <f t="shared" si="48"/>
        <v>0.45927386903458089</v>
      </c>
      <c r="G190">
        <f t="shared" si="49"/>
        <v>0.32894683111617939</v>
      </c>
      <c r="H190">
        <f t="shared" si="50"/>
        <v>0.32480701720253946</v>
      </c>
      <c r="I190">
        <f t="shared" si="51"/>
        <v>0.32681475776231694</v>
      </c>
      <c r="J190" s="1">
        <f t="shared" si="43"/>
        <v>1640</v>
      </c>
      <c r="K190">
        <f t="shared" si="52"/>
        <v>0.24064006571352534</v>
      </c>
      <c r="L190">
        <f t="shared" si="53"/>
        <v>0.18723694564100501</v>
      </c>
      <c r="M190">
        <f t="shared" si="54"/>
        <v>0.10049427611930314</v>
      </c>
      <c r="N190">
        <f t="shared" si="55"/>
        <v>0.28821244691627546</v>
      </c>
      <c r="O190">
        <f t="shared" si="56"/>
        <v>0.34980572012303379</v>
      </c>
      <c r="P190">
        <f t="shared" si="57"/>
        <v>0.2004115930521182</v>
      </c>
      <c r="Q190">
        <f t="shared" si="58"/>
        <v>0.1999296840043796</v>
      </c>
      <c r="R190">
        <f t="shared" si="59"/>
        <v>0.1978287494698717</v>
      </c>
    </row>
    <row r="191" spans="1:18" x14ac:dyDescent="0.25">
      <c r="A191" s="1">
        <f t="shared" si="42"/>
        <v>1650</v>
      </c>
      <c r="B191">
        <f t="shared" si="44"/>
        <v>0.37141725870069164</v>
      </c>
      <c r="C191">
        <f t="shared" si="45"/>
        <v>0.31408882807133987</v>
      </c>
      <c r="D191">
        <f t="shared" si="46"/>
        <v>0.20281173973914599</v>
      </c>
      <c r="E191">
        <f t="shared" si="47"/>
        <v>0.39429371009291553</v>
      </c>
      <c r="F191">
        <f t="shared" si="48"/>
        <v>0.45773299957627067</v>
      </c>
      <c r="G191">
        <f t="shared" si="49"/>
        <v>0.32652542109658067</v>
      </c>
      <c r="H191">
        <f t="shared" si="50"/>
        <v>0.32235605472436146</v>
      </c>
      <c r="I191">
        <f t="shared" si="51"/>
        <v>0.3243899363269887</v>
      </c>
      <c r="J191" s="1">
        <f t="shared" si="43"/>
        <v>1650</v>
      </c>
      <c r="K191">
        <f t="shared" si="52"/>
        <v>0.23855899185026871</v>
      </c>
      <c r="L191">
        <f t="shared" si="53"/>
        <v>0.18507797259595216</v>
      </c>
      <c r="M191">
        <f t="shared" si="54"/>
        <v>9.8063328984142606E-2</v>
      </c>
      <c r="N191">
        <f t="shared" si="55"/>
        <v>0.28665246992035348</v>
      </c>
      <c r="O191">
        <f t="shared" si="56"/>
        <v>0.3483686779077646</v>
      </c>
      <c r="P191">
        <f t="shared" si="57"/>
        <v>0.19830294786924763</v>
      </c>
      <c r="Q191">
        <f t="shared" si="58"/>
        <v>0.19778982371808218</v>
      </c>
      <c r="R191">
        <f t="shared" si="59"/>
        <v>0.19573642883831224</v>
      </c>
    </row>
    <row r="192" spans="1:18" x14ac:dyDescent="0.25">
      <c r="A192" s="1">
        <f t="shared" si="42"/>
        <v>1660</v>
      </c>
      <c r="B192">
        <f t="shared" si="44"/>
        <v>0.36919446703917735</v>
      </c>
      <c r="C192">
        <f t="shared" si="45"/>
        <v>0.3115960777311606</v>
      </c>
      <c r="D192">
        <f t="shared" si="46"/>
        <v>0.19940272077467561</v>
      </c>
      <c r="E192">
        <f t="shared" si="47"/>
        <v>0.39248712883137316</v>
      </c>
      <c r="F192">
        <f t="shared" si="48"/>
        <v>0.45620206980706868</v>
      </c>
      <c r="G192">
        <f t="shared" si="49"/>
        <v>0.32412095073583636</v>
      </c>
      <c r="H192">
        <f t="shared" si="50"/>
        <v>0.31992234217425253</v>
      </c>
      <c r="I192">
        <f t="shared" si="51"/>
        <v>0.32198234795430408</v>
      </c>
      <c r="J192" s="1">
        <f t="shared" si="43"/>
        <v>1660</v>
      </c>
      <c r="K192">
        <f t="shared" si="52"/>
        <v>0.23649591527441935</v>
      </c>
      <c r="L192">
        <f t="shared" si="53"/>
        <v>0.18294215977008599</v>
      </c>
      <c r="M192">
        <f t="shared" si="54"/>
        <v>9.567348029912659E-2</v>
      </c>
      <c r="N192">
        <f t="shared" si="55"/>
        <v>0.28510693457656416</v>
      </c>
      <c r="O192">
        <f t="shared" si="56"/>
        <v>0.34694247236945519</v>
      </c>
      <c r="P192">
        <f t="shared" si="57"/>
        <v>0.19621585764971228</v>
      </c>
      <c r="Q192">
        <f t="shared" si="58"/>
        <v>0.19567208854306917</v>
      </c>
      <c r="R192">
        <f t="shared" si="59"/>
        <v>0.19366585140527359</v>
      </c>
    </row>
    <row r="193" spans="1:18" x14ac:dyDescent="0.25">
      <c r="A193" s="1">
        <f t="shared" si="42"/>
        <v>1670</v>
      </c>
      <c r="B193">
        <f t="shared" si="44"/>
        <v>0.36698497794412899</v>
      </c>
      <c r="C193">
        <f t="shared" si="45"/>
        <v>0.30912110980642016</v>
      </c>
      <c r="D193">
        <f t="shared" si="46"/>
        <v>0.19602589020955222</v>
      </c>
      <c r="E193">
        <f t="shared" si="47"/>
        <v>0.39069430991045417</v>
      </c>
      <c r="F193">
        <f t="shared" si="48"/>
        <v>0.45468097890337833</v>
      </c>
      <c r="G193">
        <f t="shared" si="49"/>
        <v>0.32173331617897172</v>
      </c>
      <c r="H193">
        <f t="shared" si="50"/>
        <v>0.31750577700902594</v>
      </c>
      <c r="I193">
        <f t="shared" si="51"/>
        <v>0.31959188645356196</v>
      </c>
      <c r="J193" s="1">
        <f t="shared" si="43"/>
        <v>1670</v>
      </c>
      <c r="K193">
        <f t="shared" si="52"/>
        <v>0.23445068034404645</v>
      </c>
      <c r="L193">
        <f t="shared" si="53"/>
        <v>0.18082928909105844</v>
      </c>
      <c r="M193">
        <f t="shared" si="54"/>
        <v>9.3324471590848321E-2</v>
      </c>
      <c r="N193">
        <f t="shared" si="55"/>
        <v>0.28357565712080596</v>
      </c>
      <c r="O193">
        <f t="shared" si="56"/>
        <v>0.34552697826955936</v>
      </c>
      <c r="P193">
        <f t="shared" si="57"/>
        <v>0.19415011473069133</v>
      </c>
      <c r="Q193">
        <f t="shared" si="58"/>
        <v>0.19357626551737117</v>
      </c>
      <c r="R193">
        <f t="shared" si="59"/>
        <v>0.1916168038966172</v>
      </c>
    </row>
    <row r="194" spans="1:18" x14ac:dyDescent="0.25">
      <c r="A194" s="1">
        <f t="shared" si="42"/>
        <v>1680</v>
      </c>
      <c r="B194">
        <f t="shared" si="44"/>
        <v>0.36478871180472316</v>
      </c>
      <c r="C194">
        <f t="shared" si="45"/>
        <v>0.30666382526028835</v>
      </c>
      <c r="D194">
        <f t="shared" si="46"/>
        <v>0.19268137419578932</v>
      </c>
      <c r="E194">
        <f t="shared" si="47"/>
        <v>0.38891511488257591</v>
      </c>
      <c r="F194">
        <f t="shared" si="48"/>
        <v>0.4531696274656527</v>
      </c>
      <c r="G194">
        <f t="shared" si="49"/>
        <v>0.31936241391806208</v>
      </c>
      <c r="H194">
        <f t="shared" si="50"/>
        <v>0.31510625694806571</v>
      </c>
      <c r="I194">
        <f t="shared" si="51"/>
        <v>0.31721844594216014</v>
      </c>
      <c r="J194" s="1">
        <f t="shared" si="43"/>
        <v>1680</v>
      </c>
      <c r="K194">
        <f t="shared" si="52"/>
        <v>0.23242313276322271</v>
      </c>
      <c r="L194">
        <f t="shared" si="53"/>
        <v>0.17873914394689672</v>
      </c>
      <c r="M194">
        <f t="shared" si="54"/>
        <v>9.1016037002648181E-2</v>
      </c>
      <c r="N194">
        <f t="shared" si="55"/>
        <v>0.28205845668189544</v>
      </c>
      <c r="O194">
        <f t="shared" si="56"/>
        <v>0.34412207235904413</v>
      </c>
      <c r="P194">
        <f t="shared" si="57"/>
        <v>0.19210551316249036</v>
      </c>
      <c r="Q194">
        <f t="shared" si="58"/>
        <v>0.19150214336656235</v>
      </c>
      <c r="R194">
        <f t="shared" si="59"/>
        <v>0.18958907479145864</v>
      </c>
    </row>
    <row r="195" spans="1:18" x14ac:dyDescent="0.25">
      <c r="A195" s="1">
        <f t="shared" si="42"/>
        <v>1690</v>
      </c>
      <c r="B195">
        <f t="shared" si="44"/>
        <v>0.36260558948657712</v>
      </c>
      <c r="C195">
        <f t="shared" si="45"/>
        <v>0.30422412514197017</v>
      </c>
      <c r="D195">
        <f t="shared" si="46"/>
        <v>0.18936929262650357</v>
      </c>
      <c r="E195">
        <f t="shared" si="47"/>
        <v>0.38714940690322552</v>
      </c>
      <c r="F195">
        <f t="shared" si="48"/>
        <v>0.45166791749249113</v>
      </c>
      <c r="G195">
        <f t="shared" si="49"/>
        <v>0.31700814079845152</v>
      </c>
      <c r="H195">
        <f t="shared" si="50"/>
        <v>0.31272367998119888</v>
      </c>
      <c r="I195">
        <f t="shared" si="51"/>
        <v>0.31486192085363407</v>
      </c>
      <c r="J195" s="1">
        <f t="shared" si="43"/>
        <v>1690</v>
      </c>
      <c r="K195">
        <f t="shared" si="52"/>
        <v>0.23041311957038402</v>
      </c>
      <c r="L195">
        <f t="shared" si="53"/>
        <v>0.17667150919020336</v>
      </c>
      <c r="M195">
        <f t="shared" si="54"/>
        <v>8.8747903423574026E-2</v>
      </c>
      <c r="N195">
        <f t="shared" si="55"/>
        <v>0.28055515522913155</v>
      </c>
      <c r="O195">
        <f t="shared" si="56"/>
        <v>0.34272763333786338</v>
      </c>
      <c r="P195">
        <f t="shared" si="57"/>
        <v>0.19008184870205458</v>
      </c>
      <c r="Q195">
        <f t="shared" si="58"/>
        <v>0.18944951250018116</v>
      </c>
      <c r="R195">
        <f t="shared" si="59"/>
        <v>0.18758245431714315</v>
      </c>
    </row>
    <row r="196" spans="1:18" x14ac:dyDescent="0.25">
      <c r="A196" s="1">
        <f t="shared" si="42"/>
        <v>1700</v>
      </c>
      <c r="B196">
        <f t="shared" si="44"/>
        <v>0.36043553232889725</v>
      </c>
      <c r="C196">
        <f t="shared" si="45"/>
        <v>0.30180191059760819</v>
      </c>
      <c r="D196">
        <f t="shared" si="46"/>
        <v>0.18608975908001388</v>
      </c>
      <c r="E196">
        <f t="shared" si="47"/>
        <v>0.38539705071308061</v>
      </c>
      <c r="F196">
        <f t="shared" si="48"/>
        <v>0.45017575235530904</v>
      </c>
      <c r="G196">
        <f t="shared" si="49"/>
        <v>0.31467039402472041</v>
      </c>
      <c r="H196">
        <f t="shared" si="50"/>
        <v>0.31035794437629671</v>
      </c>
      <c r="I196">
        <f t="shared" si="51"/>
        <v>0.31252220594539248</v>
      </c>
      <c r="J196" s="1">
        <f t="shared" si="43"/>
        <v>1700</v>
      </c>
      <c r="K196">
        <f t="shared" si="52"/>
        <v>0.22842048912678956</v>
      </c>
      <c r="L196">
        <f t="shared" si="53"/>
        <v>0.17462617114187529</v>
      </c>
      <c r="M196">
        <f t="shared" si="54"/>
        <v>8.6519790621256698E-2</v>
      </c>
      <c r="N196">
        <f t="shared" si="55"/>
        <v>0.2790655775208794</v>
      </c>
      <c r="O196">
        <f t="shared" si="56"/>
        <v>0.34134354181544202</v>
      </c>
      <c r="P196">
        <f t="shared" si="57"/>
        <v>0.18807891880625049</v>
      </c>
      <c r="Q196">
        <f t="shared" si="58"/>
        <v>0.18741816500780217</v>
      </c>
      <c r="R196">
        <f t="shared" si="59"/>
        <v>0.18559673444390504</v>
      </c>
    </row>
    <row r="197" spans="1:18" x14ac:dyDescent="0.25">
      <c r="A197" s="1">
        <f t="shared" si="42"/>
        <v>1710</v>
      </c>
      <c r="B197">
        <f t="shared" si="44"/>
        <v>0.35827846214164516</v>
      </c>
      <c r="C197">
        <f t="shared" si="45"/>
        <v>0.29939708288087596</v>
      </c>
      <c r="D197">
        <f t="shared" si="46"/>
        <v>0.18284288076630148</v>
      </c>
      <c r="E197">
        <f t="shared" si="47"/>
        <v>0.38365791262020826</v>
      </c>
      <c r="F197">
        <f t="shared" si="48"/>
        <v>0.4486930367735692</v>
      </c>
      <c r="G197">
        <f t="shared" si="49"/>
        <v>0.31234907116640187</v>
      </c>
      <c r="H197">
        <f t="shared" si="50"/>
        <v>0.30800894868659145</v>
      </c>
      <c r="I197">
        <f t="shared" si="51"/>
        <v>0.31019919630616027</v>
      </c>
      <c r="J197" s="1">
        <f t="shared" si="43"/>
        <v>1710</v>
      </c>
      <c r="K197">
        <f t="shared" si="52"/>
        <v>0.22644509110508212</v>
      </c>
      <c r="L197">
        <f t="shared" si="53"/>
        <v>0.17260291759435853</v>
      </c>
      <c r="M197">
        <f t="shared" si="54"/>
        <v>8.4331411378623322E-2</v>
      </c>
      <c r="N197">
        <f t="shared" si="55"/>
        <v>0.27758955105415434</v>
      </c>
      <c r="O197">
        <f t="shared" si="56"/>
        <v>0.33996968027213914</v>
      </c>
      <c r="P197">
        <f t="shared" si="57"/>
        <v>0.18609652262491805</v>
      </c>
      <c r="Q197">
        <f t="shared" si="58"/>
        <v>0.18540789465478347</v>
      </c>
      <c r="R197">
        <f t="shared" si="59"/>
        <v>0.1836317088792454</v>
      </c>
    </row>
    <row r="198" spans="1:18" x14ac:dyDescent="0.25">
      <c r="A198" s="1">
        <f t="shared" si="42"/>
        <v>1720</v>
      </c>
      <c r="B198">
        <f t="shared" si="44"/>
        <v>0.3561343012027201</v>
      </c>
      <c r="C198">
        <f t="shared" si="45"/>
        <v>0.2970095433632749</v>
      </c>
      <c r="D198">
        <f t="shared" si="46"/>
        <v>0.17962875847588808</v>
      </c>
      <c r="E198">
        <f t="shared" si="47"/>
        <v>0.38193186048234773</v>
      </c>
      <c r="F198">
        <f t="shared" si="48"/>
        <v>0.44721967679055896</v>
      </c>
      <c r="G198">
        <f t="shared" si="49"/>
        <v>0.31004407016345903</v>
      </c>
      <c r="H198">
        <f t="shared" si="50"/>
        <v>0.30567659175774442</v>
      </c>
      <c r="I198">
        <f t="shared" si="51"/>
        <v>0.30789278736314096</v>
      </c>
      <c r="J198" s="1">
        <f t="shared" si="43"/>
        <v>1720</v>
      </c>
      <c r="K198">
        <f t="shared" si="52"/>
        <v>0.22448677647794704</v>
      </c>
      <c r="L198">
        <f t="shared" si="53"/>
        <v>0.17060153781445464</v>
      </c>
      <c r="M198">
        <f t="shared" si="54"/>
        <v>8.2182471634366622E-2</v>
      </c>
      <c r="N198">
        <f t="shared" si="55"/>
        <v>0.27612690601518752</v>
      </c>
      <c r="O198">
        <f t="shared" si="56"/>
        <v>0.33860593302166431</v>
      </c>
      <c r="P198">
        <f t="shared" si="57"/>
        <v>0.184134460993715</v>
      </c>
      <c r="Q198">
        <f t="shared" si="58"/>
        <v>0.18341849687770773</v>
      </c>
      <c r="R198">
        <f t="shared" si="59"/>
        <v>0.18168717306202165</v>
      </c>
    </row>
    <row r="199" spans="1:18" x14ac:dyDescent="0.25">
      <c r="A199" s="1">
        <f t="shared" si="42"/>
        <v>1730</v>
      </c>
      <c r="B199">
        <f t="shared" si="44"/>
        <v>0.35400297225515875</v>
      </c>
      <c r="C199">
        <f t="shared" si="45"/>
        <v>0.29463919354413792</v>
      </c>
      <c r="D199">
        <f t="shared" si="46"/>
        <v>0.17644748653119019</v>
      </c>
      <c r="E199">
        <f t="shared" si="47"/>
        <v>0.3802187636892837</v>
      </c>
      <c r="F199">
        <f t="shared" si="48"/>
        <v>0.44575557974969704</v>
      </c>
      <c r="G199">
        <f t="shared" si="49"/>
        <v>0.30775528933151719</v>
      </c>
      <c r="H199">
        <f t="shared" si="50"/>
        <v>0.30336077273465145</v>
      </c>
      <c r="I199">
        <f t="shared" si="51"/>
        <v>0.30560287488890736</v>
      </c>
      <c r="J199" s="1">
        <f t="shared" si="43"/>
        <v>1730</v>
      </c>
      <c r="K199">
        <f t="shared" si="52"/>
        <v>0.22254539750686941</v>
      </c>
      <c r="L199">
        <f t="shared" si="53"/>
        <v>0.16862182254569158</v>
      </c>
      <c r="M199">
        <f t="shared" si="54"/>
        <v>8.0072670627086964E-2</v>
      </c>
      <c r="N199">
        <f t="shared" si="55"/>
        <v>0.27467747523095548</v>
      </c>
      <c r="O199">
        <f t="shared" si="56"/>
        <v>0.33725218617441488</v>
      </c>
      <c r="P199">
        <f t="shared" si="57"/>
        <v>0.18219253642675737</v>
      </c>
      <c r="Q199">
        <f t="shared" si="58"/>
        <v>0.18144976877952013</v>
      </c>
      <c r="R199">
        <f t="shared" si="59"/>
        <v>0.17976292415626546</v>
      </c>
    </row>
    <row r="200" spans="1:18" x14ac:dyDescent="0.25">
      <c r="A200" s="1">
        <f t="shared" si="42"/>
        <v>1740</v>
      </c>
      <c r="B200">
        <f t="shared" si="44"/>
        <v>0.35188439850435149</v>
      </c>
      <c r="C200">
        <f t="shared" si="45"/>
        <v>0.29228593506034972</v>
      </c>
      <c r="D200">
        <f t="shared" si="46"/>
        <v>0.17329915274040447</v>
      </c>
      <c r="E200">
        <f t="shared" si="47"/>
        <v>0.37851849314531932</v>
      </c>
      <c r="F200">
        <f t="shared" si="48"/>
        <v>0.44430065427135912</v>
      </c>
      <c r="G200">
        <f t="shared" si="49"/>
        <v>0.30548262736689025</v>
      </c>
      <c r="H200">
        <f t="shared" si="50"/>
        <v>0.3010613910679949</v>
      </c>
      <c r="I200">
        <f t="shared" si="51"/>
        <v>0.30332935500801544</v>
      </c>
      <c r="J200" s="1">
        <f t="shared" si="43"/>
        <v>1740</v>
      </c>
      <c r="K200">
        <f t="shared" si="52"/>
        <v>0.22062080773098836</v>
      </c>
      <c r="L200">
        <f t="shared" si="53"/>
        <v>0.16666356401027438</v>
      </c>
      <c r="M200">
        <f t="shared" si="54"/>
        <v>7.8001701043016236E-2</v>
      </c>
      <c r="N200">
        <f t="shared" si="55"/>
        <v>0.27324109412165409</v>
      </c>
      <c r="O200">
        <f t="shared" si="56"/>
        <v>0.33590832760171108</v>
      </c>
      <c r="P200">
        <f t="shared" si="57"/>
        <v>0.18027055310906426</v>
      </c>
      <c r="Q200">
        <f t="shared" si="58"/>
        <v>0.17950150912438201</v>
      </c>
      <c r="R200">
        <f t="shared" si="59"/>
        <v>0.17785876104475307</v>
      </c>
    </row>
    <row r="201" spans="1:18" x14ac:dyDescent="0.25">
      <c r="A201" s="1">
        <f t="shared" si="42"/>
        <v>1750</v>
      </c>
      <c r="B201">
        <f t="shared" si="44"/>
        <v>0.3497785036152754</v>
      </c>
      <c r="C201">
        <f t="shared" si="45"/>
        <v>0.28994966969579061</v>
      </c>
      <c r="D201">
        <f t="shared" si="46"/>
        <v>0.17018383835397871</v>
      </c>
      <c r="E201">
        <f t="shared" si="47"/>
        <v>0.37683092125184919</v>
      </c>
      <c r="F201">
        <f t="shared" si="48"/>
        <v>0.44285481023020856</v>
      </c>
      <c r="G201">
        <f t="shared" si="49"/>
        <v>0.30322598335136619</v>
      </c>
      <c r="H201">
        <f t="shared" si="50"/>
        <v>0.2987783465205659</v>
      </c>
      <c r="I201">
        <f t="shared" si="51"/>
        <v>0.30107212420337348</v>
      </c>
      <c r="J201" s="1">
        <f t="shared" si="43"/>
        <v>1750</v>
      </c>
      <c r="K201">
        <f t="shared" si="52"/>
        <v>0.21871286195604792</v>
      </c>
      <c r="L201">
        <f t="shared" si="53"/>
        <v>0.16472655591062968</v>
      </c>
      <c r="M201">
        <f t="shared" si="54"/>
        <v>7.596924916723187E-2</v>
      </c>
      <c r="N201">
        <f t="shared" si="55"/>
        <v>0.27181760065410021</v>
      </c>
      <c r="O201">
        <f t="shared" si="56"/>
        <v>0.33457424690090254</v>
      </c>
      <c r="P201">
        <f t="shared" si="57"/>
        <v>0.17836831688882548</v>
      </c>
      <c r="Q201">
        <f t="shared" si="58"/>
        <v>0.17757351833225565</v>
      </c>
      <c r="R201">
        <f t="shared" si="59"/>
        <v>0.17597448432232227</v>
      </c>
    </row>
    <row r="202" spans="1:18" x14ac:dyDescent="0.25">
      <c r="A202" s="1">
        <f t="shared" si="42"/>
        <v>1760</v>
      </c>
      <c r="B202">
        <f t="shared" si="44"/>
        <v>0.34768521170974348</v>
      </c>
      <c r="C202">
        <f t="shared" si="45"/>
        <v>0.28763029939050955</v>
      </c>
      <c r="D202">
        <f t="shared" si="46"/>
        <v>0.1671016180237235</v>
      </c>
      <c r="E202">
        <f t="shared" si="47"/>
        <v>0.37515592189004437</v>
      </c>
      <c r="F202">
        <f t="shared" si="48"/>
        <v>0.44141795873301637</v>
      </c>
      <c r="G202">
        <f t="shared" si="49"/>
        <v>0.30098525675679222</v>
      </c>
      <c r="H202">
        <f t="shared" si="50"/>
        <v>0.29651153917334061</v>
      </c>
      <c r="I202">
        <f t="shared" si="51"/>
        <v>0.29883107932234715</v>
      </c>
      <c r="J202" s="1">
        <f t="shared" si="43"/>
        <v>1760</v>
      </c>
      <c r="K202">
        <f t="shared" si="52"/>
        <v>0.21682141624344312</v>
      </c>
      <c r="L202">
        <f t="shared" si="53"/>
        <v>0.16281059343055637</v>
      </c>
      <c r="M202">
        <f t="shared" si="54"/>
        <v>7.3974995038262895E-2</v>
      </c>
      <c r="N202">
        <f t="shared" si="55"/>
        <v>0.27040683529604226</v>
      </c>
      <c r="O202">
        <f t="shared" si="56"/>
        <v>0.33324983536131803</v>
      </c>
      <c r="P202">
        <f t="shared" si="57"/>
        <v>0.17648563526949512</v>
      </c>
      <c r="Q202">
        <f t="shared" si="58"/>
        <v>0.17566559847322638</v>
      </c>
      <c r="R202">
        <f t="shared" si="59"/>
        <v>0.17410989628896167</v>
      </c>
    </row>
    <row r="203" spans="1:18" x14ac:dyDescent="0.25">
      <c r="A203" s="1">
        <f t="shared" si="42"/>
        <v>1770</v>
      </c>
      <c r="B203">
        <f t="shared" si="44"/>
        <v>0.34560444736367124</v>
      </c>
      <c r="C203">
        <f t="shared" si="45"/>
        <v>0.28532772624963409</v>
      </c>
      <c r="D203">
        <f t="shared" si="46"/>
        <v>0.16405255976461544</v>
      </c>
      <c r="E203">
        <f t="shared" si="47"/>
        <v>0.37349337040364866</v>
      </c>
      <c r="F203">
        <f t="shared" si="48"/>
        <v>0.4399900120969632</v>
      </c>
      <c r="G203">
        <f t="shared" si="49"/>
        <v>0.29876034744944724</v>
      </c>
      <c r="H203">
        <f t="shared" si="50"/>
        <v>0.294260869431337</v>
      </c>
      <c r="I203">
        <f t="shared" si="51"/>
        <v>0.29660611758262545</v>
      </c>
      <c r="J203" s="1">
        <f t="shared" si="43"/>
        <v>1770</v>
      </c>
      <c r="K203">
        <f t="shared" si="52"/>
        <v>0.21494632789936136</v>
      </c>
      <c r="L203">
        <f t="shared" si="53"/>
        <v>0.16091547323599675</v>
      </c>
      <c r="M203">
        <f t="shared" si="54"/>
        <v>7.2018612605988255E-2</v>
      </c>
      <c r="N203">
        <f t="shared" si="55"/>
        <v>0.26900864097136301</v>
      </c>
      <c r="O203">
        <f t="shared" si="56"/>
        <v>0.33193498593103987</v>
      </c>
      <c r="P203">
        <f t="shared" si="57"/>
        <v>0.17462231740171796</v>
      </c>
      <c r="Q203">
        <f t="shared" si="58"/>
        <v>0.17377755326157873</v>
      </c>
      <c r="R203">
        <f t="shared" si="59"/>
        <v>0.17226480094267735</v>
      </c>
    </row>
    <row r="204" spans="1:18" x14ac:dyDescent="0.25">
      <c r="A204" s="1">
        <f t="shared" si="42"/>
        <v>1780</v>
      </c>
      <c r="B204">
        <f t="shared" si="44"/>
        <v>0.34353613560435875</v>
      </c>
      <c r="C204">
        <f t="shared" si="45"/>
        <v>0.28304185255202308</v>
      </c>
      <c r="D204">
        <f t="shared" si="46"/>
        <v>0.16103672491934448</v>
      </c>
      <c r="E204">
        <f t="shared" si="47"/>
        <v>0.37184314358189402</v>
      </c>
      <c r="F204">
        <f t="shared" si="48"/>
        <v>0.4385708838284057</v>
      </c>
      <c r="G204">
        <f t="shared" si="49"/>
        <v>0.29655115569421864</v>
      </c>
      <c r="H204">
        <f t="shared" si="50"/>
        <v>0.29202623802924454</v>
      </c>
      <c r="I204">
        <f t="shared" si="51"/>
        <v>0.29439713657785155</v>
      </c>
      <c r="J204" s="1">
        <f t="shared" si="43"/>
        <v>1780</v>
      </c>
      <c r="K204">
        <f t="shared" si="52"/>
        <v>0.21308745546401692</v>
      </c>
      <c r="L204">
        <f t="shared" si="53"/>
        <v>0.15904099347543932</v>
      </c>
      <c r="M204">
        <f t="shared" si="54"/>
        <v>7.0099769892721334E-2</v>
      </c>
      <c r="N204">
        <f t="shared" si="55"/>
        <v>0.26762286301615679</v>
      </c>
      <c r="O204">
        <f t="shared" si="56"/>
        <v>0.33062959318447294</v>
      </c>
      <c r="P204">
        <f t="shared" si="57"/>
        <v>0.17277817407510632</v>
      </c>
      <c r="Q204">
        <f t="shared" si="58"/>
        <v>0.17190918804963573</v>
      </c>
      <c r="R204">
        <f t="shared" si="59"/>
        <v>0.17043900397214251</v>
      </c>
    </row>
    <row r="205" spans="1:18" x14ac:dyDescent="0.25">
      <c r="A205" s="1">
        <f t="shared" si="42"/>
        <v>1790</v>
      </c>
      <c r="B205">
        <f t="shared" si="44"/>
        <v>0.34148020190778922</v>
      </c>
      <c r="C205">
        <f t="shared" si="45"/>
        <v>0.28077258075866918</v>
      </c>
      <c r="D205">
        <f t="shared" si="46"/>
        <v>0.15805416812565387</v>
      </c>
      <c r="E205">
        <f t="shared" si="47"/>
        <v>0.37020511964253844</v>
      </c>
      <c r="F205">
        <f t="shared" si="48"/>
        <v>0.43716048860209977</v>
      </c>
      <c r="G205">
        <f t="shared" si="49"/>
        <v>0.29435758215857977</v>
      </c>
      <c r="H205">
        <f t="shared" si="50"/>
        <v>0.28980754603684189</v>
      </c>
      <c r="I205">
        <f t="shared" si="51"/>
        <v>0.29220403428302388</v>
      </c>
      <c r="J205" s="1">
        <f t="shared" si="43"/>
        <v>1790</v>
      </c>
      <c r="K205">
        <f t="shared" si="52"/>
        <v>0.21124465870097944</v>
      </c>
      <c r="L205">
        <f t="shared" si="53"/>
        <v>0.15718695377996639</v>
      </c>
      <c r="M205">
        <f t="shared" si="54"/>
        <v>6.8218129157373616E-2</v>
      </c>
      <c r="N205">
        <f t="shared" si="55"/>
        <v>0.26624934913566395</v>
      </c>
      <c r="O205">
        <f t="shared" si="56"/>
        <v>0.32933355329069203</v>
      </c>
      <c r="P205">
        <f t="shared" si="57"/>
        <v>0.17095301770986715</v>
      </c>
      <c r="Q205">
        <f t="shared" si="58"/>
        <v>0.17006030982137343</v>
      </c>
      <c r="R205">
        <f t="shared" si="59"/>
        <v>0.16863231274915136</v>
      </c>
    </row>
    <row r="206" spans="1:18" x14ac:dyDescent="0.25">
      <c r="A206" s="1">
        <f t="shared" si="42"/>
        <v>1800</v>
      </c>
      <c r="B206">
        <f t="shared" si="44"/>
        <v>0.33943657219594386</v>
      </c>
      <c r="C206">
        <f t="shared" si="45"/>
        <v>0.27851981352085664</v>
      </c>
      <c r="D206">
        <f t="shared" si="46"/>
        <v>0.15510493728652297</v>
      </c>
      <c r="E206">
        <f t="shared" si="47"/>
        <v>0.36857917821503033</v>
      </c>
      <c r="F206">
        <f t="shared" si="48"/>
        <v>0.43575874224086608</v>
      </c>
      <c r="G206">
        <f t="shared" si="49"/>
        <v>0.29217952791638213</v>
      </c>
      <c r="H206">
        <f t="shared" si="50"/>
        <v>0.2876046948642067</v>
      </c>
      <c r="I206">
        <f t="shared" si="51"/>
        <v>0.29002670905965794</v>
      </c>
      <c r="J206" s="1">
        <f t="shared" si="43"/>
        <v>1800</v>
      </c>
      <c r="K206">
        <f t="shared" si="52"/>
        <v>0.20941779858659387</v>
      </c>
      <c r="L206">
        <f t="shared" si="53"/>
        <v>0.15535315526295912</v>
      </c>
      <c r="M206">
        <f t="shared" si="54"/>
        <v>6.6373347062584437E-2</v>
      </c>
      <c r="N206">
        <f t="shared" si="55"/>
        <v>0.26488794936204685</v>
      </c>
      <c r="O206">
        <f t="shared" si="56"/>
        <v>0.32804676398253962</v>
      </c>
      <c r="P206">
        <f t="shared" si="57"/>
        <v>0.16914666234829323</v>
      </c>
      <c r="Q206">
        <f t="shared" si="58"/>
        <v>0.16823072718581944</v>
      </c>
      <c r="R206">
        <f t="shared" si="59"/>
        <v>0.1668445363208762</v>
      </c>
    </row>
    <row r="207" spans="1:18" x14ac:dyDescent="0.25">
      <c r="A207" s="1">
        <f t="shared" si="42"/>
        <v>1810</v>
      </c>
      <c r="B207">
        <f t="shared" si="44"/>
        <v>0.33740517283413285</v>
      </c>
      <c r="C207">
        <f t="shared" si="45"/>
        <v>0.27628345368808049</v>
      </c>
      <c r="D207">
        <f t="shared" si="46"/>
        <v>0.15218907354323832</v>
      </c>
      <c r="E207">
        <f t="shared" si="47"/>
        <v>0.36696520032380242</v>
      </c>
      <c r="F207">
        <f t="shared" si="48"/>
        <v>0.43436556169568918</v>
      </c>
      <c r="G207">
        <f t="shared" si="49"/>
        <v>0.2900168944514645</v>
      </c>
      <c r="H207">
        <f t="shared" si="50"/>
        <v>0.28541758626671299</v>
      </c>
      <c r="I207">
        <f t="shared" si="51"/>
        <v>0.28786505966075604</v>
      </c>
      <c r="J207" s="1">
        <f t="shared" si="43"/>
        <v>1810</v>
      </c>
      <c r="K207">
        <f t="shared" si="52"/>
        <v>0.2076067372994925</v>
      </c>
      <c r="L207">
        <f t="shared" si="53"/>
        <v>0.15353940051946879</v>
      </c>
      <c r="M207">
        <f t="shared" si="54"/>
        <v>6.4565074844701809E-2</v>
      </c>
      <c r="N207">
        <f t="shared" si="55"/>
        <v>0.26353851601298944</v>
      </c>
      <c r="O207">
        <f t="shared" si="56"/>
        <v>0.32676912452645868</v>
      </c>
      <c r="P207">
        <f t="shared" si="57"/>
        <v>0.16735892364612193</v>
      </c>
      <c r="Q207">
        <f t="shared" si="58"/>
        <v>0.16642025037024932</v>
      </c>
      <c r="R207">
        <f t="shared" si="59"/>
        <v>0.16507548540194777</v>
      </c>
    </row>
    <row r="208" spans="1:18" x14ac:dyDescent="0.25">
      <c r="A208" s="1">
        <f t="shared" si="42"/>
        <v>1820</v>
      </c>
      <c r="B208">
        <f t="shared" si="44"/>
        <v>0.33538593062834215</v>
      </c>
      <c r="C208">
        <f t="shared" si="45"/>
        <v>0.27406340431573362</v>
      </c>
      <c r="D208">
        <f t="shared" si="46"/>
        <v>0.14930661125139891</v>
      </c>
      <c r="E208">
        <f t="shared" si="47"/>
        <v>0.36536306837169946</v>
      </c>
      <c r="F208">
        <f t="shared" si="48"/>
        <v>0.43298086502623723</v>
      </c>
      <c r="G208">
        <f t="shared" si="49"/>
        <v>0.28786958366108306</v>
      </c>
      <c r="H208">
        <f t="shared" si="50"/>
        <v>0.28324612234984836</v>
      </c>
      <c r="I208">
        <f t="shared" si="51"/>
        <v>0.2857189852355424</v>
      </c>
      <c r="J208" s="1">
        <f t="shared" si="43"/>
        <v>1820</v>
      </c>
      <c r="K208">
        <f t="shared" si="52"/>
        <v>0.20581133821019754</v>
      </c>
      <c r="L208">
        <f t="shared" si="53"/>
        <v>0.1517454936252689</v>
      </c>
      <c r="M208">
        <f t="shared" si="54"/>
        <v>6.2792958486494341E-2</v>
      </c>
      <c r="N208">
        <f t="shared" si="55"/>
        <v>0.26220090365110571</v>
      </c>
      <c r="O208">
        <f t="shared" si="56"/>
        <v>0.32550053569303405</v>
      </c>
      <c r="P208">
        <f t="shared" si="57"/>
        <v>0.16558961886377266</v>
      </c>
      <c r="Q208">
        <f t="shared" si="58"/>
        <v>0.16462869121318668</v>
      </c>
      <c r="R208">
        <f t="shared" si="59"/>
        <v>0.16332497236635607</v>
      </c>
    </row>
    <row r="209" spans="1:18" x14ac:dyDescent="0.25">
      <c r="A209" s="1">
        <f t="shared" si="42"/>
        <v>1830</v>
      </c>
      <c r="B209">
        <f t="shared" si="44"/>
        <v>0.33337877282259604</v>
      </c>
      <c r="C209">
        <f t="shared" si="45"/>
        <v>0.27185956867256578</v>
      </c>
      <c r="D209">
        <f t="shared" si="46"/>
        <v>0.14645757795990047</v>
      </c>
      <c r="E209">
        <f t="shared" si="47"/>
        <v>0.36377266612354103</v>
      </c>
      <c r="F209">
        <f t="shared" si="48"/>
        <v>0.43160457138179475</v>
      </c>
      <c r="G209">
        <f t="shared" si="49"/>
        <v>0.28573749785917113</v>
      </c>
      <c r="H209">
        <f t="shared" si="50"/>
        <v>0.28109020557381958</v>
      </c>
      <c r="I209">
        <f t="shared" si="51"/>
        <v>0.28358838533400582</v>
      </c>
      <c r="J209" s="1">
        <f t="shared" si="43"/>
        <v>1830</v>
      </c>
      <c r="K209">
        <f t="shared" si="52"/>
        <v>0.20403146587081331</v>
      </c>
      <c r="L209">
        <f t="shared" si="53"/>
        <v>0.14997124013559682</v>
      </c>
      <c r="M209">
        <f t="shared" si="54"/>
        <v>6.1056638892472974E-2</v>
      </c>
      <c r="N209">
        <f t="shared" si="55"/>
        <v>0.26087496904413893</v>
      </c>
      <c r="O209">
        <f t="shared" si="56"/>
        <v>0.32424089972822956</v>
      </c>
      <c r="P209">
        <f t="shared" si="57"/>
        <v>0.163838566857469</v>
      </c>
      <c r="Q209">
        <f t="shared" si="58"/>
        <v>0.16285586315721912</v>
      </c>
      <c r="R209">
        <f t="shared" si="59"/>
        <v>0.16159281123919311</v>
      </c>
    </row>
    <row r="210" spans="1:18" x14ac:dyDescent="0.25">
      <c r="A210" s="1">
        <f t="shared" si="42"/>
        <v>1840</v>
      </c>
      <c r="B210">
        <f t="shared" si="44"/>
        <v>0.33138362709633584</v>
      </c>
      <c r="C210">
        <f t="shared" si="45"/>
        <v>0.26967185024792184</v>
      </c>
      <c r="D210">
        <f t="shared" si="46"/>
        <v>0.14364199439293932</v>
      </c>
      <c r="E210">
        <f t="shared" si="47"/>
        <v>0.36219387868982522</v>
      </c>
      <c r="F210">
        <f t="shared" si="48"/>
        <v>0.43023660098259375</v>
      </c>
      <c r="G210">
        <f t="shared" si="49"/>
        <v>0.28362053977943102</v>
      </c>
      <c r="H210">
        <f t="shared" si="50"/>
        <v>0.2789497387579849</v>
      </c>
      <c r="I210">
        <f t="shared" si="51"/>
        <v>0.28147315991124278</v>
      </c>
      <c r="J210" s="1">
        <f t="shared" si="43"/>
        <v>1840</v>
      </c>
      <c r="K210">
        <f t="shared" si="52"/>
        <v>0.20226698600480814</v>
      </c>
      <c r="L210">
        <f t="shared" si="53"/>
        <v>0.14821644708359571</v>
      </c>
      <c r="M210">
        <f t="shared" si="54"/>
        <v>5.9355752066695654E-2</v>
      </c>
      <c r="N210">
        <f t="shared" si="55"/>
        <v>0.25956057112593911</v>
      </c>
      <c r="O210">
        <f t="shared" si="56"/>
        <v>0.32299012032529317</v>
      </c>
      <c r="P210">
        <f t="shared" si="57"/>
        <v>0.16210558807025333</v>
      </c>
      <c r="Q210">
        <f t="shared" si="58"/>
        <v>0.16110158124163831</v>
      </c>
      <c r="R210">
        <f t="shared" si="59"/>
        <v>0.15987881768823348</v>
      </c>
    </row>
    <row r="211" spans="1:18" x14ac:dyDescent="0.25">
      <c r="A211" s="1">
        <f t="shared" si="42"/>
        <v>1850</v>
      </c>
      <c r="B211">
        <f t="shared" si="44"/>
        <v>0.32940042156181404</v>
      </c>
      <c r="C211">
        <f t="shared" si="45"/>
        <v>0.26750015275876371</v>
      </c>
      <c r="D211">
        <f t="shared" si="46"/>
        <v>0.140859874435077</v>
      </c>
      <c r="E211">
        <f t="shared" si="47"/>
        <v>0.36062659251057128</v>
      </c>
      <c r="F211">
        <f t="shared" si="48"/>
        <v>0.42887687510153816</v>
      </c>
      <c r="G211">
        <f t="shared" si="49"/>
        <v>0.28151861257826472</v>
      </c>
      <c r="H211">
        <f t="shared" si="50"/>
        <v>0.27682462508510031</v>
      </c>
      <c r="I211">
        <f t="shared" si="51"/>
        <v>0.27937320933159265</v>
      </c>
      <c r="J211" s="1">
        <f t="shared" si="43"/>
        <v>1850</v>
      </c>
      <c r="K211">
        <f t="shared" si="52"/>
        <v>0.20051776549688408</v>
      </c>
      <c r="L211">
        <f t="shared" si="53"/>
        <v>0.14648092297846838</v>
      </c>
      <c r="M211">
        <f t="shared" si="54"/>
        <v>5.7689929292926483E-2</v>
      </c>
      <c r="N211">
        <f t="shared" si="55"/>
        <v>0.25825757095819979</v>
      </c>
      <c r="O211">
        <f t="shared" si="56"/>
        <v>0.3217481025973199</v>
      </c>
      <c r="P211">
        <f t="shared" si="57"/>
        <v>0.16039050452289616</v>
      </c>
      <c r="Q211">
        <f t="shared" si="58"/>
        <v>0.15936566209491332</v>
      </c>
      <c r="R211">
        <f t="shared" si="59"/>
        <v>0.15818280901537124</v>
      </c>
    </row>
    <row r="212" spans="1:18" x14ac:dyDescent="0.25">
      <c r="A212" s="1">
        <f t="shared" si="42"/>
        <v>1860</v>
      </c>
      <c r="B212">
        <f t="shared" si="44"/>
        <v>0.32742908476150412</v>
      </c>
      <c r="C212">
        <f t="shared" si="45"/>
        <v>0.26534438015647988</v>
      </c>
      <c r="D212">
        <f t="shared" si="46"/>
        <v>0.1381112251194048</v>
      </c>
      <c r="E212">
        <f t="shared" si="47"/>
        <v>0.35907069533930752</v>
      </c>
      <c r="F212">
        <f t="shared" si="48"/>
        <v>0.42752531604630883</v>
      </c>
      <c r="G212">
        <f t="shared" si="49"/>
        <v>0.27943161983755149</v>
      </c>
      <c r="H212">
        <f t="shared" si="50"/>
        <v>0.27471476810538964</v>
      </c>
      <c r="I212">
        <f t="shared" si="51"/>
        <v>0.27728843437260497</v>
      </c>
      <c r="J212" s="1">
        <f t="shared" si="43"/>
        <v>1860</v>
      </c>
      <c r="K212">
        <f t="shared" si="52"/>
        <v>0.1987836723829346</v>
      </c>
      <c r="L212">
        <f t="shared" si="53"/>
        <v>0.144764477803351</v>
      </c>
      <c r="M212">
        <f t="shared" si="54"/>
        <v>5.60587973170176E-2</v>
      </c>
      <c r="N212">
        <f t="shared" si="55"/>
        <v>0.2569658316929414</v>
      </c>
      <c r="O212">
        <f t="shared" si="56"/>
        <v>0.32051475305044874</v>
      </c>
      <c r="P212">
        <f t="shared" si="57"/>
        <v>0.15869313980471644</v>
      </c>
      <c r="Q212">
        <f t="shared" si="58"/>
        <v>0.15764792392700611</v>
      </c>
      <c r="R212">
        <f t="shared" si="59"/>
        <v>0.15650460414792011</v>
      </c>
    </row>
    <row r="213" spans="1:18" x14ac:dyDescent="0.25">
      <c r="A213" s="1">
        <f t="shared" si="42"/>
        <v>1870</v>
      </c>
      <c r="B213">
        <f t="shared" si="44"/>
        <v>0.32546954566552566</v>
      </c>
      <c r="C213">
        <f t="shared" si="45"/>
        <v>0.26320443663349224</v>
      </c>
      <c r="D213">
        <f t="shared" si="46"/>
        <v>0.13539604661884347</v>
      </c>
      <c r="E213">
        <f t="shared" si="47"/>
        <v>0.35752607622720417</v>
      </c>
      <c r="F213">
        <f t="shared" si="48"/>
        <v>0.42618184714184038</v>
      </c>
      <c r="G213">
        <f t="shared" si="49"/>
        <v>0.27735946556726221</v>
      </c>
      <c r="H213">
        <f t="shared" si="50"/>
        <v>0.27262007174044167</v>
      </c>
      <c r="I213">
        <f t="shared" si="51"/>
        <v>0.2752187362288081</v>
      </c>
      <c r="J213" s="1">
        <f t="shared" si="43"/>
        <v>1870</v>
      </c>
      <c r="K213">
        <f t="shared" si="52"/>
        <v>0.19706457584008885</v>
      </c>
      <c r="L213">
        <f t="shared" si="53"/>
        <v>0.1430669230129179</v>
      </c>
      <c r="M213">
        <f t="shared" si="54"/>
        <v>5.4461978531378394E-2</v>
      </c>
      <c r="N213">
        <f t="shared" si="55"/>
        <v>0.25568521853572534</v>
      </c>
      <c r="O213">
        <f t="shared" si="56"/>
        <v>0.31928997955767835</v>
      </c>
      <c r="P213">
        <f t="shared" si="57"/>
        <v>0.15701331906430926</v>
      </c>
      <c r="Q213">
        <f t="shared" si="58"/>
        <v>0.15594818652153664</v>
      </c>
      <c r="R213">
        <f t="shared" si="59"/>
        <v>0.15484402362977143</v>
      </c>
    </row>
    <row r="214" spans="1:18" x14ac:dyDescent="0.25">
      <c r="A214" s="1">
        <f t="shared" si="42"/>
        <v>1880</v>
      </c>
      <c r="B214">
        <f t="shared" si="44"/>
        <v>0.32352173366908527</v>
      </c>
      <c r="C214">
        <f t="shared" si="45"/>
        <v>0.26108022662965769</v>
      </c>
      <c r="D214">
        <f t="shared" si="46"/>
        <v>0.13271433224061394</v>
      </c>
      <c r="E214">
        <f t="shared" si="47"/>
        <v>0.35599262550735328</v>
      </c>
      <c r="F214">
        <f t="shared" si="48"/>
        <v>0.4248463927131616</v>
      </c>
      <c r="G214">
        <f t="shared" si="49"/>
        <v>0.27530205420793918</v>
      </c>
      <c r="H214">
        <f t="shared" si="50"/>
        <v>0.27054044028694557</v>
      </c>
      <c r="I214">
        <f t="shared" si="51"/>
        <v>0.27316401651530536</v>
      </c>
      <c r="J214" s="1">
        <f t="shared" si="43"/>
        <v>1880</v>
      </c>
      <c r="K214">
        <f t="shared" si="52"/>
        <v>0.19536034617684248</v>
      </c>
      <c r="L214">
        <f t="shared" si="53"/>
        <v>0.14138807153072663</v>
      </c>
      <c r="M214">
        <f t="shared" si="54"/>
        <v>5.2899091161394858E-2</v>
      </c>
      <c r="N214">
        <f t="shared" si="55"/>
        <v>0.25441559870958419</v>
      </c>
      <c r="O214">
        <f t="shared" si="56"/>
        <v>0.31807369133328545</v>
      </c>
      <c r="P214">
        <f t="shared" si="57"/>
        <v>0.15535086900018991</v>
      </c>
      <c r="Q214">
        <f t="shared" si="58"/>
        <v>0.1542662712278049</v>
      </c>
      <c r="R214">
        <f t="shared" si="59"/>
        <v>0.15320088961244213</v>
      </c>
    </row>
    <row r="215" spans="1:18" x14ac:dyDescent="0.25">
      <c r="A215" s="1">
        <f t="shared" si="42"/>
        <v>1890</v>
      </c>
      <c r="B215">
        <f t="shared" si="44"/>
        <v>0.32158557858993259</v>
      </c>
      <c r="C215">
        <f t="shared" si="45"/>
        <v>0.25897165483847651</v>
      </c>
      <c r="D215">
        <f t="shared" si="46"/>
        <v>0.13006606842391108</v>
      </c>
      <c r="E215">
        <f t="shared" si="47"/>
        <v>0.3544702347791977</v>
      </c>
      <c r="F215">
        <f t="shared" si="48"/>
        <v>0.42351887806858923</v>
      </c>
      <c r="G215">
        <f t="shared" si="49"/>
        <v>0.27325929063302379</v>
      </c>
      <c r="H215">
        <f t="shared" si="50"/>
        <v>0.26847577842025705</v>
      </c>
      <c r="I215">
        <f t="shared" si="51"/>
        <v>0.27112417727119592</v>
      </c>
      <c r="J215" s="1">
        <f t="shared" si="43"/>
        <v>1890</v>
      </c>
      <c r="K215">
        <f t="shared" si="52"/>
        <v>0.19367085482327301</v>
      </c>
      <c r="L215">
        <f t="shared" si="53"/>
        <v>0.13972773774631175</v>
      </c>
      <c r="M215">
        <f t="shared" si="54"/>
        <v>5.136974945365827E-2</v>
      </c>
      <c r="N215">
        <f t="shared" si="55"/>
        <v>0.25315684141965333</v>
      </c>
      <c r="O215">
        <f t="shared" si="56"/>
        <v>0.31686579890782662</v>
      </c>
      <c r="P215">
        <f t="shared" si="57"/>
        <v>0.15370561785136327</v>
      </c>
      <c r="Q215">
        <f t="shared" si="58"/>
        <v>0.15260200095268117</v>
      </c>
      <c r="R215">
        <f t="shared" si="59"/>
        <v>0.15157502584598984</v>
      </c>
    </row>
    <row r="216" spans="1:18" x14ac:dyDescent="0.25">
      <c r="A216" s="1">
        <f t="shared" si="42"/>
        <v>1900</v>
      </c>
      <c r="B216">
        <f t="shared" si="44"/>
        <v>0.3196610106658313</v>
      </c>
      <c r="C216">
        <f t="shared" si="45"/>
        <v>0.25687862621310786</v>
      </c>
      <c r="D216">
        <f t="shared" si="46"/>
        <v>0.12745123474081116</v>
      </c>
      <c r="E216">
        <f t="shared" si="47"/>
        <v>0.35295879689311033</v>
      </c>
      <c r="F216">
        <f t="shared" si="48"/>
        <v>0.42219922948326793</v>
      </c>
      <c r="G216">
        <f t="shared" si="49"/>
        <v>0.27123108015105024</v>
      </c>
      <c r="H216">
        <f t="shared" si="50"/>
        <v>0.26642599119781107</v>
      </c>
      <c r="I216">
        <f t="shared" si="51"/>
        <v>0.26909912096283295</v>
      </c>
      <c r="J216" s="1">
        <f t="shared" si="43"/>
        <v>1900</v>
      </c>
      <c r="K216">
        <f t="shared" si="52"/>
        <v>0.1919959743213408</v>
      </c>
      <c r="L216">
        <f t="shared" si="53"/>
        <v>0.13808573751203657</v>
      </c>
      <c r="M216">
        <f t="shared" si="54"/>
        <v>4.9873563865860844E-2</v>
      </c>
      <c r="N216">
        <f t="shared" si="55"/>
        <v>0.25190881781849089</v>
      </c>
      <c r="O216">
        <f t="shared" si="56"/>
        <v>0.31566621410371187</v>
      </c>
      <c r="P216">
        <f t="shared" si="57"/>
        <v>0.15207739538782417</v>
      </c>
      <c r="Q216">
        <f t="shared" si="58"/>
        <v>0.15095520015236619</v>
      </c>
      <c r="R216">
        <f t="shared" si="59"/>
        <v>0.14996625766983329</v>
      </c>
    </row>
    <row r="217" spans="1:18" x14ac:dyDescent="0.25">
      <c r="A217" s="1">
        <f t="shared" si="42"/>
        <v>1910</v>
      </c>
      <c r="B217">
        <f t="shared" si="44"/>
        <v>0.31774796055204574</v>
      </c>
      <c r="C217">
        <f t="shared" si="45"/>
        <v>0.25480104597219877</v>
      </c>
      <c r="D217">
        <f t="shared" si="46"/>
        <v>0.12486980390044169</v>
      </c>
      <c r="E217">
        <f t="shared" si="47"/>
        <v>0.35145820593512384</v>
      </c>
      <c r="F217">
        <f t="shared" si="48"/>
        <v>0.42088737418304678</v>
      </c>
      <c r="G217">
        <f t="shared" si="49"/>
        <v>0.26921732850769997</v>
      </c>
      <c r="H217">
        <f t="shared" si="50"/>
        <v>0.26439098406238315</v>
      </c>
      <c r="I217">
        <f t="shared" si="51"/>
        <v>0.26708875048691416</v>
      </c>
      <c r="J217" s="1">
        <f t="shared" si="43"/>
        <v>1910</v>
      </c>
      <c r="K217">
        <f t="shared" si="52"/>
        <v>0.19033557831527301</v>
      </c>
      <c r="L217">
        <f t="shared" si="53"/>
        <v>0.13646188813971205</v>
      </c>
      <c r="M217">
        <f t="shared" si="54"/>
        <v>4.8410141258213107E-2</v>
      </c>
      <c r="N217">
        <f t="shared" si="55"/>
        <v>0.25067140097207091</v>
      </c>
      <c r="O217">
        <f t="shared" si="56"/>
        <v>0.31447485001133024</v>
      </c>
      <c r="P217">
        <f t="shared" si="57"/>
        <v>0.15046603290098515</v>
      </c>
      <c r="Q217">
        <f t="shared" si="58"/>
        <v>0.14932569482403513</v>
      </c>
      <c r="R217">
        <f t="shared" si="59"/>
        <v>0.14837441200345444</v>
      </c>
    </row>
    <row r="218" spans="1:18" x14ac:dyDescent="0.25">
      <c r="A218" s="1">
        <f t="shared" si="42"/>
        <v>1920</v>
      </c>
      <c r="B218">
        <f t="shared" si="44"/>
        <v>0.31584635931884231</v>
      </c>
      <c r="C218">
        <f t="shared" si="45"/>
        <v>0.25273881960553013</v>
      </c>
      <c r="D218">
        <f t="shared" si="46"/>
        <v>0.12232174175643931</v>
      </c>
      <c r="E218">
        <f t="shared" si="47"/>
        <v>0.34996835721181396</v>
      </c>
      <c r="F218">
        <f t="shared" si="48"/>
        <v>0.41958324032868544</v>
      </c>
      <c r="G218">
        <f t="shared" si="49"/>
        <v>0.26721794188773129</v>
      </c>
      <c r="H218">
        <f t="shared" si="50"/>
        <v>0.26237066284519617</v>
      </c>
      <c r="I218">
        <f t="shared" si="51"/>
        <v>0.26509296917340835</v>
      </c>
      <c r="J218" s="1">
        <f t="shared" si="43"/>
        <v>1920</v>
      </c>
      <c r="K218">
        <f t="shared" si="52"/>
        <v>0.18868954154203141</v>
      </c>
      <c r="L218">
        <f t="shared" si="53"/>
        <v>0.13485600839698997</v>
      </c>
      <c r="M218">
        <f t="shared" si="54"/>
        <v>4.6979085086235065E-2</v>
      </c>
      <c r="N218">
        <f t="shared" si="55"/>
        <v>0.24944446582643653</v>
      </c>
      <c r="O218">
        <f t="shared" si="56"/>
        <v>0.31329162096571617</v>
      </c>
      <c r="P218">
        <f t="shared" si="57"/>
        <v>0.14887136319405103</v>
      </c>
      <c r="Q218">
        <f t="shared" si="58"/>
        <v>0.14771331249736352</v>
      </c>
      <c r="R218">
        <f t="shared" si="59"/>
        <v>0.14679931733701587</v>
      </c>
    </row>
    <row r="219" spans="1:18" x14ac:dyDescent="0.25">
      <c r="A219" s="1">
        <f t="shared" ref="A219:A226" si="60">A218+cycle_length</f>
        <v>1930</v>
      </c>
      <c r="B219">
        <f t="shared" si="44"/>
        <v>0.31395613844900555</v>
      </c>
      <c r="C219">
        <f t="shared" si="45"/>
        <v>0.25069185287948414</v>
      </c>
      <c r="D219">
        <f t="shared" si="46"/>
        <v>0.11980700731771925</v>
      </c>
      <c r="E219">
        <f t="shared" si="47"/>
        <v>0.34848914723533486</v>
      </c>
      <c r="F219">
        <f t="shared" si="48"/>
        <v>0.4182867570003812</v>
      </c>
      <c r="G219">
        <f t="shared" si="49"/>
        <v>0.26523282691677408</v>
      </c>
      <c r="H219">
        <f t="shared" si="50"/>
        <v>0.26036493376888603</v>
      </c>
      <c r="I219">
        <f t="shared" si="51"/>
        <v>0.26311168078834052</v>
      </c>
      <c r="J219" s="1">
        <f t="shared" ref="J219:J226" si="61">A219</f>
        <v>1930</v>
      </c>
      <c r="K219">
        <f t="shared" si="52"/>
        <v>0.18705773982186208</v>
      </c>
      <c r="L219">
        <f t="shared" si="53"/>
        <v>0.13326791850354025</v>
      </c>
      <c r="M219">
        <f t="shared" si="54"/>
        <v>4.5579995594772132E-2</v>
      </c>
      <c r="N219">
        <f t="shared" si="55"/>
        <v>0.24822788917500058</v>
      </c>
      <c r="O219">
        <f t="shared" si="56"/>
        <v>0.31211644252373993</v>
      </c>
      <c r="P219">
        <f t="shared" si="57"/>
        <v>0.14729322057233163</v>
      </c>
      <c r="Q219">
        <f t="shared" si="58"/>
        <v>0.14611788222595457</v>
      </c>
      <c r="R219">
        <f t="shared" si="59"/>
        <v>0.14524080372187714</v>
      </c>
    </row>
    <row r="220" spans="1:18" x14ac:dyDescent="0.25">
      <c r="A220" s="1">
        <f t="shared" si="60"/>
        <v>1940</v>
      </c>
      <c r="B220">
        <f t="shared" ref="B220:B226" si="62">EXP(-B$9*$A220)</f>
        <v>0.31207722983536978</v>
      </c>
      <c r="C220">
        <f t="shared" ref="C220:C226" si="63">1-WEIBULL($A220, C$11, C$9, TRUE)</f>
        <v>0.24866005184233841</v>
      </c>
      <c r="D220">
        <f t="shared" ref="D220:D226" si="64">EXP((-1/D$11) * D$9 * (EXP(D$11*$A220)-1))</f>
        <v>0.11732555276257936</v>
      </c>
      <c r="E220">
        <f t="shared" ref="E220:E226" si="65">1 /(1+(($A220 / E$9)^E$11))</f>
        <v>0.34702047370860817</v>
      </c>
      <c r="F220">
        <f t="shared" ref="F220:F226" si="66">1-LOGNORMDIST($A220,F$9,F$11)</f>
        <v>0.41699785418260882</v>
      </c>
      <c r="G220">
        <f t="shared" ref="G220:G226" si="67">1-_xlfn.GAMMA.DIST($A220, G$11, 1/(G$9),TRUE)</f>
        <v>0.2632618906630102</v>
      </c>
      <c r="H220">
        <f t="shared" ref="H220:H226" si="68">IF(H$13&lt;0,GAMMADIST((-H$13^-2) * EXP(-H$13* -((LN($A220)-(H$9))/H$11)),-H$13^-2,1,1),1-GAMMADIST((-H$13^-2) * EXP(-H$13 * -((LN($A220)-(H$9))/H$11)),-H$13^-2,1,1))</f>
        <v>0.25837370345032629</v>
      </c>
      <c r="I220">
        <f t="shared" ref="I220:I226" si="69">_xlfn.BETA.DIST(I$19/(I$19 + I$17*$A220^(I$21/I$11)/EXP(I$21/I$11*I$9)),I$19,I$17,TRUE)</f>
        <v>0.26114478953641651</v>
      </c>
      <c r="J220" s="1">
        <f t="shared" si="61"/>
        <v>1940</v>
      </c>
      <c r="K220">
        <f t="shared" ref="K220:K226" si="70">EXP(-K$9*$A220)</f>
        <v>0.1854400500489273</v>
      </c>
      <c r="L220">
        <f t="shared" ref="L220:L226" si="71">1-WEIBULL($A220, L$11, L$9, TRUE)</f>
        <v>0.13169744012701823</v>
      </c>
      <c r="M220">
        <f t="shared" ref="M220:M226" si="72">EXP((-1/M$11) * M$9 * (EXP(M$11*$A220)-1))</f>
        <v>4.4212470013084815E-2</v>
      </c>
      <c r="N220">
        <f t="shared" ref="N220:N226" si="73">1 /(1+(($A220 / N$9)^N$11))</f>
        <v>0.24702154962647874</v>
      </c>
      <c r="O220">
        <f t="shared" ref="O220:O226" si="74">1-LOGNORMDIST($A220,O$9,O$11)</f>
        <v>0.31094923144180941</v>
      </c>
      <c r="P220">
        <f t="shared" ref="P220:P226" si="75">1-_xlfn.GAMMA.DIST($A220, P$11, 1/(P$9),TRUE)</f>
        <v>0.1457314408335102</v>
      </c>
      <c r="Q220">
        <f t="shared" ref="Q220:Q226" si="76">IF(Q$13&lt;0,GAMMADIST((-Q$13^-2) * EXP(-Q$13* -((LN($A220)-(Q$9))/Q$11)),-Q$13^-2,1,1),1-GAMMADIST((-Q$13^-2) * EXP(-Q$13 * -((LN($A220)-(Q$9))/Q$11)),-Q$13^-2,1,1))</f>
        <v>0.14453923457865736</v>
      </c>
      <c r="R220">
        <f t="shared" ref="R220:R226" si="77">_xlfn.BETA.DIST(R$19/(R$19 + R$17*$A220^(R$21/R$11)/EXP(R$21/R$11*R$9)),R$19,R$17,TRUE)</f>
        <v>0.14369870276103472</v>
      </c>
    </row>
    <row r="221" spans="1:18" x14ac:dyDescent="0.25">
      <c r="A221" s="1">
        <f t="shared" si="60"/>
        <v>1950</v>
      </c>
      <c r="B221">
        <f t="shared" si="62"/>
        <v>0.31020956577836489</v>
      </c>
      <c r="C221">
        <f t="shared" si="63"/>
        <v>0.24664332282938961</v>
      </c>
      <c r="D221">
        <f t="shared" si="64"/>
        <v>0.11487732345615521</v>
      </c>
      <c r="E221">
        <f t="shared" si="65"/>
        <v>0.34556223551066773</v>
      </c>
      <c r="F221">
        <f t="shared" si="66"/>
        <v>0.41571646274926688</v>
      </c>
      <c r="G221">
        <f t="shared" si="67"/>
        <v>0.26130504063872795</v>
      </c>
      <c r="H221">
        <f t="shared" si="68"/>
        <v>0.25639687890331353</v>
      </c>
      <c r="I221">
        <f t="shared" si="69"/>
        <v>0.25919220006350352</v>
      </c>
      <c r="J221" s="1">
        <f t="shared" si="61"/>
        <v>1950</v>
      </c>
      <c r="K221">
        <f t="shared" si="70"/>
        <v>0.18383635018201805</v>
      </c>
      <c r="L221">
        <f t="shared" si="71"/>
        <v>0.13014439637883157</v>
      </c>
      <c r="M221">
        <f t="shared" si="72"/>
        <v>4.2876102750857938E-2</v>
      </c>
      <c r="N221">
        <f t="shared" si="73"/>
        <v>0.24582532757344433</v>
      </c>
      <c r="O221">
        <f t="shared" si="74"/>
        <v>0.30978990565406872</v>
      </c>
      <c r="P221">
        <f t="shared" si="75"/>
        <v>0.14418586125785748</v>
      </c>
      <c r="Q221">
        <f t="shared" si="76"/>
        <v>0.14297720163080052</v>
      </c>
      <c r="R221">
        <f t="shared" si="77"/>
        <v>0.1421728475994741</v>
      </c>
    </row>
    <row r="222" spans="1:18" x14ac:dyDescent="0.25">
      <c r="A222" s="1">
        <f t="shared" si="60"/>
        <v>1960</v>
      </c>
      <c r="B222">
        <f t="shared" si="62"/>
        <v>0.30835307898357706</v>
      </c>
      <c r="C222">
        <f t="shared" si="63"/>
        <v>0.24464157246791085</v>
      </c>
      <c r="D222">
        <f t="shared" si="64"/>
        <v>0.11246225797124555</v>
      </c>
      <c r="E222">
        <f t="shared" si="65"/>
        <v>0.3441143326821573</v>
      </c>
      <c r="F222">
        <f t="shared" si="66"/>
        <v>0.41444251444912306</v>
      </c>
      <c r="G222">
        <f t="shared" si="67"/>
        <v>0.25936218480176465</v>
      </c>
      <c r="H222">
        <f t="shared" si="68"/>
        <v>0.25443436754112225</v>
      </c>
      <c r="I222">
        <f t="shared" si="69"/>
        <v>0.2572538174589738</v>
      </c>
      <c r="J222" s="1">
        <f t="shared" si="61"/>
        <v>1960</v>
      </c>
      <c r="K222">
        <f t="shared" si="70"/>
        <v>0.18224651923534713</v>
      </c>
      <c r="L222">
        <f t="shared" si="71"/>
        <v>0.12860861180971273</v>
      </c>
      <c r="M222">
        <f t="shared" si="72"/>
        <v>4.1570485594976093E-2</v>
      </c>
      <c r="N222">
        <f t="shared" si="73"/>
        <v>0.24463910516149071</v>
      </c>
      <c r="O222">
        <f t="shared" si="74"/>
        <v>0.30863838425108181</v>
      </c>
      <c r="P222">
        <f t="shared" si="75"/>
        <v>0.14265632059841238</v>
      </c>
      <c r="Q222">
        <f t="shared" si="76"/>
        <v>0.14143161695533113</v>
      </c>
      <c r="R222">
        <f t="shared" si="77"/>
        <v>0.14066307291445734</v>
      </c>
    </row>
    <row r="223" spans="1:18" x14ac:dyDescent="0.25">
      <c r="A223" s="1">
        <f t="shared" si="60"/>
        <v>1970</v>
      </c>
      <c r="B223">
        <f t="shared" si="62"/>
        <v>0.30650770255932397</v>
      </c>
      <c r="C223">
        <f t="shared" si="63"/>
        <v>0.24265470768194763</v>
      </c>
      <c r="D223">
        <f t="shared" si="64"/>
        <v>0.11008028811251983</v>
      </c>
      <c r="E223">
        <f t="shared" si="65"/>
        <v>0.34267666641098421</v>
      </c>
      <c r="F223">
        <f t="shared" si="66"/>
        <v>0.41317594189154982</v>
      </c>
      <c r="G223">
        <f t="shared" si="67"/>
        <v>0.25743323155683395</v>
      </c>
      <c r="H223">
        <f t="shared" si="68"/>
        <v>0.25248607717892635</v>
      </c>
      <c r="I223">
        <f t="shared" si="69"/>
        <v>0.25532954725790796</v>
      </c>
      <c r="J223" s="1">
        <f t="shared" si="61"/>
        <v>1970</v>
      </c>
      <c r="K223">
        <f t="shared" si="70"/>
        <v>0.18067043726942184</v>
      </c>
      <c r="L223">
        <f t="shared" si="71"/>
        <v>0.1270899124051057</v>
      </c>
      <c r="M223">
        <f t="shared" si="72"/>
        <v>4.0295207906908215E-2</v>
      </c>
      <c r="N223">
        <f t="shared" si="73"/>
        <v>0.24346276625898933</v>
      </c>
      <c r="O223">
        <f t="shared" si="74"/>
        <v>0.30749458745898639</v>
      </c>
      <c r="P223">
        <f t="shared" si="75"/>
        <v>0.14114265907112045</v>
      </c>
      <c r="Q223">
        <f t="shared" si="76"/>
        <v>0.13990231561387456</v>
      </c>
      <c r="R223">
        <f t="shared" si="77"/>
        <v>0.13916921490573469</v>
      </c>
    </row>
    <row r="224" spans="1:18" x14ac:dyDescent="0.25">
      <c r="A224" s="1">
        <f t="shared" si="60"/>
        <v>1980</v>
      </c>
      <c r="B224">
        <f t="shared" si="62"/>
        <v>0.30467337001424472</v>
      </c>
      <c r="C224">
        <f t="shared" si="63"/>
        <v>0.24068263569695469</v>
      </c>
      <c r="D224">
        <f t="shared" si="64"/>
        <v>0.10773133894412046</v>
      </c>
      <c r="E224">
        <f t="shared" si="65"/>
        <v>0.34124913901812753</v>
      </c>
      <c r="F224">
        <f t="shared" si="66"/>
        <v>0.41191667853254665</v>
      </c>
      <c r="G224">
        <f t="shared" si="67"/>
        <v>0.25551808975674728</v>
      </c>
      <c r="H224">
        <f t="shared" si="68"/>
        <v>0.25055191603610005</v>
      </c>
      <c r="I224">
        <f t="shared" si="69"/>
        <v>0.25341929544315944</v>
      </c>
      <c r="J224" s="1">
        <f t="shared" si="61"/>
        <v>1980</v>
      </c>
      <c r="K224">
        <f t="shared" si="70"/>
        <v>0.17910798538199532</v>
      </c>
      <c r="L224">
        <f t="shared" si="71"/>
        <v>0.12558812558037258</v>
      </c>
      <c r="M224">
        <f t="shared" si="72"/>
        <v>3.9049856820544654E-2</v>
      </c>
      <c r="N224">
        <f t="shared" si="73"/>
        <v>0.24229619642743186</v>
      </c>
      <c r="O224">
        <f t="shared" si="74"/>
        <v>0.30635843661910911</v>
      </c>
      <c r="P224">
        <f t="shared" si="75"/>
        <v>0.13964471834493875</v>
      </c>
      <c r="Q224">
        <f t="shared" si="76"/>
        <v>0.13838913414772058</v>
      </c>
      <c r="R224">
        <f t="shared" si="77"/>
        <v>0.13769111128569919</v>
      </c>
    </row>
    <row r="225" spans="1:18" x14ac:dyDescent="0.25">
      <c r="A225" s="1">
        <f t="shared" si="60"/>
        <v>1990</v>
      </c>
      <c r="B225">
        <f t="shared" si="62"/>
        <v>0.30285001525490413</v>
      </c>
      <c r="C225">
        <f t="shared" si="63"/>
        <v>0.2387252640442783</v>
      </c>
      <c r="D225">
        <f t="shared" si="64"/>
        <v>0.10541532882066858</v>
      </c>
      <c r="E225">
        <f t="shared" si="65"/>
        <v>0.33983165394360193</v>
      </c>
      <c r="F225">
        <f t="shared" si="66"/>
        <v>0.41066465866103818</v>
      </c>
      <c r="G225">
        <f t="shared" si="67"/>
        <v>0.25361666870352484</v>
      </c>
      <c r="H225">
        <f t="shared" si="68"/>
        <v>0.24863179273838898</v>
      </c>
      <c r="I225">
        <f t="shared" si="69"/>
        <v>0.25152296844729644</v>
      </c>
      <c r="J225" s="1">
        <f t="shared" si="61"/>
        <v>1990</v>
      </c>
      <c r="K225">
        <f t="shared" si="70"/>
        <v>0.17755904569909672</v>
      </c>
      <c r="L225">
        <f t="shared" si="71"/>
        <v>0.12410308017582827</v>
      </c>
      <c r="M225">
        <f t="shared" si="72"/>
        <v>3.7834017440328417E-2</v>
      </c>
      <c r="N225">
        <f t="shared" si="73"/>
        <v>0.2411392828923431</v>
      </c>
      <c r="O225">
        <f t="shared" si="74"/>
        <v>0.30522985416802539</v>
      </c>
      <c r="P225">
        <f t="shared" si="75"/>
        <v>0.1381623415319152</v>
      </c>
      <c r="Q225">
        <f t="shared" si="76"/>
        <v>0.13689191056873184</v>
      </c>
      <c r="R225">
        <f t="shared" si="77"/>
        <v>0.13622860126948128</v>
      </c>
    </row>
    <row r="226" spans="1:18" x14ac:dyDescent="0.25">
      <c r="A226" s="1">
        <f t="shared" si="60"/>
        <v>2000</v>
      </c>
      <c r="B226">
        <f t="shared" si="62"/>
        <v>0.30103757258341107</v>
      </c>
      <c r="C226">
        <f t="shared" si="63"/>
        <v>0.23678250056548888</v>
      </c>
      <c r="D226">
        <f t="shared" si="64"/>
        <v>0.10313216942167813</v>
      </c>
      <c r="E226">
        <f t="shared" si="65"/>
        <v>0.33842411573257603</v>
      </c>
      <c r="F226">
        <f t="shared" si="66"/>
        <v>0.40941981738544531</v>
      </c>
      <c r="G226">
        <f t="shared" si="67"/>
        <v>0.25172887814941114</v>
      </c>
      <c r="H226">
        <f t="shared" si="68"/>
        <v>0.24672561631996781</v>
      </c>
      <c r="I226">
        <f t="shared" si="69"/>
        <v>0.24964047315441995</v>
      </c>
      <c r="J226" s="1">
        <f t="shared" si="61"/>
        <v>2000</v>
      </c>
      <c r="K226">
        <f t="shared" si="70"/>
        <v>0.17602350136613817</v>
      </c>
      <c r="L226">
        <f t="shared" si="71"/>
        <v>0.12263460645160762</v>
      </c>
      <c r="M226">
        <f t="shared" si="72"/>
        <v>3.6647273039521158E-2</v>
      </c>
      <c r="N226">
        <f t="shared" si="73"/>
        <v>0.23999191451475482</v>
      </c>
      <c r="O226">
        <f t="shared" si="74"/>
        <v>0.30410876361805661</v>
      </c>
      <c r="P226">
        <f t="shared" si="75"/>
        <v>0.13669537317723768</v>
      </c>
      <c r="Q226">
        <f t="shared" si="76"/>
        <v>0.1354104843501942</v>
      </c>
      <c r="R226">
        <f t="shared" si="77"/>
        <v>0.13478152556498715</v>
      </c>
    </row>
  </sheetData>
  <mergeCells count="20">
    <mergeCell ref="A23:I23"/>
    <mergeCell ref="J23:R23"/>
    <mergeCell ref="H16:H17"/>
    <mergeCell ref="Q16:Q17"/>
    <mergeCell ref="H18:H19"/>
    <mergeCell ref="Q18:Q19"/>
    <mergeCell ref="H20:H21"/>
    <mergeCell ref="Q20:Q21"/>
    <mergeCell ref="Q14:Q15"/>
    <mergeCell ref="B2:C2"/>
    <mergeCell ref="B3:C3"/>
    <mergeCell ref="A6:I6"/>
    <mergeCell ref="J6:R6"/>
    <mergeCell ref="A8:A9"/>
    <mergeCell ref="J8:J9"/>
    <mergeCell ref="B10:B11"/>
    <mergeCell ref="K10:K11"/>
    <mergeCell ref="G12:G13"/>
    <mergeCell ref="P12:P13"/>
    <mergeCell ref="H14:H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AS117"/>
  <sheetViews>
    <sheetView workbookViewId="0">
      <selection activeCell="A12" sqref="A12"/>
    </sheetView>
  </sheetViews>
  <sheetFormatPr defaultColWidth="11.42578125" defaultRowHeight="15" x14ac:dyDescent="0.25"/>
  <cols>
    <col min="1" max="1" width="19.140625" bestFit="1" customWidth="1"/>
    <col min="2" max="2" width="19.28515625" bestFit="1" customWidth="1"/>
    <col min="3" max="3" width="23.5703125" bestFit="1" customWidth="1"/>
    <col min="4" max="4" width="23.7109375" bestFit="1" customWidth="1"/>
    <col min="5" max="5" width="24.42578125" bestFit="1" customWidth="1"/>
    <col min="6" max="6" width="24.5703125" bestFit="1" customWidth="1"/>
    <col min="7" max="7" width="24.42578125" bestFit="1" customWidth="1"/>
    <col min="8" max="9" width="24.5703125" bestFit="1" customWidth="1"/>
    <col min="10" max="10" width="26.28515625" bestFit="1" customWidth="1"/>
  </cols>
  <sheetData>
    <row r="2" spans="1:45" x14ac:dyDescent="0.25">
      <c r="B2" s="39" t="s">
        <v>61</v>
      </c>
      <c r="C2" s="39"/>
    </row>
    <row r="3" spans="1:45" x14ac:dyDescent="0.25">
      <c r="B3" s="40" t="s">
        <v>62</v>
      </c>
      <c r="C3" s="40"/>
    </row>
    <row r="4" spans="1:45" x14ac:dyDescent="0.25">
      <c r="E4" s="2"/>
    </row>
    <row r="5" spans="1:45" x14ac:dyDescent="0.25">
      <c r="B5" s="2" t="s">
        <v>56</v>
      </c>
      <c r="C5" s="3">
        <v>100</v>
      </c>
      <c r="E5" s="11"/>
    </row>
    <row r="6" spans="1:45" x14ac:dyDescent="0.25">
      <c r="E6" s="11"/>
    </row>
    <row r="8" spans="1:45" x14ac:dyDescent="0.25">
      <c r="A8" s="14" t="s">
        <v>64</v>
      </c>
      <c r="B8" t="str">
        <f>B14</f>
        <v>comshp.exp.rate.int</v>
      </c>
      <c r="C8" t="str">
        <f t="shared" ref="C8:AS8" si="0">C14</f>
        <v>comshp.exp.rate.ref</v>
      </c>
      <c r="D8" t="str">
        <f t="shared" si="0"/>
        <v>comshp.exp.rate.TE</v>
      </c>
      <c r="E8" t="str">
        <f t="shared" si="0"/>
        <v>comshp.weibull.scale.int</v>
      </c>
      <c r="F8" t="str">
        <f t="shared" si="0"/>
        <v>comshp.weibull.scale.ref</v>
      </c>
      <c r="G8" t="str">
        <f t="shared" si="0"/>
        <v>comshp.weibull.shape.int</v>
      </c>
      <c r="H8" t="str">
        <f t="shared" si="0"/>
        <v>comshp.weibull.shape.ref</v>
      </c>
      <c r="I8" t="str">
        <f t="shared" si="0"/>
        <v>comshp.weibull.scale.TE</v>
      </c>
      <c r="J8" t="str">
        <f t="shared" si="0"/>
        <v>comshp.gompertz.rate.int</v>
      </c>
      <c r="K8" t="str">
        <f t="shared" si="0"/>
        <v>comshp.gompertz.rate.ref</v>
      </c>
      <c r="L8" t="str">
        <f t="shared" si="0"/>
        <v>comshp.gompertz.shape.int</v>
      </c>
      <c r="M8" t="str">
        <f t="shared" si="0"/>
        <v>comshp.gompertz.shape.ref</v>
      </c>
      <c r="N8" t="str">
        <f t="shared" si="0"/>
        <v>comshp.gompertz.rate.TE</v>
      </c>
      <c r="O8" t="str">
        <f t="shared" si="0"/>
        <v>comshp.llogis.scale.int</v>
      </c>
      <c r="P8" t="str">
        <f t="shared" si="0"/>
        <v>comshp.llogis.scale.ref</v>
      </c>
      <c r="Q8" t="str">
        <f t="shared" si="0"/>
        <v>comshp.llogis.shape.int</v>
      </c>
      <c r="R8" t="str">
        <f t="shared" si="0"/>
        <v>comshp.llogis.shape.ref</v>
      </c>
      <c r="S8" t="str">
        <f t="shared" si="0"/>
        <v>comshp.llogis.scale.TE</v>
      </c>
      <c r="T8" t="str">
        <f t="shared" si="0"/>
        <v>comshp.gamma.rate.int</v>
      </c>
      <c r="U8" t="str">
        <f t="shared" si="0"/>
        <v>comshp.gamma.rate.ref</v>
      </c>
      <c r="V8" t="str">
        <f t="shared" si="0"/>
        <v>comshp.gamma.shape.int</v>
      </c>
      <c r="W8" t="str">
        <f t="shared" si="0"/>
        <v>comshp.gamma.shape.ref</v>
      </c>
      <c r="X8" t="str">
        <f t="shared" si="0"/>
        <v>comshp.gamma.rate.TE</v>
      </c>
      <c r="Y8" t="str">
        <f t="shared" si="0"/>
        <v>comshp.lnorm.meanlog.int</v>
      </c>
      <c r="Z8" t="str">
        <f t="shared" si="0"/>
        <v>comshp.lnorm.meanlog.ref</v>
      </c>
      <c r="AA8" t="str">
        <f t="shared" si="0"/>
        <v>comshp.lnorm.sdlog.int</v>
      </c>
      <c r="AB8" t="str">
        <f t="shared" si="0"/>
        <v>comshp.lnorm.sdlog.ref</v>
      </c>
      <c r="AC8" t="str">
        <f t="shared" si="0"/>
        <v>comshp.lnorm.meanlog.TE</v>
      </c>
      <c r="AD8" t="str">
        <f t="shared" si="0"/>
        <v>comshp.gengamma.mu.int</v>
      </c>
      <c r="AE8" t="str">
        <f t="shared" si="0"/>
        <v>comshp.gengamma.mu.ref</v>
      </c>
      <c r="AF8" t="str">
        <f t="shared" si="0"/>
        <v>comshp.gengamma.sigma.int</v>
      </c>
      <c r="AG8" t="str">
        <f t="shared" si="0"/>
        <v>comshp.gengamma.sigma.ref</v>
      </c>
      <c r="AH8" t="str">
        <f t="shared" si="0"/>
        <v>comshp.gengamma.Q.int</v>
      </c>
      <c r="AI8" t="str">
        <f t="shared" si="0"/>
        <v>comshp.gengamma.Q.ref</v>
      </c>
      <c r="AJ8" t="str">
        <f t="shared" si="0"/>
        <v>comshp.gengamma.mu.TE</v>
      </c>
      <c r="AK8" t="str">
        <f t="shared" si="0"/>
        <v>comshp.genf.mu.int</v>
      </c>
      <c r="AL8" t="str">
        <f t="shared" si="0"/>
        <v>comshp.genf.mu.ref</v>
      </c>
      <c r="AM8" t="str">
        <f t="shared" si="0"/>
        <v>comshp.genf.sigma.int</v>
      </c>
      <c r="AN8" t="str">
        <f t="shared" si="0"/>
        <v>comshp.genf.sigma.ref</v>
      </c>
      <c r="AO8" t="str">
        <f t="shared" si="0"/>
        <v>comshp.genf.Q.int</v>
      </c>
      <c r="AP8" t="str">
        <f t="shared" si="0"/>
        <v>comshp.genf.Q.ref</v>
      </c>
      <c r="AQ8" t="str">
        <f t="shared" si="0"/>
        <v>comshp.genf.P.int</v>
      </c>
      <c r="AR8" t="str">
        <f t="shared" si="0"/>
        <v>comshp.genf.P.ref</v>
      </c>
      <c r="AS8" t="str">
        <f t="shared" si="0"/>
        <v>comshp.genf.mu.TE</v>
      </c>
    </row>
    <row r="9" spans="1:45" x14ac:dyDescent="0.25">
      <c r="A9" s="15"/>
      <c r="B9">
        <f t="shared" ref="B9:AS9" si="1">IF(PSA, PFS_psa_select, PFS_estimates)</f>
        <v>2.3267775354287499E-3</v>
      </c>
      <c r="C9">
        <f t="shared" si="1"/>
        <v>4.9453902646472399E-3</v>
      </c>
      <c r="D9">
        <f t="shared" si="1"/>
        <v>-0.75397160472040103</v>
      </c>
      <c r="E9">
        <f t="shared" si="1"/>
        <v>421.38022475209198</v>
      </c>
      <c r="F9">
        <f t="shared" si="1"/>
        <v>216.13586654919101</v>
      </c>
      <c r="G9">
        <f t="shared" si="1"/>
        <v>1.3522407361493201</v>
      </c>
      <c r="H9">
        <f t="shared" si="1"/>
        <v>1.3522407361493201</v>
      </c>
      <c r="I9">
        <f t="shared" si="1"/>
        <v>0.667628351029391</v>
      </c>
      <c r="J9">
        <f t="shared" si="1"/>
        <v>1.4313157872641901E-3</v>
      </c>
      <c r="K9">
        <f t="shared" si="1"/>
        <v>3.5588579295216202E-3</v>
      </c>
      <c r="L9">
        <f t="shared" si="1"/>
        <v>2.06844898676299E-3</v>
      </c>
      <c r="M9">
        <f t="shared" si="1"/>
        <v>2.06844898676299E-3</v>
      </c>
      <c r="N9">
        <f t="shared" si="1"/>
        <v>-0.91084553491563003</v>
      </c>
      <c r="O9">
        <f t="shared" si="1"/>
        <v>314.43294087377899</v>
      </c>
      <c r="P9">
        <f t="shared" si="1"/>
        <v>149.084794743028</v>
      </c>
      <c r="Q9">
        <f t="shared" si="1"/>
        <v>1.8393015430683699</v>
      </c>
      <c r="R9">
        <f t="shared" si="1"/>
        <v>1.8393015430683699</v>
      </c>
      <c r="S9">
        <f t="shared" si="1"/>
        <v>0.746255592529254</v>
      </c>
      <c r="T9">
        <f t="shared" si="1"/>
        <v>4.0045433355536597E-3</v>
      </c>
      <c r="U9">
        <f t="shared" si="1"/>
        <v>8.0255483389054302E-3</v>
      </c>
      <c r="V9">
        <f t="shared" si="1"/>
        <v>1.5915851709032101</v>
      </c>
      <c r="W9">
        <f t="shared" si="1"/>
        <v>1.5915851709032101</v>
      </c>
      <c r="X9">
        <f t="shared" si="1"/>
        <v>-0.69520044508030598</v>
      </c>
      <c r="Y9">
        <f t="shared" si="1"/>
        <v>5.7051791498788802</v>
      </c>
      <c r="Z9">
        <f t="shared" si="1"/>
        <v>4.9478415478592899</v>
      </c>
      <c r="AA9">
        <f t="shared" si="1"/>
        <v>0.99938830349323504</v>
      </c>
      <c r="AB9">
        <f t="shared" si="1"/>
        <v>0.99938830349323504</v>
      </c>
      <c r="AC9">
        <f t="shared" si="1"/>
        <v>0.757337602019583</v>
      </c>
      <c r="AD9">
        <f t="shared" si="1"/>
        <v>6.0156328951013602</v>
      </c>
      <c r="AE9">
        <f t="shared" si="1"/>
        <v>5.3355322393759996</v>
      </c>
      <c r="AF9">
        <f t="shared" si="1"/>
        <v>0.76264121668574103</v>
      </c>
      <c r="AG9">
        <f t="shared" si="1"/>
        <v>0.76264121668574103</v>
      </c>
      <c r="AH9">
        <f t="shared" si="1"/>
        <v>0.89943026330482301</v>
      </c>
      <c r="AI9">
        <f t="shared" si="1"/>
        <v>0.89943026330482301</v>
      </c>
      <c r="AJ9">
        <f t="shared" si="1"/>
        <v>0.68010065572536105</v>
      </c>
      <c r="AK9">
        <f t="shared" si="1"/>
        <v>5.9896210719230796</v>
      </c>
      <c r="AL9">
        <f t="shared" si="1"/>
        <v>5.3007114865306901</v>
      </c>
      <c r="AM9">
        <f t="shared" si="1"/>
        <v>0.69829731645303095</v>
      </c>
      <c r="AN9">
        <f t="shared" si="1"/>
        <v>0.69829731645303095</v>
      </c>
      <c r="AO9">
        <f t="shared" si="1"/>
        <v>0.79515621643769097</v>
      </c>
      <c r="AP9">
        <f t="shared" si="1"/>
        <v>0.79515621643769097</v>
      </c>
      <c r="AQ9">
        <f t="shared" si="1"/>
        <v>0.61346433498730502</v>
      </c>
      <c r="AR9">
        <f t="shared" si="1"/>
        <v>0.61346433498730502</v>
      </c>
      <c r="AS9">
        <f t="shared" si="1"/>
        <v>0.688909585392389</v>
      </c>
    </row>
    <row r="11" spans="1:45" x14ac:dyDescent="0.25">
      <c r="A11" s="14" t="s">
        <v>60</v>
      </c>
      <c r="B11" t="str">
        <f>B17</f>
        <v>comshp.exp.rate.int</v>
      </c>
      <c r="C11" t="str">
        <f t="shared" ref="C11:AS11" si="2">C17</f>
        <v>comshp.exp.rate.ref</v>
      </c>
      <c r="D11" t="str">
        <f t="shared" si="2"/>
        <v>comshp.exp.rate.TE</v>
      </c>
      <c r="E11" t="str">
        <f t="shared" si="2"/>
        <v>comshp.weibull.scale.int</v>
      </c>
      <c r="F11" t="str">
        <f t="shared" si="2"/>
        <v>comshp.weibull.scale.ref</v>
      </c>
      <c r="G11" t="str">
        <f t="shared" si="2"/>
        <v>comshp.weibull.shape.int</v>
      </c>
      <c r="H11" t="str">
        <f t="shared" si="2"/>
        <v>comshp.weibull.shape.ref</v>
      </c>
      <c r="I11" t="str">
        <f t="shared" si="2"/>
        <v>comshp.weibull.scale.TE</v>
      </c>
      <c r="J11" t="str">
        <f t="shared" si="2"/>
        <v>comshp.gompertz.rate.int</v>
      </c>
      <c r="K11" t="str">
        <f t="shared" si="2"/>
        <v>comshp.gompertz.rate.ref</v>
      </c>
      <c r="L11" t="str">
        <f t="shared" si="2"/>
        <v>comshp.gompertz.shape.int</v>
      </c>
      <c r="M11" t="str">
        <f t="shared" si="2"/>
        <v>comshp.gompertz.shape.ref</v>
      </c>
      <c r="N11" t="str">
        <f t="shared" si="2"/>
        <v>comshp.gompertz.rate.TE</v>
      </c>
      <c r="O11" t="str">
        <f t="shared" si="2"/>
        <v>comshp.llogis.scale.int</v>
      </c>
      <c r="P11" t="str">
        <f t="shared" si="2"/>
        <v>comshp.llogis.scale.ref</v>
      </c>
      <c r="Q11" t="str">
        <f t="shared" si="2"/>
        <v>comshp.llogis.shape.int</v>
      </c>
      <c r="R11" t="str">
        <f t="shared" si="2"/>
        <v>comshp.llogis.shape.ref</v>
      </c>
      <c r="S11" t="str">
        <f t="shared" si="2"/>
        <v>comshp.llogis.scale.TE</v>
      </c>
      <c r="T11" t="str">
        <f t="shared" si="2"/>
        <v>comshp.gamma.rate.int</v>
      </c>
      <c r="U11" t="str">
        <f t="shared" si="2"/>
        <v>comshp.gamma.rate.ref</v>
      </c>
      <c r="V11" t="str">
        <f t="shared" si="2"/>
        <v>comshp.gamma.shape.int</v>
      </c>
      <c r="W11" t="str">
        <f t="shared" si="2"/>
        <v>comshp.gamma.shape.ref</v>
      </c>
      <c r="X11" t="str">
        <f t="shared" si="2"/>
        <v>comshp.gamma.rate.TE</v>
      </c>
      <c r="Y11" t="str">
        <f t="shared" si="2"/>
        <v>comshp.lnorm.meanlog.int</v>
      </c>
      <c r="Z11" t="str">
        <f t="shared" si="2"/>
        <v>comshp.lnorm.meanlog.ref</v>
      </c>
      <c r="AA11" t="str">
        <f t="shared" si="2"/>
        <v>comshp.lnorm.sdlog.int</v>
      </c>
      <c r="AB11" t="str">
        <f t="shared" si="2"/>
        <v>comshp.lnorm.sdlog.ref</v>
      </c>
      <c r="AC11" t="str">
        <f t="shared" si="2"/>
        <v>comshp.lnorm.meanlog.TE</v>
      </c>
      <c r="AD11" t="str">
        <f t="shared" si="2"/>
        <v>comshp.gengamma.mu.int</v>
      </c>
      <c r="AE11" t="str">
        <f t="shared" si="2"/>
        <v>comshp.gengamma.mu.ref</v>
      </c>
      <c r="AF11" t="str">
        <f t="shared" si="2"/>
        <v>comshp.gengamma.sigma.int</v>
      </c>
      <c r="AG11" t="str">
        <f t="shared" si="2"/>
        <v>comshp.gengamma.sigma.ref</v>
      </c>
      <c r="AH11" t="str">
        <f t="shared" si="2"/>
        <v>comshp.gengamma.Q.int</v>
      </c>
      <c r="AI11" t="str">
        <f t="shared" si="2"/>
        <v>comshp.gengamma.Q.ref</v>
      </c>
      <c r="AJ11" t="str">
        <f t="shared" si="2"/>
        <v>comshp.gengamma.mu.TE</v>
      </c>
      <c r="AK11" t="str">
        <f t="shared" si="2"/>
        <v>comshp.genf.mu.int</v>
      </c>
      <c r="AL11" t="str">
        <f t="shared" si="2"/>
        <v>comshp.genf.mu.ref</v>
      </c>
      <c r="AM11" t="str">
        <f t="shared" si="2"/>
        <v>comshp.genf.sigma.int</v>
      </c>
      <c r="AN11" t="str">
        <f t="shared" si="2"/>
        <v>comshp.genf.sigma.ref</v>
      </c>
      <c r="AO11" t="str">
        <f t="shared" si="2"/>
        <v>comshp.genf.Q.int</v>
      </c>
      <c r="AP11" t="str">
        <f t="shared" si="2"/>
        <v>comshp.genf.Q.ref</v>
      </c>
      <c r="AQ11" t="str">
        <f t="shared" si="2"/>
        <v>comshp.genf.P.int</v>
      </c>
      <c r="AR11" t="str">
        <f t="shared" si="2"/>
        <v>comshp.genf.P.ref</v>
      </c>
      <c r="AS11" t="str">
        <f t="shared" si="2"/>
        <v>comshp.genf.mu.TE</v>
      </c>
    </row>
    <row r="12" spans="1:45" x14ac:dyDescent="0.25">
      <c r="A12" s="17">
        <f ca="1">RANDBETWEEN(1,n_pfs_samples)</f>
        <v>19</v>
      </c>
      <c r="B12">
        <f t="shared" ref="B12:AS12" ca="1" si="3">INDEX(PFS_samples,PFS_PSA_SEL,)</f>
        <v>2.2907553398300502E-3</v>
      </c>
      <c r="C12">
        <f t="shared" ca="1" si="3"/>
        <v>5.5806474493526699E-3</v>
      </c>
      <c r="D12">
        <f t="shared" ca="1" si="3"/>
        <v>-0.89042319411161497</v>
      </c>
      <c r="E12">
        <f t="shared" ca="1" si="3"/>
        <v>427.86695518039602</v>
      </c>
      <c r="F12">
        <f t="shared" ca="1" si="3"/>
        <v>191.46712562498499</v>
      </c>
      <c r="G12">
        <f t="shared" ca="1" si="3"/>
        <v>1.2987079724945001</v>
      </c>
      <c r="H12">
        <f t="shared" ca="1" si="3"/>
        <v>1.2987079724945001</v>
      </c>
      <c r="I12">
        <f t="shared" ca="1" si="3"/>
        <v>0.80409616874546996</v>
      </c>
      <c r="J12">
        <f t="shared" ca="1" si="3"/>
        <v>1.6021840136781001E-3</v>
      </c>
      <c r="K12">
        <f t="shared" ca="1" si="3"/>
        <v>4.46223845106479E-3</v>
      </c>
      <c r="L12">
        <f t="shared" ca="1" si="3"/>
        <v>1.5316710840397999E-3</v>
      </c>
      <c r="M12">
        <f t="shared" ca="1" si="3"/>
        <v>1.5316710840397999E-3</v>
      </c>
      <c r="N12">
        <f t="shared" ca="1" si="3"/>
        <v>-1.0242828279651599</v>
      </c>
      <c r="O12">
        <f t="shared" ca="1" si="3"/>
        <v>305.52552561929201</v>
      </c>
      <c r="P12">
        <f t="shared" ca="1" si="3"/>
        <v>132.377664947048</v>
      </c>
      <c r="Q12">
        <f t="shared" ca="1" si="3"/>
        <v>1.8098251912721599</v>
      </c>
      <c r="R12">
        <f t="shared" ca="1" si="3"/>
        <v>1.8098251912721599</v>
      </c>
      <c r="S12">
        <f t="shared" ca="1" si="3"/>
        <v>0.836374393184111</v>
      </c>
      <c r="T12">
        <f t="shared" ca="1" si="3"/>
        <v>3.7733293971011E-3</v>
      </c>
      <c r="U12">
        <f t="shared" ca="1" si="3"/>
        <v>8.5739506718152808E-3</v>
      </c>
      <c r="V12">
        <f t="shared" ca="1" si="3"/>
        <v>1.52008478218036</v>
      </c>
      <c r="W12">
        <f t="shared" ca="1" si="3"/>
        <v>1.52008478218036</v>
      </c>
      <c r="X12">
        <f t="shared" ca="1" si="3"/>
        <v>-0.82077087399502502</v>
      </c>
      <c r="Y12">
        <f t="shared" ca="1" si="3"/>
        <v>5.6722562005765598</v>
      </c>
      <c r="Z12">
        <f t="shared" ca="1" si="3"/>
        <v>4.8477256607552199</v>
      </c>
      <c r="AA12">
        <f t="shared" ca="1" si="3"/>
        <v>1.03109684716962</v>
      </c>
      <c r="AB12">
        <f t="shared" ca="1" si="3"/>
        <v>1.03109684716962</v>
      </c>
      <c r="AC12">
        <f t="shared" ca="1" si="3"/>
        <v>0.82453053982133695</v>
      </c>
      <c r="AD12">
        <f t="shared" ca="1" si="3"/>
        <v>6.00079040657406</v>
      </c>
      <c r="AE12">
        <f t="shared" ca="1" si="3"/>
        <v>5.1812046618672696</v>
      </c>
      <c r="AF12">
        <f t="shared" ca="1" si="3"/>
        <v>0.80886000941084402</v>
      </c>
      <c r="AG12">
        <f t="shared" ca="1" si="3"/>
        <v>0.80886000941084402</v>
      </c>
      <c r="AH12">
        <f t="shared" ca="1" si="3"/>
        <v>0.81871933845175804</v>
      </c>
      <c r="AI12">
        <f t="shared" ca="1" si="3"/>
        <v>0.81871933845175804</v>
      </c>
      <c r="AJ12">
        <f t="shared" ca="1" si="3"/>
        <v>0.81958574470679002</v>
      </c>
      <c r="AK12">
        <f t="shared" ca="1" si="3"/>
        <v>5.9579122862953602</v>
      </c>
      <c r="AL12">
        <f t="shared" ca="1" si="3"/>
        <v>5.1257290745689303</v>
      </c>
      <c r="AM12">
        <f t="shared" ca="1" si="3"/>
        <v>0.75765015444052797</v>
      </c>
      <c r="AN12">
        <f t="shared" ca="1" si="3"/>
        <v>0.75765015444052797</v>
      </c>
      <c r="AO12">
        <f t="shared" ca="1" si="3"/>
        <v>0.67424368763762599</v>
      </c>
      <c r="AP12">
        <f t="shared" ca="1" si="3"/>
        <v>0.67424368763762599</v>
      </c>
      <c r="AQ12">
        <f t="shared" ca="1" si="3"/>
        <v>0.51291047444063997</v>
      </c>
      <c r="AR12">
        <f t="shared" ca="1" si="3"/>
        <v>0.51291047444063997</v>
      </c>
      <c r="AS12">
        <f t="shared" ca="1" si="3"/>
        <v>0.83218321172642395</v>
      </c>
    </row>
    <row r="14" spans="1:45" x14ac:dyDescent="0.25">
      <c r="A14" s="14" t="s">
        <v>36</v>
      </c>
      <c r="B14" s="12" t="s">
        <v>0</v>
      </c>
      <c r="C14" s="12" t="s">
        <v>1</v>
      </c>
      <c r="D14" s="12" t="s">
        <v>66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67</v>
      </c>
      <c r="J14" s="12" t="s">
        <v>6</v>
      </c>
      <c r="K14" s="12" t="s">
        <v>7</v>
      </c>
      <c r="L14" s="12" t="s">
        <v>8</v>
      </c>
      <c r="M14" s="12" t="s">
        <v>9</v>
      </c>
      <c r="N14" s="12" t="s">
        <v>68</v>
      </c>
      <c r="O14" s="12" t="s">
        <v>10</v>
      </c>
      <c r="P14" s="12" t="s">
        <v>11</v>
      </c>
      <c r="Q14" s="12" t="s">
        <v>12</v>
      </c>
      <c r="R14" s="12" t="s">
        <v>13</v>
      </c>
      <c r="S14" s="12" t="s">
        <v>69</v>
      </c>
      <c r="T14" s="12" t="s">
        <v>14</v>
      </c>
      <c r="U14" s="12" t="s">
        <v>15</v>
      </c>
      <c r="V14" s="12" t="s">
        <v>16</v>
      </c>
      <c r="W14" s="12" t="s">
        <v>17</v>
      </c>
      <c r="X14" s="12" t="s">
        <v>70</v>
      </c>
      <c r="Y14" s="12" t="s">
        <v>18</v>
      </c>
      <c r="Z14" s="12" t="s">
        <v>19</v>
      </c>
      <c r="AA14" s="12" t="s">
        <v>20</v>
      </c>
      <c r="AB14" s="12" t="s">
        <v>21</v>
      </c>
      <c r="AC14" s="12" t="s">
        <v>71</v>
      </c>
      <c r="AD14" s="12" t="s">
        <v>22</v>
      </c>
      <c r="AE14" s="12" t="s">
        <v>23</v>
      </c>
      <c r="AF14" s="12" t="s">
        <v>24</v>
      </c>
      <c r="AG14" s="12" t="s">
        <v>25</v>
      </c>
      <c r="AH14" s="12" t="s">
        <v>26</v>
      </c>
      <c r="AI14" s="12" t="s">
        <v>27</v>
      </c>
      <c r="AJ14" s="12" t="s">
        <v>72</v>
      </c>
      <c r="AK14" s="12" t="s">
        <v>28</v>
      </c>
      <c r="AL14" s="12" t="s">
        <v>29</v>
      </c>
      <c r="AM14" s="12" t="s">
        <v>30</v>
      </c>
      <c r="AN14" s="12" t="s">
        <v>31</v>
      </c>
      <c r="AO14" s="12" t="s">
        <v>32</v>
      </c>
      <c r="AP14" s="12" t="s">
        <v>33</v>
      </c>
      <c r="AQ14" s="12" t="s">
        <v>34</v>
      </c>
      <c r="AR14" s="12" t="s">
        <v>35</v>
      </c>
      <c r="AS14" s="12" t="s">
        <v>73</v>
      </c>
    </row>
    <row r="15" spans="1:45" x14ac:dyDescent="0.25">
      <c r="A15" s="15"/>
      <c r="B15" s="12">
        <v>2.3267775354287499E-3</v>
      </c>
      <c r="C15" s="12">
        <v>4.9453902646472399E-3</v>
      </c>
      <c r="D15" s="12">
        <v>-0.75397160472040103</v>
      </c>
      <c r="E15" s="12">
        <v>421.38022475209198</v>
      </c>
      <c r="F15" s="12">
        <v>216.13586654919101</v>
      </c>
      <c r="G15" s="12">
        <v>1.3522407361493201</v>
      </c>
      <c r="H15" s="12">
        <v>1.3522407361493201</v>
      </c>
      <c r="I15" s="12">
        <v>0.667628351029391</v>
      </c>
      <c r="J15" s="12">
        <v>1.4313157872641901E-3</v>
      </c>
      <c r="K15" s="12">
        <v>3.5588579295216202E-3</v>
      </c>
      <c r="L15" s="12">
        <v>2.06844898676299E-3</v>
      </c>
      <c r="M15" s="12">
        <v>2.06844898676299E-3</v>
      </c>
      <c r="N15" s="12">
        <v>-0.91084553491563003</v>
      </c>
      <c r="O15" s="12">
        <v>314.43294087377899</v>
      </c>
      <c r="P15" s="12">
        <v>149.084794743028</v>
      </c>
      <c r="Q15" s="12">
        <v>1.8393015430683699</v>
      </c>
      <c r="R15" s="12">
        <v>1.8393015430683699</v>
      </c>
      <c r="S15" s="12">
        <v>0.746255592529254</v>
      </c>
      <c r="T15" s="12">
        <v>4.0045433355536597E-3</v>
      </c>
      <c r="U15" s="12">
        <v>8.0255483389054302E-3</v>
      </c>
      <c r="V15" s="12">
        <v>1.5915851709032101</v>
      </c>
      <c r="W15" s="12">
        <v>1.5915851709032101</v>
      </c>
      <c r="X15" s="12">
        <v>-0.69520044508030598</v>
      </c>
      <c r="Y15" s="12">
        <v>5.7051791498788802</v>
      </c>
      <c r="Z15" s="12">
        <v>4.9478415478592899</v>
      </c>
      <c r="AA15" s="12">
        <v>0.99938830349323504</v>
      </c>
      <c r="AB15" s="12">
        <v>0.99938830349323504</v>
      </c>
      <c r="AC15" s="12">
        <v>0.757337602019583</v>
      </c>
      <c r="AD15" s="12">
        <v>6.0156328951013602</v>
      </c>
      <c r="AE15" s="12">
        <v>5.3355322393759996</v>
      </c>
      <c r="AF15" s="12">
        <v>0.76264121668574103</v>
      </c>
      <c r="AG15" s="12">
        <v>0.76264121668574103</v>
      </c>
      <c r="AH15" s="12">
        <v>0.89943026330482301</v>
      </c>
      <c r="AI15" s="12">
        <v>0.89943026330482301</v>
      </c>
      <c r="AJ15" s="12">
        <v>0.68010065572536105</v>
      </c>
      <c r="AK15" s="12">
        <v>5.9896210719230796</v>
      </c>
      <c r="AL15" s="12">
        <v>5.3007114865306901</v>
      </c>
      <c r="AM15" s="12">
        <v>0.69829731645303095</v>
      </c>
      <c r="AN15" s="12">
        <v>0.69829731645303095</v>
      </c>
      <c r="AO15" s="12">
        <v>0.79515621643769097</v>
      </c>
      <c r="AP15" s="12">
        <v>0.79515621643769097</v>
      </c>
      <c r="AQ15" s="12">
        <v>0.61346433498730502</v>
      </c>
      <c r="AR15" s="12">
        <v>0.61346433498730502</v>
      </c>
      <c r="AS15" s="12">
        <v>0.688909585392389</v>
      </c>
    </row>
    <row r="17" spans="1:45" x14ac:dyDescent="0.25">
      <c r="A17" s="14" t="s">
        <v>55</v>
      </c>
      <c r="B17" s="19" t="s">
        <v>0</v>
      </c>
      <c r="C17" s="19" t="s">
        <v>1</v>
      </c>
      <c r="D17" s="19" t="s">
        <v>66</v>
      </c>
      <c r="E17" s="19" t="s">
        <v>2</v>
      </c>
      <c r="F17" s="19" t="s">
        <v>3</v>
      </c>
      <c r="G17" s="19" t="s">
        <v>4</v>
      </c>
      <c r="H17" s="19" t="s">
        <v>5</v>
      </c>
      <c r="I17" s="19" t="s">
        <v>67</v>
      </c>
      <c r="J17" s="19" t="s">
        <v>6</v>
      </c>
      <c r="K17" s="19" t="s">
        <v>7</v>
      </c>
      <c r="L17" s="19" t="s">
        <v>8</v>
      </c>
      <c r="M17" s="19" t="s">
        <v>9</v>
      </c>
      <c r="N17" s="19" t="s">
        <v>68</v>
      </c>
      <c r="O17" s="19" t="s">
        <v>10</v>
      </c>
      <c r="P17" s="19" t="s">
        <v>11</v>
      </c>
      <c r="Q17" s="19" t="s">
        <v>12</v>
      </c>
      <c r="R17" s="19" t="s">
        <v>13</v>
      </c>
      <c r="S17" s="19" t="s">
        <v>69</v>
      </c>
      <c r="T17" s="19" t="s">
        <v>14</v>
      </c>
      <c r="U17" s="19" t="s">
        <v>15</v>
      </c>
      <c r="V17" s="19" t="s">
        <v>16</v>
      </c>
      <c r="W17" s="19" t="s">
        <v>17</v>
      </c>
      <c r="X17" s="19" t="s">
        <v>70</v>
      </c>
      <c r="Y17" s="19" t="s">
        <v>18</v>
      </c>
      <c r="Z17" s="19" t="s">
        <v>19</v>
      </c>
      <c r="AA17" s="19" t="s">
        <v>20</v>
      </c>
      <c r="AB17" s="19" t="s">
        <v>21</v>
      </c>
      <c r="AC17" s="19" t="s">
        <v>71</v>
      </c>
      <c r="AD17" s="19" t="s">
        <v>22</v>
      </c>
      <c r="AE17" s="19" t="s">
        <v>23</v>
      </c>
      <c r="AF17" s="19" t="s">
        <v>24</v>
      </c>
      <c r="AG17" s="19" t="s">
        <v>25</v>
      </c>
      <c r="AH17" s="19" t="s">
        <v>26</v>
      </c>
      <c r="AI17" s="19" t="s">
        <v>27</v>
      </c>
      <c r="AJ17" s="19" t="s">
        <v>72</v>
      </c>
      <c r="AK17" s="19" t="s">
        <v>28</v>
      </c>
      <c r="AL17" s="19" t="s">
        <v>29</v>
      </c>
      <c r="AM17" s="19" t="s">
        <v>30</v>
      </c>
      <c r="AN17" s="19" t="s">
        <v>31</v>
      </c>
      <c r="AO17" s="19" t="s">
        <v>32</v>
      </c>
      <c r="AP17" s="19" t="s">
        <v>33</v>
      </c>
      <c r="AQ17" s="19" t="s">
        <v>34</v>
      </c>
      <c r="AR17" s="19" t="s">
        <v>35</v>
      </c>
      <c r="AS17" s="19" t="s">
        <v>73</v>
      </c>
    </row>
    <row r="18" spans="1:45" x14ac:dyDescent="0.25">
      <c r="A18" s="16">
        <v>1</v>
      </c>
      <c r="B18" s="12">
        <v>2.1083234389510999E-3</v>
      </c>
      <c r="C18" s="12">
        <v>4.5626901119966501E-3</v>
      </c>
      <c r="D18" s="12">
        <v>-0.77201933347649598</v>
      </c>
      <c r="E18" s="12">
        <v>458.84167974477401</v>
      </c>
      <c r="F18" s="12">
        <v>232.177642470237</v>
      </c>
      <c r="G18" s="12">
        <v>1.3491950095797101</v>
      </c>
      <c r="H18" s="12">
        <v>1.3491950095797101</v>
      </c>
      <c r="I18" s="12">
        <v>0.68120244728701695</v>
      </c>
      <c r="J18" s="12">
        <v>1.3700302235548499E-3</v>
      </c>
      <c r="K18" s="12">
        <v>3.3980037587971398E-3</v>
      </c>
      <c r="L18" s="12">
        <v>1.77687770367383E-3</v>
      </c>
      <c r="M18" s="12">
        <v>1.77687770367383E-3</v>
      </c>
      <c r="N18" s="12">
        <v>-0.90835532884275505</v>
      </c>
      <c r="O18" s="12">
        <v>337.20358915729503</v>
      </c>
      <c r="P18" s="12">
        <v>163.11580780928901</v>
      </c>
      <c r="Q18" s="12">
        <v>1.82980672084972</v>
      </c>
      <c r="R18" s="12">
        <v>1.82980672084972</v>
      </c>
      <c r="S18" s="12">
        <v>0.72622644417771798</v>
      </c>
      <c r="T18" s="12">
        <v>3.6928267493218001E-3</v>
      </c>
      <c r="U18" s="12">
        <v>7.44341690547863E-3</v>
      </c>
      <c r="V18" s="12">
        <v>1.59435708764135</v>
      </c>
      <c r="W18" s="12">
        <v>1.59435708764135</v>
      </c>
      <c r="X18" s="12">
        <v>-0.70093778339826196</v>
      </c>
      <c r="Y18" s="12">
        <v>5.7741053135622398</v>
      </c>
      <c r="Z18" s="12">
        <v>5.0528764391460204</v>
      </c>
      <c r="AA18" s="12">
        <v>1.0093564519975999</v>
      </c>
      <c r="AB18" s="12">
        <v>1.0093564519975999</v>
      </c>
      <c r="AC18" s="12">
        <v>0.72122887441621797</v>
      </c>
      <c r="AD18" s="12">
        <v>6.0822569422756203</v>
      </c>
      <c r="AE18" s="12">
        <v>5.3861458610508697</v>
      </c>
      <c r="AF18" s="12">
        <v>0.77823222469904196</v>
      </c>
      <c r="AG18" s="12">
        <v>0.77823222469904196</v>
      </c>
      <c r="AH18" s="12">
        <v>0.84020276957232198</v>
      </c>
      <c r="AI18" s="12">
        <v>0.84020276957232198</v>
      </c>
      <c r="AJ18" s="12">
        <v>0.69611108122475196</v>
      </c>
      <c r="AK18" s="12">
        <v>6.0504290337144004</v>
      </c>
      <c r="AL18" s="12">
        <v>5.3361979085993996</v>
      </c>
      <c r="AM18" s="12">
        <v>0.63939176755529403</v>
      </c>
      <c r="AN18" s="12">
        <v>0.63939176755529403</v>
      </c>
      <c r="AO18" s="12">
        <v>0.705762772769288</v>
      </c>
      <c r="AP18" s="12">
        <v>0.705762772769288</v>
      </c>
      <c r="AQ18" s="12">
        <v>1.2677493323203799</v>
      </c>
      <c r="AR18" s="12">
        <v>1.2677493323203799</v>
      </c>
      <c r="AS18" s="12">
        <v>0.71423112511499598</v>
      </c>
    </row>
    <row r="19" spans="1:45" x14ac:dyDescent="0.25">
      <c r="A19" s="16">
        <v>2</v>
      </c>
      <c r="B19" s="12">
        <v>2.4075488305069499E-3</v>
      </c>
      <c r="C19" s="12">
        <v>4.7803190765468703E-3</v>
      </c>
      <c r="D19" s="12">
        <v>-0.685898149545484</v>
      </c>
      <c r="E19" s="12">
        <v>409.002004561994</v>
      </c>
      <c r="F19" s="12">
        <v>225.13595560958299</v>
      </c>
      <c r="G19" s="12">
        <v>1.4135430296012701</v>
      </c>
      <c r="H19" s="12">
        <v>1.4135430296012701</v>
      </c>
      <c r="I19" s="12">
        <v>0.59701559028604401</v>
      </c>
      <c r="J19" s="12">
        <v>1.4975540471404501E-3</v>
      </c>
      <c r="K19" s="12">
        <v>3.39598320960038E-3</v>
      </c>
      <c r="L19" s="12">
        <v>2.0630299589286701E-3</v>
      </c>
      <c r="M19" s="12">
        <v>2.0630299589286701E-3</v>
      </c>
      <c r="N19" s="12">
        <v>-0.81876018233159698</v>
      </c>
      <c r="O19" s="12">
        <v>313.69282174292499</v>
      </c>
      <c r="P19" s="12">
        <v>154.778381053896</v>
      </c>
      <c r="Q19" s="12">
        <v>2.0215762506090398</v>
      </c>
      <c r="R19" s="12">
        <v>2.0215762506090398</v>
      </c>
      <c r="S19" s="12">
        <v>0.70641993825311999</v>
      </c>
      <c r="T19" s="12">
        <v>4.6285664152688304E-3</v>
      </c>
      <c r="U19" s="12">
        <v>8.67639198537783E-3</v>
      </c>
      <c r="V19" s="12">
        <v>1.7714381575040901</v>
      </c>
      <c r="W19" s="12">
        <v>1.7714381575040901</v>
      </c>
      <c r="X19" s="12">
        <v>-0.628358581748786</v>
      </c>
      <c r="Y19" s="12">
        <v>5.6863483595717597</v>
      </c>
      <c r="Z19" s="12">
        <v>5.0208457472800303</v>
      </c>
      <c r="AA19" s="12">
        <v>0.92479109960717798</v>
      </c>
      <c r="AB19" s="12">
        <v>0.92479109960717798</v>
      </c>
      <c r="AC19" s="12">
        <v>0.66550261229172702</v>
      </c>
      <c r="AD19" s="12">
        <v>5.9375538699556003</v>
      </c>
      <c r="AE19" s="12">
        <v>5.3047404015052502</v>
      </c>
      <c r="AF19" s="12">
        <v>0.75944466866317495</v>
      </c>
      <c r="AG19" s="12">
        <v>0.75944466866317495</v>
      </c>
      <c r="AH19" s="12">
        <v>0.71711024453529504</v>
      </c>
      <c r="AI19" s="12">
        <v>0.71711024453529504</v>
      </c>
      <c r="AJ19" s="12">
        <v>0.63281346845035003</v>
      </c>
      <c r="AK19" s="12">
        <v>5.8698732808675098</v>
      </c>
      <c r="AL19" s="12">
        <v>5.1918964560505501</v>
      </c>
      <c r="AM19" s="12">
        <v>0.56170532319219701</v>
      </c>
      <c r="AN19" s="12">
        <v>0.56170532319219701</v>
      </c>
      <c r="AO19" s="12">
        <v>0.44615981532625598</v>
      </c>
      <c r="AP19" s="12">
        <v>0.44615981532625598</v>
      </c>
      <c r="AQ19" s="12">
        <v>1.9657421846310199</v>
      </c>
      <c r="AR19" s="12">
        <v>1.9657421846310199</v>
      </c>
      <c r="AS19" s="12">
        <v>0.67797682481695898</v>
      </c>
    </row>
    <row r="20" spans="1:45" x14ac:dyDescent="0.25">
      <c r="A20" s="16">
        <v>3</v>
      </c>
      <c r="B20" s="12">
        <v>2.3560945030920398E-3</v>
      </c>
      <c r="C20" s="12">
        <v>5.0221212482105398E-3</v>
      </c>
      <c r="D20" s="12">
        <v>-0.756847027201208</v>
      </c>
      <c r="E20" s="12">
        <v>419.04071336541898</v>
      </c>
      <c r="F20" s="12">
        <v>215.05869083047801</v>
      </c>
      <c r="G20" s="12">
        <v>1.39285088768016</v>
      </c>
      <c r="H20" s="12">
        <v>1.39285088768016</v>
      </c>
      <c r="I20" s="12">
        <v>0.66705711165609105</v>
      </c>
      <c r="J20" s="12">
        <v>1.34950179020334E-3</v>
      </c>
      <c r="K20" s="12">
        <v>3.46996006875851E-3</v>
      </c>
      <c r="L20" s="12">
        <v>2.3054359353727101E-3</v>
      </c>
      <c r="M20" s="12">
        <v>2.3054359353727101E-3</v>
      </c>
      <c r="N20" s="12">
        <v>-0.94440760628725795</v>
      </c>
      <c r="O20" s="12">
        <v>315.34181101582698</v>
      </c>
      <c r="P20" s="12">
        <v>149.27145656049601</v>
      </c>
      <c r="Q20" s="12">
        <v>1.87605732360448</v>
      </c>
      <c r="R20" s="12">
        <v>1.87605732360448</v>
      </c>
      <c r="S20" s="12">
        <v>0.74789066036133001</v>
      </c>
      <c r="T20" s="12">
        <v>4.2050614997223698E-3</v>
      </c>
      <c r="U20" s="12">
        <v>8.4388182946692793E-3</v>
      </c>
      <c r="V20" s="12">
        <v>1.65452436693116</v>
      </c>
      <c r="W20" s="12">
        <v>1.65452436693116</v>
      </c>
      <c r="X20" s="12">
        <v>-0.69655336762742504</v>
      </c>
      <c r="Y20" s="12">
        <v>5.6955641413467104</v>
      </c>
      <c r="Z20" s="12">
        <v>4.9530993989444099</v>
      </c>
      <c r="AA20" s="12">
        <v>0.97942733796196002</v>
      </c>
      <c r="AB20" s="12">
        <v>0.97942733796196002</v>
      </c>
      <c r="AC20" s="12">
        <v>0.74246474240230098</v>
      </c>
      <c r="AD20" s="12">
        <v>6.03033234946479</v>
      </c>
      <c r="AE20" s="12">
        <v>5.35962599961442</v>
      </c>
      <c r="AF20" s="12">
        <v>0.72436837998025005</v>
      </c>
      <c r="AG20" s="12">
        <v>0.72436837998025005</v>
      </c>
      <c r="AH20" s="12">
        <v>0.971672067682536</v>
      </c>
      <c r="AI20" s="12">
        <v>0.971672067682536</v>
      </c>
      <c r="AJ20" s="12">
        <v>0.67070634985036404</v>
      </c>
      <c r="AK20" s="12">
        <v>6.0297049763222397</v>
      </c>
      <c r="AL20" s="12">
        <v>5.3519456405259698</v>
      </c>
      <c r="AM20" s="12">
        <v>0.61647359004998203</v>
      </c>
      <c r="AN20" s="12">
        <v>0.61647359004998203</v>
      </c>
      <c r="AO20" s="12">
        <v>0.94765866178893099</v>
      </c>
      <c r="AP20" s="12">
        <v>0.94765866178893099</v>
      </c>
      <c r="AQ20" s="12">
        <v>0.928695284309764</v>
      </c>
      <c r="AR20" s="12">
        <v>0.928695284309764</v>
      </c>
      <c r="AS20" s="12">
        <v>0.67775933579627501</v>
      </c>
    </row>
    <row r="21" spans="1:45" x14ac:dyDescent="0.25">
      <c r="A21" s="16">
        <v>4</v>
      </c>
      <c r="B21" s="12">
        <v>2.2151150489743499E-3</v>
      </c>
      <c r="C21" s="12">
        <v>4.8659423119465899E-3</v>
      </c>
      <c r="D21" s="12">
        <v>-0.78695604596300495</v>
      </c>
      <c r="E21" s="12">
        <v>440.86417422897</v>
      </c>
      <c r="F21" s="12">
        <v>220.249525885715</v>
      </c>
      <c r="G21" s="12">
        <v>1.37181476180033</v>
      </c>
      <c r="H21" s="12">
        <v>1.37181476180033</v>
      </c>
      <c r="I21" s="12">
        <v>0.69397572086581805</v>
      </c>
      <c r="J21" s="12">
        <v>1.26954243325511E-3</v>
      </c>
      <c r="K21" s="12">
        <v>3.3657488067587202E-3</v>
      </c>
      <c r="L21" s="12">
        <v>2.2753400368905599E-3</v>
      </c>
      <c r="M21" s="12">
        <v>2.2753400368905599E-3</v>
      </c>
      <c r="N21" s="12">
        <v>-0.97499391957711401</v>
      </c>
      <c r="O21" s="12">
        <v>337.03357841985201</v>
      </c>
      <c r="P21" s="12">
        <v>150.468702730437</v>
      </c>
      <c r="Q21" s="12">
        <v>1.8639676358491699</v>
      </c>
      <c r="R21" s="12">
        <v>1.8639676358491699</v>
      </c>
      <c r="S21" s="12">
        <v>0.80642745733300703</v>
      </c>
      <c r="T21" s="12">
        <v>3.9252238756768898E-3</v>
      </c>
      <c r="U21" s="12">
        <v>8.1149837235079507E-3</v>
      </c>
      <c r="V21" s="12">
        <v>1.6334519684155999</v>
      </c>
      <c r="W21" s="12">
        <v>1.6334519684155999</v>
      </c>
      <c r="X21" s="12">
        <v>-0.72628880723863098</v>
      </c>
      <c r="Y21" s="12">
        <v>5.7657668575303704</v>
      </c>
      <c r="Z21" s="12">
        <v>4.9644858166922701</v>
      </c>
      <c r="AA21" s="12">
        <v>0.96753403320055098</v>
      </c>
      <c r="AB21" s="12">
        <v>0.96753403320055098</v>
      </c>
      <c r="AC21" s="12">
        <v>0.80128104083810503</v>
      </c>
      <c r="AD21" s="12">
        <v>6.0541911367590702</v>
      </c>
      <c r="AE21" s="12">
        <v>5.3402810715701801</v>
      </c>
      <c r="AF21" s="12">
        <v>0.75972518691660396</v>
      </c>
      <c r="AG21" s="12">
        <v>0.75972518691660396</v>
      </c>
      <c r="AH21" s="12">
        <v>0.866491058800819</v>
      </c>
      <c r="AI21" s="12">
        <v>0.866491058800819</v>
      </c>
      <c r="AJ21" s="12">
        <v>0.713910065188889</v>
      </c>
      <c r="AK21" s="12">
        <v>6.0418165676108799</v>
      </c>
      <c r="AL21" s="12">
        <v>5.32256857857395</v>
      </c>
      <c r="AM21" s="12">
        <v>0.70632632384489902</v>
      </c>
      <c r="AN21" s="12">
        <v>0.70632632384489902</v>
      </c>
      <c r="AO21" s="12">
        <v>0.80712837132848902</v>
      </c>
      <c r="AP21" s="12">
        <v>0.80712837132848902</v>
      </c>
      <c r="AQ21" s="12">
        <v>0.45306524129867998</v>
      </c>
      <c r="AR21" s="12">
        <v>0.45306524129867998</v>
      </c>
      <c r="AS21" s="12">
        <v>0.71924798903692599</v>
      </c>
    </row>
    <row r="22" spans="1:45" x14ac:dyDescent="0.25">
      <c r="A22" s="16">
        <v>5</v>
      </c>
      <c r="B22" s="12">
        <v>2.1685254022822298E-3</v>
      </c>
      <c r="C22" s="12">
        <v>5.4192204831164702E-3</v>
      </c>
      <c r="D22" s="12">
        <v>-0.91590458436199995</v>
      </c>
      <c r="E22" s="12">
        <v>447.58863699822899</v>
      </c>
      <c r="F22" s="12">
        <v>197.054530725982</v>
      </c>
      <c r="G22" s="12">
        <v>1.3079938489123</v>
      </c>
      <c r="H22" s="12">
        <v>1.3079938489123</v>
      </c>
      <c r="I22" s="12">
        <v>0.82039409345576297</v>
      </c>
      <c r="J22" s="12">
        <v>1.3494551577805599E-3</v>
      </c>
      <c r="K22" s="12">
        <v>4.0487779512752503E-3</v>
      </c>
      <c r="L22" s="12">
        <v>1.97779729490877E-3</v>
      </c>
      <c r="M22" s="12">
        <v>1.97779729490877E-3</v>
      </c>
      <c r="N22" s="12">
        <v>-1.0987141710017401</v>
      </c>
      <c r="O22" s="12">
        <v>330.92418640166898</v>
      </c>
      <c r="P22" s="12">
        <v>135.24204970783799</v>
      </c>
      <c r="Q22" s="12">
        <v>1.7471015210055301</v>
      </c>
      <c r="R22" s="12">
        <v>1.7471015210055301</v>
      </c>
      <c r="S22" s="12">
        <v>0.89482317123701405</v>
      </c>
      <c r="T22" s="12">
        <v>3.4925793414539502E-3</v>
      </c>
      <c r="U22" s="12">
        <v>8.1542255691566395E-3</v>
      </c>
      <c r="V22" s="12">
        <v>1.48592437737603</v>
      </c>
      <c r="W22" s="12">
        <v>1.48592437737603</v>
      </c>
      <c r="X22" s="12">
        <v>-0.84789573807583096</v>
      </c>
      <c r="Y22" s="12">
        <v>5.7573903203541503</v>
      </c>
      <c r="Z22" s="12">
        <v>4.8378149632522902</v>
      </c>
      <c r="AA22" s="12">
        <v>1.06444695641791</v>
      </c>
      <c r="AB22" s="12">
        <v>1.06444695641791</v>
      </c>
      <c r="AC22" s="12">
        <v>0.91957535710185601</v>
      </c>
      <c r="AD22" s="12">
        <v>6.1139831993380396</v>
      </c>
      <c r="AE22" s="12">
        <v>5.2986957345034904</v>
      </c>
      <c r="AF22" s="12">
        <v>0.754970643299128</v>
      </c>
      <c r="AG22" s="12">
        <v>0.754970643299128</v>
      </c>
      <c r="AH22" s="12">
        <v>1.03765992810404</v>
      </c>
      <c r="AI22" s="12">
        <v>1.03765992810404</v>
      </c>
      <c r="AJ22" s="12">
        <v>0.81528746483454895</v>
      </c>
      <c r="AK22" s="12">
        <v>6.1065193294229596</v>
      </c>
      <c r="AL22" s="12">
        <v>5.2905658202296904</v>
      </c>
      <c r="AM22" s="12">
        <v>0.74314089836483999</v>
      </c>
      <c r="AN22" s="12">
        <v>0.74314089836483999</v>
      </c>
      <c r="AO22" s="12">
        <v>1.0102875959888</v>
      </c>
      <c r="AP22" s="12">
        <v>1.0102875959888</v>
      </c>
      <c r="AQ22" s="12">
        <v>0.12901342979386199</v>
      </c>
      <c r="AR22" s="12">
        <v>0.12901342979386199</v>
      </c>
      <c r="AS22" s="12">
        <v>0.81595350919327003</v>
      </c>
    </row>
    <row r="23" spans="1:45" x14ac:dyDescent="0.25">
      <c r="A23" s="16">
        <v>6</v>
      </c>
      <c r="B23" s="12">
        <v>2.1559425396786899E-3</v>
      </c>
      <c r="C23" s="12">
        <v>5.2527905443182799E-3</v>
      </c>
      <c r="D23" s="12">
        <v>-0.89053146630477398</v>
      </c>
      <c r="E23" s="12">
        <v>449.06874099748001</v>
      </c>
      <c r="F23" s="12">
        <v>204.11761905520899</v>
      </c>
      <c r="G23" s="12">
        <v>1.3458474047368101</v>
      </c>
      <c r="H23" s="12">
        <v>1.3458474047368101</v>
      </c>
      <c r="I23" s="12">
        <v>0.78847958232270698</v>
      </c>
      <c r="J23" s="12">
        <v>1.22351494245659E-3</v>
      </c>
      <c r="K23" s="12">
        <v>3.7150428267680199E-3</v>
      </c>
      <c r="L23" s="12">
        <v>2.3137101216492502E-3</v>
      </c>
      <c r="M23" s="12">
        <v>2.3137101216492502E-3</v>
      </c>
      <c r="N23" s="12">
        <v>-1.1106623894657299</v>
      </c>
      <c r="O23" s="12">
        <v>329.68614051792298</v>
      </c>
      <c r="P23" s="12">
        <v>144.198873292695</v>
      </c>
      <c r="Q23" s="12">
        <v>1.76729225408774</v>
      </c>
      <c r="R23" s="12">
        <v>1.76729225408774</v>
      </c>
      <c r="S23" s="12">
        <v>0.82694770123232197</v>
      </c>
      <c r="T23" s="12">
        <v>3.6022275345221001E-3</v>
      </c>
      <c r="U23" s="12">
        <v>8.1285635731913296E-3</v>
      </c>
      <c r="V23" s="12">
        <v>1.5316607585547399</v>
      </c>
      <c r="W23" s="12">
        <v>1.5316607585547399</v>
      </c>
      <c r="X23" s="12">
        <v>-0.81383181198652799</v>
      </c>
      <c r="Y23" s="12">
        <v>5.7616386026961903</v>
      </c>
      <c r="Z23" s="12">
        <v>4.8849812311476501</v>
      </c>
      <c r="AA23" s="12">
        <v>1.03836304186727</v>
      </c>
      <c r="AB23" s="12">
        <v>1.03836304186727</v>
      </c>
      <c r="AC23" s="12">
        <v>0.87665737154853796</v>
      </c>
      <c r="AD23" s="12">
        <v>6.1675292133833697</v>
      </c>
      <c r="AE23" s="12">
        <v>5.4029381134712002</v>
      </c>
      <c r="AF23" s="12">
        <v>0.68572433181766601</v>
      </c>
      <c r="AG23" s="12">
        <v>0.68572433181766601</v>
      </c>
      <c r="AH23" s="12">
        <v>1.2264274143615299</v>
      </c>
      <c r="AI23" s="12">
        <v>1.2264274143615299</v>
      </c>
      <c r="AJ23" s="12">
        <v>0.76459109991217</v>
      </c>
      <c r="AK23" s="12">
        <v>6.16692152414499</v>
      </c>
      <c r="AL23" s="12">
        <v>5.4023286707374698</v>
      </c>
      <c r="AM23" s="12">
        <v>0.68605271995804595</v>
      </c>
      <c r="AN23" s="12">
        <v>0.68605271995804595</v>
      </c>
      <c r="AO23" s="12">
        <v>1.22448387101956</v>
      </c>
      <c r="AP23" s="12">
        <v>1.22448387101956</v>
      </c>
      <c r="AQ23" s="12">
        <v>1.64402489459433E-3</v>
      </c>
      <c r="AR23" s="12">
        <v>1.64402489459433E-3</v>
      </c>
      <c r="AS23" s="12">
        <v>0.76459285340752103</v>
      </c>
    </row>
    <row r="24" spans="1:45" x14ac:dyDescent="0.25">
      <c r="A24" s="16">
        <v>7</v>
      </c>
      <c r="B24" s="12">
        <v>2.4494870997285199E-3</v>
      </c>
      <c r="C24" s="12">
        <v>4.7719268998212697E-3</v>
      </c>
      <c r="D24" s="12">
        <v>-0.666871529965261</v>
      </c>
      <c r="E24" s="12">
        <v>405.59592085135699</v>
      </c>
      <c r="F24" s="12">
        <v>222.32255513150599</v>
      </c>
      <c r="G24" s="12">
        <v>1.3487951335462001</v>
      </c>
      <c r="H24" s="12">
        <v>1.3487951335462001</v>
      </c>
      <c r="I24" s="12">
        <v>0.60122811675076504</v>
      </c>
      <c r="J24" s="12">
        <v>1.61602686151627E-3</v>
      </c>
      <c r="K24" s="12">
        <v>3.60115894009064E-3</v>
      </c>
      <c r="L24" s="12">
        <v>1.7771530024379299E-3</v>
      </c>
      <c r="M24" s="12">
        <v>1.7771530024379299E-3</v>
      </c>
      <c r="N24" s="12">
        <v>-0.80128513927121303</v>
      </c>
      <c r="O24" s="12">
        <v>295.96573251871001</v>
      </c>
      <c r="P24" s="12">
        <v>151.48345660931599</v>
      </c>
      <c r="Q24" s="12">
        <v>1.8698067044114901</v>
      </c>
      <c r="R24" s="12">
        <v>1.8698067044114901</v>
      </c>
      <c r="S24" s="12">
        <v>0.66976725741577603</v>
      </c>
      <c r="T24" s="12">
        <v>4.3180311122138302E-3</v>
      </c>
      <c r="U24" s="12">
        <v>8.0253838515990696E-3</v>
      </c>
      <c r="V24" s="12">
        <v>1.6377823689094</v>
      </c>
      <c r="W24" s="12">
        <v>1.6377823689094</v>
      </c>
      <c r="X24" s="12">
        <v>-0.61980996254336396</v>
      </c>
      <c r="Y24" s="12">
        <v>5.6486218544538902</v>
      </c>
      <c r="Z24" s="12">
        <v>4.9971577297891896</v>
      </c>
      <c r="AA24" s="12">
        <v>0.94881108144163495</v>
      </c>
      <c r="AB24" s="12">
        <v>0.94881108144163495</v>
      </c>
      <c r="AC24" s="12">
        <v>0.65146412466470105</v>
      </c>
      <c r="AD24" s="12">
        <v>5.8836277384746998</v>
      </c>
      <c r="AE24" s="12">
        <v>5.2493790830181597</v>
      </c>
      <c r="AF24" s="12">
        <v>0.82216597812343895</v>
      </c>
      <c r="AG24" s="12">
        <v>0.82216597812343895</v>
      </c>
      <c r="AH24" s="12">
        <v>0.61500250085476504</v>
      </c>
      <c r="AI24" s="12">
        <v>0.61500250085476504</v>
      </c>
      <c r="AJ24" s="12">
        <v>0.63424865545653297</v>
      </c>
      <c r="AK24" s="12">
        <v>5.88110363960946</v>
      </c>
      <c r="AL24" s="12">
        <v>5.2460825995025901</v>
      </c>
      <c r="AM24" s="12">
        <v>0.81930556843017099</v>
      </c>
      <c r="AN24" s="12">
        <v>0.81930556843017099</v>
      </c>
      <c r="AO24" s="12">
        <v>0.60577922960879405</v>
      </c>
      <c r="AP24" s="12">
        <v>0.60577922960879405</v>
      </c>
      <c r="AQ24" s="12">
        <v>2.7290061232782398E-2</v>
      </c>
      <c r="AR24" s="12">
        <v>2.7290061232782398E-2</v>
      </c>
      <c r="AS24" s="12">
        <v>0.635021040106864</v>
      </c>
    </row>
    <row r="25" spans="1:45" x14ac:dyDescent="0.25">
      <c r="A25" s="16">
        <v>8</v>
      </c>
      <c r="B25" s="12">
        <v>2.2104081884570001E-3</v>
      </c>
      <c r="C25" s="12">
        <v>4.5299659245187501E-3</v>
      </c>
      <c r="D25" s="12">
        <v>-0.71753721815148797</v>
      </c>
      <c r="E25" s="12">
        <v>439.09761098592202</v>
      </c>
      <c r="F25" s="12">
        <v>237.000992502847</v>
      </c>
      <c r="G25" s="12">
        <v>1.3889280514691</v>
      </c>
      <c r="H25" s="12">
        <v>1.3889280514691</v>
      </c>
      <c r="I25" s="12">
        <v>0.61665740794461399</v>
      </c>
      <c r="J25" s="12">
        <v>1.23037001589314E-3</v>
      </c>
      <c r="K25" s="12">
        <v>2.96303475974492E-3</v>
      </c>
      <c r="L25" s="12">
        <v>2.4257200951503799E-3</v>
      </c>
      <c r="M25" s="12">
        <v>2.4257200951503799E-3</v>
      </c>
      <c r="N25" s="12">
        <v>-0.87889904971523003</v>
      </c>
      <c r="O25" s="12">
        <v>336.26748632331498</v>
      </c>
      <c r="P25" s="12">
        <v>165.94982668658301</v>
      </c>
      <c r="Q25" s="12">
        <v>1.85069366507786</v>
      </c>
      <c r="R25" s="12">
        <v>1.85069366507786</v>
      </c>
      <c r="S25" s="12">
        <v>0.70622143970525797</v>
      </c>
      <c r="T25" s="12">
        <v>3.8678134853525701E-3</v>
      </c>
      <c r="U25" s="12">
        <v>7.4309255829980801E-3</v>
      </c>
      <c r="V25" s="12">
        <v>1.61030943224783</v>
      </c>
      <c r="W25" s="12">
        <v>1.61030943224783</v>
      </c>
      <c r="X25" s="12">
        <v>-0.65296106821655098</v>
      </c>
      <c r="Y25" s="12">
        <v>5.7804097682864102</v>
      </c>
      <c r="Z25" s="12">
        <v>5.0216727563623804</v>
      </c>
      <c r="AA25" s="12">
        <v>1.0209601521574001</v>
      </c>
      <c r="AB25" s="12">
        <v>1.0209601521574001</v>
      </c>
      <c r="AC25" s="12">
        <v>0.75873701192402399</v>
      </c>
      <c r="AD25" s="12">
        <v>6.1121917406942599</v>
      </c>
      <c r="AE25" s="12">
        <v>5.5122040181600802</v>
      </c>
      <c r="AF25" s="12">
        <v>0.69294105037228204</v>
      </c>
      <c r="AG25" s="12">
        <v>0.69294105037228204</v>
      </c>
      <c r="AH25" s="12">
        <v>1.1138474728621499</v>
      </c>
      <c r="AI25" s="12">
        <v>1.1138474728621499</v>
      </c>
      <c r="AJ25" s="12">
        <v>0.59998772253418797</v>
      </c>
      <c r="AK25" s="12">
        <v>6.0777260800893096</v>
      </c>
      <c r="AL25" s="12">
        <v>5.4662963218634397</v>
      </c>
      <c r="AM25" s="12">
        <v>0.54129067655762297</v>
      </c>
      <c r="AN25" s="12">
        <v>0.54129067655762297</v>
      </c>
      <c r="AO25" s="12">
        <v>1.01262415920005</v>
      </c>
      <c r="AP25" s="12">
        <v>1.01262415920005</v>
      </c>
      <c r="AQ25" s="12">
        <v>1.7671414903612701</v>
      </c>
      <c r="AR25" s="12">
        <v>1.7671414903612701</v>
      </c>
      <c r="AS25" s="12">
        <v>0.61142975822587597</v>
      </c>
    </row>
    <row r="26" spans="1:45" x14ac:dyDescent="0.25">
      <c r="A26" s="16">
        <v>9</v>
      </c>
      <c r="B26" s="12">
        <v>2.17537427421345E-3</v>
      </c>
      <c r="C26" s="12">
        <v>5.2237843411879498E-3</v>
      </c>
      <c r="D26" s="12">
        <v>-0.87602137897257604</v>
      </c>
      <c r="E26" s="12">
        <v>447.633280829059</v>
      </c>
      <c r="F26" s="12">
        <v>204.52564224482299</v>
      </c>
      <c r="G26" s="12">
        <v>1.32148306235751</v>
      </c>
      <c r="H26" s="12">
        <v>1.32148306235751</v>
      </c>
      <c r="I26" s="12">
        <v>0.78328097005354202</v>
      </c>
      <c r="J26" s="12">
        <v>1.5283516187740501E-3</v>
      </c>
      <c r="K26" s="12">
        <v>4.1718953687885701E-3</v>
      </c>
      <c r="L26" s="12">
        <v>1.47574350922368E-3</v>
      </c>
      <c r="M26" s="12">
        <v>1.47574350922368E-3</v>
      </c>
      <c r="N26" s="12">
        <v>-1.0041806761647101</v>
      </c>
      <c r="O26" s="12">
        <v>323.91002210188299</v>
      </c>
      <c r="P26" s="12">
        <v>140.020547460572</v>
      </c>
      <c r="Q26" s="12">
        <v>1.8527956608946401</v>
      </c>
      <c r="R26" s="12">
        <v>1.8527956608946401</v>
      </c>
      <c r="S26" s="12">
        <v>0.83867658824628499</v>
      </c>
      <c r="T26" s="12">
        <v>3.7998266878475398E-3</v>
      </c>
      <c r="U26" s="12">
        <v>8.4850610377277102E-3</v>
      </c>
      <c r="V26" s="12">
        <v>1.59638778971811</v>
      </c>
      <c r="W26" s="12">
        <v>1.59638778971811</v>
      </c>
      <c r="X26" s="12">
        <v>-0.80335163503298401</v>
      </c>
      <c r="Y26" s="12">
        <v>5.7641914594878001</v>
      </c>
      <c r="Z26" s="12">
        <v>4.8915841994567204</v>
      </c>
      <c r="AA26" s="12">
        <v>0.97039838007724899</v>
      </c>
      <c r="AB26" s="12">
        <v>0.97039838007724899</v>
      </c>
      <c r="AC26" s="12">
        <v>0.87260726003108402</v>
      </c>
      <c r="AD26" s="12">
        <v>5.9889482887370704</v>
      </c>
      <c r="AE26" s="12">
        <v>5.1664425351381196</v>
      </c>
      <c r="AF26" s="12">
        <v>0.83240722157052005</v>
      </c>
      <c r="AG26" s="12">
        <v>0.83240722157052005</v>
      </c>
      <c r="AH26" s="12">
        <v>0.627835023263137</v>
      </c>
      <c r="AI26" s="12">
        <v>0.627835023263137</v>
      </c>
      <c r="AJ26" s="12">
        <v>0.82250575359894496</v>
      </c>
      <c r="AK26" s="12">
        <v>5.9567355023936903</v>
      </c>
      <c r="AL26" s="12">
        <v>5.1308315972473899</v>
      </c>
      <c r="AM26" s="12">
        <v>0.77942773534731202</v>
      </c>
      <c r="AN26" s="12">
        <v>0.77942773534731202</v>
      </c>
      <c r="AO26" s="12">
        <v>0.523047708992326</v>
      </c>
      <c r="AP26" s="12">
        <v>0.523047708992326</v>
      </c>
      <c r="AQ26" s="12">
        <v>0.42309313915471802</v>
      </c>
      <c r="AR26" s="12">
        <v>0.42309313915471802</v>
      </c>
      <c r="AS26" s="12">
        <v>0.82590390514629897</v>
      </c>
    </row>
    <row r="27" spans="1:45" x14ac:dyDescent="0.25">
      <c r="A27" s="16">
        <v>10</v>
      </c>
      <c r="B27" s="12">
        <v>2.1834295975901499E-3</v>
      </c>
      <c r="C27" s="12">
        <v>4.5974433724332402E-3</v>
      </c>
      <c r="D27" s="12">
        <v>-0.74460350987944401</v>
      </c>
      <c r="E27" s="12">
        <v>444.11282244744598</v>
      </c>
      <c r="F27" s="12">
        <v>230.48687013554701</v>
      </c>
      <c r="G27" s="12">
        <v>1.34062401139176</v>
      </c>
      <c r="H27" s="12">
        <v>1.34062401139176</v>
      </c>
      <c r="I27" s="12">
        <v>0.65588473648579204</v>
      </c>
      <c r="J27" s="12">
        <v>1.3971303773068001E-3</v>
      </c>
      <c r="K27" s="12">
        <v>3.3551872004587498E-3</v>
      </c>
      <c r="L27" s="12">
        <v>1.8871128733303701E-3</v>
      </c>
      <c r="M27" s="12">
        <v>1.8871128733303701E-3</v>
      </c>
      <c r="N27" s="12">
        <v>-0.87608716376767903</v>
      </c>
      <c r="O27" s="12">
        <v>336.72079025940297</v>
      </c>
      <c r="P27" s="12">
        <v>154.03794898242501</v>
      </c>
      <c r="Q27" s="12">
        <v>1.8329483834099101</v>
      </c>
      <c r="R27" s="12">
        <v>1.8329483834099101</v>
      </c>
      <c r="S27" s="12">
        <v>0.78205507737240099</v>
      </c>
      <c r="T27" s="12">
        <v>3.7541806736721898E-3</v>
      </c>
      <c r="U27" s="12">
        <v>7.4861064661414902E-3</v>
      </c>
      <c r="V27" s="12">
        <v>1.5811574823407799</v>
      </c>
      <c r="W27" s="12">
        <v>1.5811574823407799</v>
      </c>
      <c r="X27" s="12">
        <v>-0.69017876609919204</v>
      </c>
      <c r="Y27" s="12">
        <v>5.7923870759931804</v>
      </c>
      <c r="Z27" s="12">
        <v>4.9880136887247204</v>
      </c>
      <c r="AA27" s="12">
        <v>1.0261095694086799</v>
      </c>
      <c r="AB27" s="12">
        <v>1.0261095694086799</v>
      </c>
      <c r="AC27" s="12">
        <v>0.80437338726845398</v>
      </c>
      <c r="AD27" s="12">
        <v>6.0491612237903603</v>
      </c>
      <c r="AE27" s="12">
        <v>5.3635859252504803</v>
      </c>
      <c r="AF27" s="12">
        <v>0.78830696921140897</v>
      </c>
      <c r="AG27" s="12">
        <v>0.78830696921140897</v>
      </c>
      <c r="AH27" s="12">
        <v>0.81899477504773899</v>
      </c>
      <c r="AI27" s="12">
        <v>0.81899477504773899</v>
      </c>
      <c r="AJ27" s="12">
        <v>0.68557529853987997</v>
      </c>
      <c r="AK27" s="12">
        <v>5.9730170381312897</v>
      </c>
      <c r="AL27" s="12">
        <v>5.2512059831156197</v>
      </c>
      <c r="AM27" s="12">
        <v>0.61456669085572102</v>
      </c>
      <c r="AN27" s="12">
        <v>0.61456669085572102</v>
      </c>
      <c r="AO27" s="12">
        <v>0.54353032304040805</v>
      </c>
      <c r="AP27" s="12">
        <v>0.54353032304040805</v>
      </c>
      <c r="AQ27" s="12">
        <v>1.80395101459021</v>
      </c>
      <c r="AR27" s="12">
        <v>1.80395101459021</v>
      </c>
      <c r="AS27" s="12">
        <v>0.72181105501567</v>
      </c>
    </row>
    <row r="28" spans="1:45" x14ac:dyDescent="0.25">
      <c r="A28" s="16">
        <v>11</v>
      </c>
      <c r="B28" s="12">
        <v>2.1836865766699E-3</v>
      </c>
      <c r="C28" s="12">
        <v>4.8212868969177303E-3</v>
      </c>
      <c r="D28" s="12">
        <v>-0.792026344755006</v>
      </c>
      <c r="E28" s="12">
        <v>447.76575630429102</v>
      </c>
      <c r="F28" s="12">
        <v>221.87508521354101</v>
      </c>
      <c r="G28" s="12">
        <v>1.3869033341702499</v>
      </c>
      <c r="H28" s="12">
        <v>1.3869033341702499</v>
      </c>
      <c r="I28" s="12">
        <v>0.70215568599036504</v>
      </c>
      <c r="J28" s="12">
        <v>1.20844100389627E-3</v>
      </c>
      <c r="K28" s="12">
        <v>3.3104773266305499E-3</v>
      </c>
      <c r="L28" s="12">
        <v>2.34267272825747E-3</v>
      </c>
      <c r="M28" s="12">
        <v>2.34267272825747E-3</v>
      </c>
      <c r="N28" s="12">
        <v>-1.00776128409179</v>
      </c>
      <c r="O28" s="12">
        <v>336.09027980357001</v>
      </c>
      <c r="P28" s="12">
        <v>155.17190444329</v>
      </c>
      <c r="Q28" s="12">
        <v>1.8632191843327801</v>
      </c>
      <c r="R28" s="12">
        <v>1.8632191843327801</v>
      </c>
      <c r="S28" s="12">
        <v>0.77284625047414102</v>
      </c>
      <c r="T28" s="12">
        <v>3.8817528345748702E-3</v>
      </c>
      <c r="U28" s="12">
        <v>8.0545551089027494E-3</v>
      </c>
      <c r="V28" s="12">
        <v>1.63638755524583</v>
      </c>
      <c r="W28" s="12">
        <v>1.63638755524583</v>
      </c>
      <c r="X28" s="12">
        <v>-0.72995097032413203</v>
      </c>
      <c r="Y28" s="12">
        <v>5.7715873405278701</v>
      </c>
      <c r="Z28" s="12">
        <v>4.9850287978000098</v>
      </c>
      <c r="AA28" s="12">
        <v>0.98860001040813605</v>
      </c>
      <c r="AB28" s="12">
        <v>0.98860001040813605</v>
      </c>
      <c r="AC28" s="12">
        <v>0.78655854272786196</v>
      </c>
      <c r="AD28" s="12">
        <v>6.1044426769841902</v>
      </c>
      <c r="AE28" s="12">
        <v>5.40224466828308</v>
      </c>
      <c r="AF28" s="12">
        <v>0.72094104485825505</v>
      </c>
      <c r="AG28" s="12">
        <v>0.72094104485825505</v>
      </c>
      <c r="AH28" s="12">
        <v>1.0002829005549501</v>
      </c>
      <c r="AI28" s="12">
        <v>1.0002829005549501</v>
      </c>
      <c r="AJ28" s="12">
        <v>0.70219800870110605</v>
      </c>
      <c r="AK28" s="12">
        <v>6.1014071280509601</v>
      </c>
      <c r="AL28" s="12">
        <v>5.3978507548787702</v>
      </c>
      <c r="AM28" s="12">
        <v>0.71591666360536499</v>
      </c>
      <c r="AN28" s="12">
        <v>0.71591666360536499</v>
      </c>
      <c r="AO28" s="12">
        <v>0.98651652250604405</v>
      </c>
      <c r="AP28" s="12">
        <v>0.98651652250604405</v>
      </c>
      <c r="AQ28" s="12">
        <v>5.8657846240497802E-2</v>
      </c>
      <c r="AR28" s="12">
        <v>5.8657846240497802E-2</v>
      </c>
      <c r="AS28" s="12">
        <v>0.703556373172184</v>
      </c>
    </row>
    <row r="29" spans="1:45" x14ac:dyDescent="0.25">
      <c r="A29" s="16">
        <v>12</v>
      </c>
      <c r="B29" s="12">
        <v>2.44446042124916E-3</v>
      </c>
      <c r="C29" s="12">
        <v>5.0740144277292999E-3</v>
      </c>
      <c r="D29" s="12">
        <v>-0.73030789266935703</v>
      </c>
      <c r="E29" s="12">
        <v>404.84430655764498</v>
      </c>
      <c r="F29" s="12">
        <v>213.40529672354799</v>
      </c>
      <c r="G29" s="12">
        <v>1.41489033437204</v>
      </c>
      <c r="H29" s="12">
        <v>1.41489033437204</v>
      </c>
      <c r="I29" s="12">
        <v>0.64030940574751805</v>
      </c>
      <c r="J29" s="12">
        <v>1.36103148857074E-3</v>
      </c>
      <c r="K29" s="12">
        <v>3.41441013175474E-3</v>
      </c>
      <c r="L29" s="12">
        <v>2.49145410434305E-3</v>
      </c>
      <c r="M29" s="12">
        <v>2.49145410434305E-3</v>
      </c>
      <c r="N29" s="12">
        <v>-0.91976188973060702</v>
      </c>
      <c r="O29" s="12">
        <v>306.00843201469303</v>
      </c>
      <c r="P29" s="12">
        <v>148.22722925392301</v>
      </c>
      <c r="Q29" s="12">
        <v>1.9261681374513799</v>
      </c>
      <c r="R29" s="12">
        <v>1.9261681374513799</v>
      </c>
      <c r="S29" s="12">
        <v>0.72486622803380796</v>
      </c>
      <c r="T29" s="12">
        <v>4.5206082746827199E-3</v>
      </c>
      <c r="U29" s="12">
        <v>8.8283896662094408E-3</v>
      </c>
      <c r="V29" s="12">
        <v>1.7124784171557801</v>
      </c>
      <c r="W29" s="12">
        <v>1.7124784171557801</v>
      </c>
      <c r="X29" s="12">
        <v>-0.66932606839187703</v>
      </c>
      <c r="Y29" s="12">
        <v>5.6706614205777699</v>
      </c>
      <c r="Z29" s="12">
        <v>4.9476412528323799</v>
      </c>
      <c r="AA29" s="12">
        <v>0.94296310323458299</v>
      </c>
      <c r="AB29" s="12">
        <v>0.94296310323458299</v>
      </c>
      <c r="AC29" s="12">
        <v>0.72302016774539202</v>
      </c>
      <c r="AD29" s="12">
        <v>5.9808241548502297</v>
      </c>
      <c r="AE29" s="12">
        <v>5.3303332403715897</v>
      </c>
      <c r="AF29" s="12">
        <v>0.72485671679186803</v>
      </c>
      <c r="AG29" s="12">
        <v>0.72485671679186803</v>
      </c>
      <c r="AH29" s="12">
        <v>0.91653951816623103</v>
      </c>
      <c r="AI29" s="12">
        <v>0.91653951816623103</v>
      </c>
      <c r="AJ29" s="12">
        <v>0.65049091447864205</v>
      </c>
      <c r="AK29" s="12">
        <v>5.9785766807787697</v>
      </c>
      <c r="AL29" s="12">
        <v>5.3262904383002496</v>
      </c>
      <c r="AM29" s="12">
        <v>0.71731342573981305</v>
      </c>
      <c r="AN29" s="12">
        <v>0.71731342573981305</v>
      </c>
      <c r="AO29" s="12">
        <v>0.90398892467689096</v>
      </c>
      <c r="AP29" s="12">
        <v>0.90398892467689096</v>
      </c>
      <c r="AQ29" s="12">
        <v>7.0031267387740903E-2</v>
      </c>
      <c r="AR29" s="12">
        <v>7.0031267387740903E-2</v>
      </c>
      <c r="AS29" s="12">
        <v>0.65228624247851796</v>
      </c>
    </row>
    <row r="30" spans="1:45" x14ac:dyDescent="0.25">
      <c r="A30" s="16">
        <v>13</v>
      </c>
      <c r="B30" s="12">
        <v>2.3651728298459801E-3</v>
      </c>
      <c r="C30" s="12">
        <v>4.6814202330222199E-3</v>
      </c>
      <c r="D30" s="12">
        <v>-0.68275043505397304</v>
      </c>
      <c r="E30" s="12">
        <v>414.05598455864401</v>
      </c>
      <c r="F30" s="12">
        <v>227.78271002042499</v>
      </c>
      <c r="G30" s="12">
        <v>1.32932746162799</v>
      </c>
      <c r="H30" s="12">
        <v>1.32932746162799</v>
      </c>
      <c r="I30" s="12">
        <v>0.59760904477529597</v>
      </c>
      <c r="J30" s="12">
        <v>1.5072690697891199E-3</v>
      </c>
      <c r="K30" s="12">
        <v>3.3386737028298901E-3</v>
      </c>
      <c r="L30" s="12">
        <v>1.98980151261866E-3</v>
      </c>
      <c r="M30" s="12">
        <v>1.98980151261866E-3</v>
      </c>
      <c r="N30" s="12">
        <v>-0.79527418281585904</v>
      </c>
      <c r="O30" s="12">
        <v>311.25509886074099</v>
      </c>
      <c r="P30" s="12">
        <v>154.77106115698601</v>
      </c>
      <c r="Q30" s="12">
        <v>1.7972649039202599</v>
      </c>
      <c r="R30" s="12">
        <v>1.7972649039202599</v>
      </c>
      <c r="S30" s="12">
        <v>0.69866582927743104</v>
      </c>
      <c r="T30" s="12">
        <v>3.9405029941531602E-3</v>
      </c>
      <c r="U30" s="12">
        <v>7.3796822157132297E-3</v>
      </c>
      <c r="V30" s="12">
        <v>1.5468509842112099</v>
      </c>
      <c r="W30" s="12">
        <v>1.5468509842112099</v>
      </c>
      <c r="X30" s="12">
        <v>-0.627422198831602</v>
      </c>
      <c r="Y30" s="12">
        <v>5.6842364901304601</v>
      </c>
      <c r="Z30" s="12">
        <v>4.9905342621500601</v>
      </c>
      <c r="AA30" s="12">
        <v>1.0145615054357999</v>
      </c>
      <c r="AB30" s="12">
        <v>1.0145615054357999</v>
      </c>
      <c r="AC30" s="12">
        <v>0.69370222798039705</v>
      </c>
      <c r="AD30" s="12">
        <v>6.0001231583856596</v>
      </c>
      <c r="AE30" s="12">
        <v>5.38851396579782</v>
      </c>
      <c r="AF30" s="12">
        <v>0.77534226121377903</v>
      </c>
      <c r="AG30" s="12">
        <v>0.77534226121377903</v>
      </c>
      <c r="AH30" s="12">
        <v>0.90425223399172605</v>
      </c>
      <c r="AI30" s="12">
        <v>0.90425223399172605</v>
      </c>
      <c r="AJ30" s="12">
        <v>0.61160919258783697</v>
      </c>
      <c r="AK30" s="12">
        <v>5.9738634926830096</v>
      </c>
      <c r="AL30" s="12">
        <v>5.3567116856020798</v>
      </c>
      <c r="AM30" s="12">
        <v>0.66302588899024395</v>
      </c>
      <c r="AN30" s="12">
        <v>0.66302588899024395</v>
      </c>
      <c r="AO30" s="12">
        <v>0.80434896574585502</v>
      </c>
      <c r="AP30" s="12">
        <v>0.80434896574585502</v>
      </c>
      <c r="AQ30" s="12">
        <v>1.00055348519196</v>
      </c>
      <c r="AR30" s="12">
        <v>1.00055348519196</v>
      </c>
      <c r="AS30" s="12">
        <v>0.61715180708092898</v>
      </c>
    </row>
    <row r="31" spans="1:45" x14ac:dyDescent="0.25">
      <c r="A31" s="16">
        <v>14</v>
      </c>
      <c r="B31" s="12">
        <v>2.33805347128307E-3</v>
      </c>
      <c r="C31" s="12">
        <v>5.0966536710265404E-3</v>
      </c>
      <c r="D31" s="12">
        <v>-0.77926544812684695</v>
      </c>
      <c r="E31" s="12">
        <v>420.982239309048</v>
      </c>
      <c r="F31" s="12">
        <v>208.84105128865099</v>
      </c>
      <c r="G31" s="12">
        <v>1.3362371775273301</v>
      </c>
      <c r="H31" s="12">
        <v>1.3362371775273301</v>
      </c>
      <c r="I31" s="12">
        <v>0.70101720340546003</v>
      </c>
      <c r="J31" s="12">
        <v>1.50160289370264E-3</v>
      </c>
      <c r="K31" s="12">
        <v>3.82349186526925E-3</v>
      </c>
      <c r="L31" s="12">
        <v>1.8845245858460601E-3</v>
      </c>
      <c r="M31" s="12">
        <v>1.8845245858460601E-3</v>
      </c>
      <c r="N31" s="12">
        <v>-0.93463097257070404</v>
      </c>
      <c r="O31" s="12">
        <v>303.93527630274701</v>
      </c>
      <c r="P31" s="12">
        <v>148.492609175947</v>
      </c>
      <c r="Q31" s="12">
        <v>1.8161479002990799</v>
      </c>
      <c r="R31" s="12">
        <v>1.8161479002990799</v>
      </c>
      <c r="S31" s="12">
        <v>0.71627958469422004</v>
      </c>
      <c r="T31" s="12">
        <v>3.9654373735124602E-3</v>
      </c>
      <c r="U31" s="12">
        <v>8.0907644109758092E-3</v>
      </c>
      <c r="V31" s="12">
        <v>1.5641314291645001</v>
      </c>
      <c r="W31" s="12">
        <v>1.5641314291645001</v>
      </c>
      <c r="X31" s="12">
        <v>-0.713107057402939</v>
      </c>
      <c r="Y31" s="12">
        <v>5.65016698168363</v>
      </c>
      <c r="Z31" s="12">
        <v>4.9498886667873503</v>
      </c>
      <c r="AA31" s="12">
        <v>1.00375458310812</v>
      </c>
      <c r="AB31" s="12">
        <v>1.00375458310812</v>
      </c>
      <c r="AC31" s="12">
        <v>0.70027831489627901</v>
      </c>
      <c r="AD31" s="12">
        <v>6.0165508218082104</v>
      </c>
      <c r="AE31" s="12">
        <v>5.3101233586950398</v>
      </c>
      <c r="AF31" s="12">
        <v>0.76738042936642703</v>
      </c>
      <c r="AG31" s="12">
        <v>0.76738042936642703</v>
      </c>
      <c r="AH31" s="12">
        <v>0.91666869399527096</v>
      </c>
      <c r="AI31" s="12">
        <v>0.91666869399527096</v>
      </c>
      <c r="AJ31" s="12">
        <v>0.70642746311317595</v>
      </c>
      <c r="AK31" s="12">
        <v>6.0024221401283402</v>
      </c>
      <c r="AL31" s="12">
        <v>5.2828099084669899</v>
      </c>
      <c r="AM31" s="12">
        <v>0.684374817489668</v>
      </c>
      <c r="AN31" s="12">
        <v>0.684374817489668</v>
      </c>
      <c r="AO31" s="12">
        <v>0.83889792526903495</v>
      </c>
      <c r="AP31" s="12">
        <v>0.83889792526903495</v>
      </c>
      <c r="AQ31" s="12">
        <v>0.72000095946732201</v>
      </c>
      <c r="AR31" s="12">
        <v>0.72000095946732201</v>
      </c>
      <c r="AS31" s="12">
        <v>0.71961223166135302</v>
      </c>
    </row>
    <row r="32" spans="1:45" x14ac:dyDescent="0.25">
      <c r="A32" s="16">
        <v>15</v>
      </c>
      <c r="B32" s="12">
        <v>2.2544364528798498E-3</v>
      </c>
      <c r="C32" s="12">
        <v>5.1338622745100001E-3</v>
      </c>
      <c r="D32" s="12">
        <v>-0.82295822424131004</v>
      </c>
      <c r="E32" s="12">
        <v>433.62942823092601</v>
      </c>
      <c r="F32" s="12">
        <v>206.44804652089999</v>
      </c>
      <c r="G32" s="12">
        <v>1.27476425011782</v>
      </c>
      <c r="H32" s="12">
        <v>1.27476425011782</v>
      </c>
      <c r="I32" s="12">
        <v>0.74214152730965499</v>
      </c>
      <c r="J32" s="12">
        <v>1.5652902066407E-3</v>
      </c>
      <c r="K32" s="12">
        <v>4.0132061842093596E-3</v>
      </c>
      <c r="L32" s="12">
        <v>1.5796739879062401E-3</v>
      </c>
      <c r="M32" s="12">
        <v>1.5796739879062401E-3</v>
      </c>
      <c r="N32" s="12">
        <v>-0.94151922668104704</v>
      </c>
      <c r="O32" s="12">
        <v>318.61732932014701</v>
      </c>
      <c r="P32" s="12">
        <v>139.714970344036</v>
      </c>
      <c r="Q32" s="12">
        <v>1.73826962411548</v>
      </c>
      <c r="R32" s="12">
        <v>1.73826962411548</v>
      </c>
      <c r="S32" s="12">
        <v>0.82438636690717304</v>
      </c>
      <c r="T32" s="12">
        <v>3.5530028923813602E-3</v>
      </c>
      <c r="U32" s="12">
        <v>7.6473300283021904E-3</v>
      </c>
      <c r="V32" s="12">
        <v>1.46478675262118</v>
      </c>
      <c r="W32" s="12">
        <v>1.46478675262118</v>
      </c>
      <c r="X32" s="12">
        <v>-0.76656343990407905</v>
      </c>
      <c r="Y32" s="12">
        <v>5.7354260486137303</v>
      </c>
      <c r="Z32" s="12">
        <v>4.86372692137817</v>
      </c>
      <c r="AA32" s="12">
        <v>1.04039342373042</v>
      </c>
      <c r="AB32" s="12">
        <v>1.04039342373042</v>
      </c>
      <c r="AC32" s="12">
        <v>0.87169912723556098</v>
      </c>
      <c r="AD32" s="12">
        <v>6.0208511402490004</v>
      </c>
      <c r="AE32" s="12">
        <v>5.25397352919983</v>
      </c>
      <c r="AF32" s="12">
        <v>0.82720878205218795</v>
      </c>
      <c r="AG32" s="12">
        <v>0.82720878205218795</v>
      </c>
      <c r="AH32" s="12">
        <v>0.82336020999207704</v>
      </c>
      <c r="AI32" s="12">
        <v>0.82336020999207704</v>
      </c>
      <c r="AJ32" s="12">
        <v>0.76687761104916696</v>
      </c>
      <c r="AK32" s="12">
        <v>5.9940346234615598</v>
      </c>
      <c r="AL32" s="12">
        <v>5.2243088677738401</v>
      </c>
      <c r="AM32" s="12">
        <v>0.67556917201381395</v>
      </c>
      <c r="AN32" s="12">
        <v>0.67556917201381395</v>
      </c>
      <c r="AO32" s="12">
        <v>0.73054497286835995</v>
      </c>
      <c r="AP32" s="12">
        <v>0.73054497286835995</v>
      </c>
      <c r="AQ32" s="12">
        <v>1.2207917135147399</v>
      </c>
      <c r="AR32" s="12">
        <v>1.2207917135147399</v>
      </c>
      <c r="AS32" s="12">
        <v>0.76972575568771495</v>
      </c>
    </row>
    <row r="33" spans="1:45" x14ac:dyDescent="0.25">
      <c r="A33" s="16">
        <v>16</v>
      </c>
      <c r="B33" s="12">
        <v>2.2360703811622898E-3</v>
      </c>
      <c r="C33" s="12">
        <v>4.9336717980861299E-3</v>
      </c>
      <c r="D33" s="12">
        <v>-0.79136346630169696</v>
      </c>
      <c r="E33" s="12">
        <v>435.34720827299799</v>
      </c>
      <c r="F33" s="12">
        <v>217.54357865518301</v>
      </c>
      <c r="G33" s="12">
        <v>1.38533949007525</v>
      </c>
      <c r="H33" s="12">
        <v>1.38533949007525</v>
      </c>
      <c r="I33" s="12">
        <v>0.69374470055835202</v>
      </c>
      <c r="J33" s="12">
        <v>1.28924443535338E-3</v>
      </c>
      <c r="K33" s="12">
        <v>3.4390927148160201E-3</v>
      </c>
      <c r="L33" s="12">
        <v>2.2876784154057198E-3</v>
      </c>
      <c r="M33" s="12">
        <v>2.2876784154057198E-3</v>
      </c>
      <c r="N33" s="12">
        <v>-0.98115135315462298</v>
      </c>
      <c r="O33" s="12">
        <v>322.45740074008</v>
      </c>
      <c r="P33" s="12">
        <v>152.663212566043</v>
      </c>
      <c r="Q33" s="12">
        <v>1.86744444850903</v>
      </c>
      <c r="R33" s="12">
        <v>1.86744444850903</v>
      </c>
      <c r="S33" s="12">
        <v>0.74773676670577705</v>
      </c>
      <c r="T33" s="12">
        <v>4.0428235464348896E-3</v>
      </c>
      <c r="U33" s="12">
        <v>8.2851614442100707E-3</v>
      </c>
      <c r="V33" s="12">
        <v>1.6512278435952099</v>
      </c>
      <c r="W33" s="12">
        <v>1.6512278435952099</v>
      </c>
      <c r="X33" s="12">
        <v>-0.71752279152432596</v>
      </c>
      <c r="Y33" s="12">
        <v>5.7378835964211996</v>
      </c>
      <c r="Z33" s="12">
        <v>4.9702869623549697</v>
      </c>
      <c r="AA33" s="12">
        <v>0.96733036027422903</v>
      </c>
      <c r="AB33" s="12">
        <v>0.96733036027422903</v>
      </c>
      <c r="AC33" s="12">
        <v>0.76759663406623102</v>
      </c>
      <c r="AD33" s="12">
        <v>6.0511349148174496</v>
      </c>
      <c r="AE33" s="12">
        <v>5.3479781166554003</v>
      </c>
      <c r="AF33" s="12">
        <v>0.74257210623310799</v>
      </c>
      <c r="AG33" s="12">
        <v>0.74257210623310799</v>
      </c>
      <c r="AH33" s="12">
        <v>0.910445192598622</v>
      </c>
      <c r="AI33" s="12">
        <v>0.910445192598622</v>
      </c>
      <c r="AJ33" s="12">
        <v>0.70315679816205001</v>
      </c>
      <c r="AK33" s="12">
        <v>6.0505086291673003</v>
      </c>
      <c r="AL33" s="12">
        <v>5.3472904484334096</v>
      </c>
      <c r="AM33" s="12">
        <v>0.74228311212368303</v>
      </c>
      <c r="AN33" s="12">
        <v>0.74228311212368303</v>
      </c>
      <c r="AO33" s="12">
        <v>0.90840040960040802</v>
      </c>
      <c r="AP33" s="12">
        <v>0.90840040960040802</v>
      </c>
      <c r="AQ33" s="12">
        <v>5.4074100340659901E-3</v>
      </c>
      <c r="AR33" s="12">
        <v>5.4074100340659901E-3</v>
      </c>
      <c r="AS33" s="12">
        <v>0.70321818073389197</v>
      </c>
    </row>
    <row r="34" spans="1:45" x14ac:dyDescent="0.25">
      <c r="A34" s="16">
        <v>17</v>
      </c>
      <c r="B34" s="12">
        <v>2.3106484406308198E-3</v>
      </c>
      <c r="C34" s="12">
        <v>5.2183103236923302E-3</v>
      </c>
      <c r="D34" s="12">
        <v>-0.81464546134373395</v>
      </c>
      <c r="E34" s="12">
        <v>425.85182898786701</v>
      </c>
      <c r="F34" s="12">
        <v>204.72346733659001</v>
      </c>
      <c r="G34" s="12">
        <v>1.3219263952653999</v>
      </c>
      <c r="H34" s="12">
        <v>1.3219263952653999</v>
      </c>
      <c r="I34" s="12">
        <v>0.73243133781035796</v>
      </c>
      <c r="J34" s="12">
        <v>1.4786346418451399E-3</v>
      </c>
      <c r="K34" s="12">
        <v>3.9304086930101604E-3</v>
      </c>
      <c r="L34" s="12">
        <v>1.86932260175368E-3</v>
      </c>
      <c r="M34" s="12">
        <v>1.86932260175368E-3</v>
      </c>
      <c r="N34" s="12">
        <v>-0.97762429092569303</v>
      </c>
      <c r="O34" s="12">
        <v>308.20038323164698</v>
      </c>
      <c r="P34" s="12">
        <v>141.53090516808001</v>
      </c>
      <c r="Q34" s="12">
        <v>1.79836039128995</v>
      </c>
      <c r="R34" s="12">
        <v>1.79836039128995</v>
      </c>
      <c r="S34" s="12">
        <v>0.77823206201950201</v>
      </c>
      <c r="T34" s="12">
        <v>3.8540171020515E-3</v>
      </c>
      <c r="U34" s="12">
        <v>8.1781346094467692E-3</v>
      </c>
      <c r="V34" s="12">
        <v>1.5453153121882299</v>
      </c>
      <c r="W34" s="12">
        <v>1.5453153121882299</v>
      </c>
      <c r="X34" s="12">
        <v>-0.75234807429075501</v>
      </c>
      <c r="Y34" s="12">
        <v>5.70262674693645</v>
      </c>
      <c r="Z34" s="12">
        <v>4.8843776052760397</v>
      </c>
      <c r="AA34" s="12">
        <v>1.0033654609590801</v>
      </c>
      <c r="AB34" s="12">
        <v>1.0033654609590801</v>
      </c>
      <c r="AC34" s="12">
        <v>0.81824914166041196</v>
      </c>
      <c r="AD34" s="12">
        <v>6.0103328656589499</v>
      </c>
      <c r="AE34" s="12">
        <v>5.26338863651252</v>
      </c>
      <c r="AF34" s="12">
        <v>0.79017365906289505</v>
      </c>
      <c r="AG34" s="12">
        <v>0.79017365906289505</v>
      </c>
      <c r="AH34" s="12">
        <v>0.85621493523563097</v>
      </c>
      <c r="AI34" s="12">
        <v>0.85621493523563097</v>
      </c>
      <c r="AJ34" s="12">
        <v>0.74694422914643099</v>
      </c>
      <c r="AK34" s="12">
        <v>6.0096865129745396</v>
      </c>
      <c r="AL34" s="12">
        <v>5.2627500938940797</v>
      </c>
      <c r="AM34" s="12">
        <v>0.789582267371014</v>
      </c>
      <c r="AN34" s="12">
        <v>0.789582267371014</v>
      </c>
      <c r="AO34" s="12">
        <v>0.85423244460184899</v>
      </c>
      <c r="AP34" s="12">
        <v>0.85423244460184899</v>
      </c>
      <c r="AQ34" s="12">
        <v>6.7461627264199901E-3</v>
      </c>
      <c r="AR34" s="12">
        <v>6.7461627264199901E-3</v>
      </c>
      <c r="AS34" s="12">
        <v>0.74693641908046104</v>
      </c>
    </row>
    <row r="35" spans="1:45" x14ac:dyDescent="0.25">
      <c r="A35" s="16">
        <v>18</v>
      </c>
      <c r="B35" s="12">
        <v>2.45971161882096E-3</v>
      </c>
      <c r="C35" s="12">
        <v>5.4268219449245597E-3</v>
      </c>
      <c r="D35" s="12">
        <v>-0.79130957047554495</v>
      </c>
      <c r="E35" s="12">
        <v>403.03514839604202</v>
      </c>
      <c r="F35" s="12">
        <v>195.512308887427</v>
      </c>
      <c r="G35" s="12">
        <v>1.2690817034533399</v>
      </c>
      <c r="H35" s="12">
        <v>1.2690817034533399</v>
      </c>
      <c r="I35" s="12">
        <v>0.72340043650267605</v>
      </c>
      <c r="J35" s="12">
        <v>1.59147741141873E-3</v>
      </c>
      <c r="K35" s="12">
        <v>4.1157641021714797E-3</v>
      </c>
      <c r="L35" s="12">
        <v>1.8776507597597001E-3</v>
      </c>
      <c r="M35" s="12">
        <v>1.8776507597597001E-3</v>
      </c>
      <c r="N35" s="12">
        <v>-0.95016172955751599</v>
      </c>
      <c r="O35" s="12">
        <v>290.732908756482</v>
      </c>
      <c r="P35" s="12">
        <v>135.05894736099299</v>
      </c>
      <c r="Q35" s="12">
        <v>1.6796699072496799</v>
      </c>
      <c r="R35" s="12">
        <v>1.6796699072496799</v>
      </c>
      <c r="S35" s="12">
        <v>0.76669367611997497</v>
      </c>
      <c r="T35" s="12">
        <v>3.6611734947651999E-3</v>
      </c>
      <c r="U35" s="12">
        <v>7.7007805963819403E-3</v>
      </c>
      <c r="V35" s="12">
        <v>1.4048316140049499</v>
      </c>
      <c r="W35" s="12">
        <v>1.4048316140049499</v>
      </c>
      <c r="X35" s="12">
        <v>-0.74353797686646805</v>
      </c>
      <c r="Y35" s="12">
        <v>5.6194621826231401</v>
      </c>
      <c r="Z35" s="12">
        <v>4.8178790822888402</v>
      </c>
      <c r="AA35" s="12">
        <v>1.0993619571605999</v>
      </c>
      <c r="AB35" s="12">
        <v>1.0993619571605999</v>
      </c>
      <c r="AC35" s="12">
        <v>0.80158310033430202</v>
      </c>
      <c r="AD35" s="12">
        <v>6.0481691527538999</v>
      </c>
      <c r="AE35" s="12">
        <v>5.3416322587226102</v>
      </c>
      <c r="AF35" s="12">
        <v>0.74493405387119505</v>
      </c>
      <c r="AG35" s="12">
        <v>0.74493405387119505</v>
      </c>
      <c r="AH35" s="12">
        <v>1.1650771167996601</v>
      </c>
      <c r="AI35" s="12">
        <v>1.1650771167996601</v>
      </c>
      <c r="AJ35" s="12">
        <v>0.70653689403128705</v>
      </c>
      <c r="AK35" s="12">
        <v>6.0461983105485597</v>
      </c>
      <c r="AL35" s="12">
        <v>5.3396275856520896</v>
      </c>
      <c r="AM35" s="12">
        <v>0.74047042652763895</v>
      </c>
      <c r="AN35" s="12">
        <v>0.74047042652763895</v>
      </c>
      <c r="AO35" s="12">
        <v>1.1578803731257901</v>
      </c>
      <c r="AP35" s="12">
        <v>1.1578803731257901</v>
      </c>
      <c r="AQ35" s="12">
        <v>4.59976997230548E-2</v>
      </c>
      <c r="AR35" s="12">
        <v>4.59976997230548E-2</v>
      </c>
      <c r="AS35" s="12">
        <v>0.706570724896464</v>
      </c>
    </row>
    <row r="36" spans="1:45" x14ac:dyDescent="0.25">
      <c r="A36" s="16">
        <v>19</v>
      </c>
      <c r="B36" s="12">
        <v>2.2907553398300502E-3</v>
      </c>
      <c r="C36" s="12">
        <v>5.5806474493526699E-3</v>
      </c>
      <c r="D36" s="12">
        <v>-0.89042319411161497</v>
      </c>
      <c r="E36" s="12">
        <v>427.86695518039602</v>
      </c>
      <c r="F36" s="12">
        <v>191.46712562498499</v>
      </c>
      <c r="G36" s="12">
        <v>1.2987079724945001</v>
      </c>
      <c r="H36" s="12">
        <v>1.2987079724945001</v>
      </c>
      <c r="I36" s="12">
        <v>0.80409616874546996</v>
      </c>
      <c r="J36" s="12">
        <v>1.6021840136781001E-3</v>
      </c>
      <c r="K36" s="12">
        <v>4.46223845106479E-3</v>
      </c>
      <c r="L36" s="12">
        <v>1.5316710840397999E-3</v>
      </c>
      <c r="M36" s="12">
        <v>1.5316710840397999E-3</v>
      </c>
      <c r="N36" s="12">
        <v>-1.0242828279651599</v>
      </c>
      <c r="O36" s="12">
        <v>305.52552561929201</v>
      </c>
      <c r="P36" s="12">
        <v>132.377664947048</v>
      </c>
      <c r="Q36" s="12">
        <v>1.8098251912721599</v>
      </c>
      <c r="R36" s="12">
        <v>1.8098251912721599</v>
      </c>
      <c r="S36" s="12">
        <v>0.836374393184111</v>
      </c>
      <c r="T36" s="12">
        <v>3.7733293971011E-3</v>
      </c>
      <c r="U36" s="12">
        <v>8.5739506718152808E-3</v>
      </c>
      <c r="V36" s="12">
        <v>1.52008478218036</v>
      </c>
      <c r="W36" s="12">
        <v>1.52008478218036</v>
      </c>
      <c r="X36" s="12">
        <v>-0.82077087399502502</v>
      </c>
      <c r="Y36" s="12">
        <v>5.6722562005765598</v>
      </c>
      <c r="Z36" s="12">
        <v>4.8477256607552199</v>
      </c>
      <c r="AA36" s="12">
        <v>1.03109684716962</v>
      </c>
      <c r="AB36" s="12">
        <v>1.03109684716962</v>
      </c>
      <c r="AC36" s="12">
        <v>0.82453053982133695</v>
      </c>
      <c r="AD36" s="12">
        <v>6.00079040657406</v>
      </c>
      <c r="AE36" s="12">
        <v>5.1812046618672696</v>
      </c>
      <c r="AF36" s="12">
        <v>0.80886000941084402</v>
      </c>
      <c r="AG36" s="12">
        <v>0.80886000941084402</v>
      </c>
      <c r="AH36" s="12">
        <v>0.81871933845175804</v>
      </c>
      <c r="AI36" s="12">
        <v>0.81871933845175804</v>
      </c>
      <c r="AJ36" s="12">
        <v>0.81958574470679002</v>
      </c>
      <c r="AK36" s="12">
        <v>5.9579122862953602</v>
      </c>
      <c r="AL36" s="12">
        <v>5.1257290745689303</v>
      </c>
      <c r="AM36" s="12">
        <v>0.75765015444052797</v>
      </c>
      <c r="AN36" s="12">
        <v>0.75765015444052797</v>
      </c>
      <c r="AO36" s="12">
        <v>0.67424368763762599</v>
      </c>
      <c r="AP36" s="12">
        <v>0.67424368763762599</v>
      </c>
      <c r="AQ36" s="12">
        <v>0.51291047444063997</v>
      </c>
      <c r="AR36" s="12">
        <v>0.51291047444063997</v>
      </c>
      <c r="AS36" s="12">
        <v>0.83218321172642395</v>
      </c>
    </row>
    <row r="37" spans="1:45" x14ac:dyDescent="0.25">
      <c r="A37" s="16">
        <v>20</v>
      </c>
      <c r="B37" s="12">
        <v>2.2227741209797499E-3</v>
      </c>
      <c r="C37" s="12">
        <v>5.2416373037118599E-3</v>
      </c>
      <c r="D37" s="12">
        <v>-0.85787789224333</v>
      </c>
      <c r="E37" s="12">
        <v>436.34920892580999</v>
      </c>
      <c r="F37" s="12">
        <v>203.91578234231301</v>
      </c>
      <c r="G37" s="12">
        <v>1.31880267907314</v>
      </c>
      <c r="H37" s="12">
        <v>1.31880267907314</v>
      </c>
      <c r="I37" s="12">
        <v>0.76073578372223105</v>
      </c>
      <c r="J37" s="12">
        <v>1.39929613798659E-3</v>
      </c>
      <c r="K37" s="12">
        <v>3.8487433292894299E-3</v>
      </c>
      <c r="L37" s="12">
        <v>1.99931679527555E-3</v>
      </c>
      <c r="M37" s="12">
        <v>1.99931679527555E-3</v>
      </c>
      <c r="N37" s="12">
        <v>-1.01177733542551</v>
      </c>
      <c r="O37" s="12">
        <v>328.80888150199098</v>
      </c>
      <c r="P37" s="12">
        <v>137.92081646901099</v>
      </c>
      <c r="Q37" s="12">
        <v>1.7896884667346999</v>
      </c>
      <c r="R37" s="12">
        <v>1.7896884667346999</v>
      </c>
      <c r="S37" s="12">
        <v>0.86879694791279904</v>
      </c>
      <c r="T37" s="12">
        <v>3.7127033763494702E-3</v>
      </c>
      <c r="U37" s="12">
        <v>8.2074712057712499E-3</v>
      </c>
      <c r="V37" s="12">
        <v>1.5385248888738201</v>
      </c>
      <c r="W37" s="12">
        <v>1.5385248888738201</v>
      </c>
      <c r="X37" s="12">
        <v>-0.79328457796829899</v>
      </c>
      <c r="Y37" s="12">
        <v>5.7559352634317804</v>
      </c>
      <c r="Z37" s="12">
        <v>4.8613405970057997</v>
      </c>
      <c r="AA37" s="12">
        <v>1.00640189909289</v>
      </c>
      <c r="AB37" s="12">
        <v>1.00640189909289</v>
      </c>
      <c r="AC37" s="12">
        <v>0.89459466642597996</v>
      </c>
      <c r="AD37" s="12">
        <v>6.0369064697588897</v>
      </c>
      <c r="AE37" s="12">
        <v>5.2506600406190502</v>
      </c>
      <c r="AF37" s="12">
        <v>0.79554057909534304</v>
      </c>
      <c r="AG37" s="12">
        <v>0.79554057909534304</v>
      </c>
      <c r="AH37" s="12">
        <v>0.84384549690643595</v>
      </c>
      <c r="AI37" s="12">
        <v>0.84384549690643595</v>
      </c>
      <c r="AJ37" s="12">
        <v>0.78624642913984399</v>
      </c>
      <c r="AK37" s="12">
        <v>6.02259470862335</v>
      </c>
      <c r="AL37" s="12">
        <v>5.2339507686992697</v>
      </c>
      <c r="AM37" s="12">
        <v>0.66948155257294395</v>
      </c>
      <c r="AN37" s="12">
        <v>0.66948155257294395</v>
      </c>
      <c r="AO37" s="12">
        <v>0.78373375131651801</v>
      </c>
      <c r="AP37" s="12">
        <v>0.78373375131651801</v>
      </c>
      <c r="AQ37" s="12">
        <v>0.99504536594390602</v>
      </c>
      <c r="AR37" s="12">
        <v>0.99504536594390602</v>
      </c>
      <c r="AS37" s="12">
        <v>0.788643939924079</v>
      </c>
    </row>
    <row r="38" spans="1:45" x14ac:dyDescent="0.25">
      <c r="A38" s="16">
        <v>21</v>
      </c>
      <c r="B38" s="12">
        <v>2.08433541755166E-3</v>
      </c>
      <c r="C38" s="12">
        <v>5.0571679856560702E-3</v>
      </c>
      <c r="D38" s="12">
        <v>-0.88635658012573904</v>
      </c>
      <c r="E38" s="12">
        <v>460.103608217177</v>
      </c>
      <c r="F38" s="12">
        <v>212.18867313079801</v>
      </c>
      <c r="G38" s="12">
        <v>1.35043728835385</v>
      </c>
      <c r="H38" s="12">
        <v>1.35043728835385</v>
      </c>
      <c r="I38" s="12">
        <v>0.77397585289246296</v>
      </c>
      <c r="J38" s="12">
        <v>1.31279339465178E-3</v>
      </c>
      <c r="K38" s="12">
        <v>3.7359592294192502E-3</v>
      </c>
      <c r="L38" s="12">
        <v>1.9351602367081999E-3</v>
      </c>
      <c r="M38" s="12">
        <v>1.9351602367081999E-3</v>
      </c>
      <c r="N38" s="12">
        <v>-1.04584737812583</v>
      </c>
      <c r="O38" s="12">
        <v>336.23253260510899</v>
      </c>
      <c r="P38" s="12">
        <v>147.55965930562201</v>
      </c>
      <c r="Q38" s="12">
        <v>1.8270525269210001</v>
      </c>
      <c r="R38" s="12">
        <v>1.8270525269210001</v>
      </c>
      <c r="S38" s="12">
        <v>0.82357041805131304</v>
      </c>
      <c r="T38" s="12">
        <v>3.7067306118564701E-3</v>
      </c>
      <c r="U38" s="12">
        <v>8.2296693527067703E-3</v>
      </c>
      <c r="V38" s="12">
        <v>1.6042882722445599</v>
      </c>
      <c r="W38" s="12">
        <v>1.6042882722445599</v>
      </c>
      <c r="X38" s="12">
        <v>-0.79759558662045804</v>
      </c>
      <c r="Y38" s="12">
        <v>5.7941190101072797</v>
      </c>
      <c r="Z38" s="12">
        <v>4.9343982388700098</v>
      </c>
      <c r="AA38" s="12">
        <v>0.97737551241588705</v>
      </c>
      <c r="AB38" s="12">
        <v>0.97737551241588705</v>
      </c>
      <c r="AC38" s="12">
        <v>0.85972077123726798</v>
      </c>
      <c r="AD38" s="12">
        <v>6.0689594613158899</v>
      </c>
      <c r="AE38" s="12">
        <v>5.27074227146095</v>
      </c>
      <c r="AF38" s="12">
        <v>0.79072439086454605</v>
      </c>
      <c r="AG38" s="12">
        <v>0.79072439086454605</v>
      </c>
      <c r="AH38" s="12">
        <v>0.78501606478283004</v>
      </c>
      <c r="AI38" s="12">
        <v>0.78501606478283004</v>
      </c>
      <c r="AJ38" s="12">
        <v>0.79821718985494605</v>
      </c>
      <c r="AK38" s="12">
        <v>6.0688606623573902</v>
      </c>
      <c r="AL38" s="12">
        <v>5.2705287386196904</v>
      </c>
      <c r="AM38" s="12">
        <v>0.789981622925361</v>
      </c>
      <c r="AN38" s="12">
        <v>0.789981622925361</v>
      </c>
      <c r="AO38" s="12">
        <v>0.78456901537402202</v>
      </c>
      <c r="AP38" s="12">
        <v>0.78456901537402202</v>
      </c>
      <c r="AQ38" s="12">
        <v>4.0408855849143697E-3</v>
      </c>
      <c r="AR38" s="12">
        <v>4.0408855849143697E-3</v>
      </c>
      <c r="AS38" s="12">
        <v>0.79833192373770001</v>
      </c>
    </row>
    <row r="39" spans="1:45" x14ac:dyDescent="0.25">
      <c r="A39" s="16">
        <v>22</v>
      </c>
      <c r="B39" s="12">
        <v>2.2612608517154601E-3</v>
      </c>
      <c r="C39" s="12">
        <v>5.4440285810014597E-3</v>
      </c>
      <c r="D39" s="12">
        <v>-0.87859677807015202</v>
      </c>
      <c r="E39" s="12">
        <v>430.53056645231499</v>
      </c>
      <c r="F39" s="12">
        <v>198.314104122087</v>
      </c>
      <c r="G39" s="12">
        <v>1.4088899647698001</v>
      </c>
      <c r="H39" s="12">
        <v>1.4088899647698001</v>
      </c>
      <c r="I39" s="12">
        <v>0.77516616538846905</v>
      </c>
      <c r="J39" s="12">
        <v>1.2648353909564601E-3</v>
      </c>
      <c r="K39" s="12">
        <v>3.8342732780181602E-3</v>
      </c>
      <c r="L39" s="12">
        <v>2.4165723935676699E-3</v>
      </c>
      <c r="M39" s="12">
        <v>2.4165723935676699E-3</v>
      </c>
      <c r="N39" s="12">
        <v>-1.10903793161874</v>
      </c>
      <c r="O39" s="12">
        <v>323.53833910731299</v>
      </c>
      <c r="P39" s="12">
        <v>139.478745072755</v>
      </c>
      <c r="Q39" s="12">
        <v>1.9108427636256999</v>
      </c>
      <c r="R39" s="12">
        <v>1.9108427636256999</v>
      </c>
      <c r="S39" s="12">
        <v>0.84140539580524598</v>
      </c>
      <c r="T39" s="12">
        <v>4.18698789751531E-3</v>
      </c>
      <c r="U39" s="12">
        <v>9.3610686902852493E-3</v>
      </c>
      <c r="V39" s="12">
        <v>1.6916652758158801</v>
      </c>
      <c r="W39" s="12">
        <v>1.6916652758158801</v>
      </c>
      <c r="X39" s="12">
        <v>-0.80457786374231199</v>
      </c>
      <c r="Y39" s="12">
        <v>5.7409479236244101</v>
      </c>
      <c r="Z39" s="12">
        <v>4.87298831121573</v>
      </c>
      <c r="AA39" s="12">
        <v>0.96239032980208905</v>
      </c>
      <c r="AB39" s="12">
        <v>0.96239032980208905</v>
      </c>
      <c r="AC39" s="12">
        <v>0.86795961240868102</v>
      </c>
      <c r="AD39" s="12">
        <v>6.0460284470942902</v>
      </c>
      <c r="AE39" s="12">
        <v>5.2621773903520301</v>
      </c>
      <c r="AF39" s="12">
        <v>0.72559160639125198</v>
      </c>
      <c r="AG39" s="12">
        <v>0.72559160639125198</v>
      </c>
      <c r="AH39" s="12">
        <v>0.92849598802128996</v>
      </c>
      <c r="AI39" s="12">
        <v>0.92849598802128996</v>
      </c>
      <c r="AJ39" s="12">
        <v>0.78385105674225797</v>
      </c>
      <c r="AK39" s="12">
        <v>6.0276123783969302</v>
      </c>
      <c r="AL39" s="12">
        <v>5.2379765374022202</v>
      </c>
      <c r="AM39" s="12">
        <v>0.669355251652617</v>
      </c>
      <c r="AN39" s="12">
        <v>0.669355251652617</v>
      </c>
      <c r="AO39" s="12">
        <v>0.85105423000584501</v>
      </c>
      <c r="AP39" s="12">
        <v>0.85105423000584501</v>
      </c>
      <c r="AQ39" s="12">
        <v>0.53253700333571397</v>
      </c>
      <c r="AR39" s="12">
        <v>0.53253700333571397</v>
      </c>
      <c r="AS39" s="12">
        <v>0.78963584099470197</v>
      </c>
    </row>
    <row r="40" spans="1:45" x14ac:dyDescent="0.25">
      <c r="A40" s="16">
        <v>23</v>
      </c>
      <c r="B40" s="12">
        <v>2.41564033238957E-3</v>
      </c>
      <c r="C40" s="12">
        <v>5.5781872048086302E-3</v>
      </c>
      <c r="D40" s="12">
        <v>-0.83689944997370003</v>
      </c>
      <c r="E40" s="12">
        <v>408.79693591693598</v>
      </c>
      <c r="F40" s="12">
        <v>193.98220176590101</v>
      </c>
      <c r="G40" s="12">
        <v>1.3878049776553201</v>
      </c>
      <c r="H40" s="12">
        <v>1.3878049776553201</v>
      </c>
      <c r="I40" s="12">
        <v>0.74545213217068296</v>
      </c>
      <c r="J40" s="12">
        <v>1.48718275174212E-3</v>
      </c>
      <c r="K40" s="12">
        <v>4.1246498312977799E-3</v>
      </c>
      <c r="L40" s="12">
        <v>2.0731879073856599E-3</v>
      </c>
      <c r="M40" s="12">
        <v>2.0731879073856599E-3</v>
      </c>
      <c r="N40" s="12">
        <v>-1.0200975672496799</v>
      </c>
      <c r="O40" s="12">
        <v>299.52576117014598</v>
      </c>
      <c r="P40" s="12">
        <v>137.11934047441201</v>
      </c>
      <c r="Q40" s="12">
        <v>1.9344491901765899</v>
      </c>
      <c r="R40" s="12">
        <v>1.9344491901765899</v>
      </c>
      <c r="S40" s="12">
        <v>0.78134878278469799</v>
      </c>
      <c r="T40" s="12">
        <v>4.4545405991223098E-3</v>
      </c>
      <c r="U40" s="12">
        <v>9.5689264064109103E-3</v>
      </c>
      <c r="V40" s="12">
        <v>1.6959660130855601</v>
      </c>
      <c r="W40" s="12">
        <v>1.6959660130855601</v>
      </c>
      <c r="X40" s="12">
        <v>-0.76459708061499099</v>
      </c>
      <c r="Y40" s="12">
        <v>5.6513985390191701</v>
      </c>
      <c r="Z40" s="12">
        <v>4.8747798351921601</v>
      </c>
      <c r="AA40" s="12">
        <v>0.94195709945111905</v>
      </c>
      <c r="AB40" s="12">
        <v>0.94195709945111905</v>
      </c>
      <c r="AC40" s="12">
        <v>0.77661870382700904</v>
      </c>
      <c r="AD40" s="12">
        <v>5.9514214625162198</v>
      </c>
      <c r="AE40" s="12">
        <v>5.1893258667277999</v>
      </c>
      <c r="AF40" s="12">
        <v>0.76058261037819697</v>
      </c>
      <c r="AG40" s="12">
        <v>0.76058261037819697</v>
      </c>
      <c r="AH40" s="12">
        <v>0.79698841977068702</v>
      </c>
      <c r="AI40" s="12">
        <v>0.79698841977068702</v>
      </c>
      <c r="AJ40" s="12">
        <v>0.76209559578841601</v>
      </c>
      <c r="AK40" s="12">
        <v>5.9346868693362103</v>
      </c>
      <c r="AL40" s="12">
        <v>5.15908492403124</v>
      </c>
      <c r="AM40" s="12">
        <v>0.69783899266099303</v>
      </c>
      <c r="AN40" s="12">
        <v>0.69783899266099303</v>
      </c>
      <c r="AO40" s="12">
        <v>0.71312948634305795</v>
      </c>
      <c r="AP40" s="12">
        <v>0.71312948634305795</v>
      </c>
      <c r="AQ40" s="12">
        <v>0.52822137216026099</v>
      </c>
      <c r="AR40" s="12">
        <v>0.52822137216026099</v>
      </c>
      <c r="AS40" s="12">
        <v>0.77560194530497095</v>
      </c>
    </row>
    <row r="41" spans="1:45" x14ac:dyDescent="0.25">
      <c r="A41" s="16">
        <v>24</v>
      </c>
      <c r="B41" s="12">
        <v>2.4237600836721799E-3</v>
      </c>
      <c r="C41" s="12">
        <v>5.3309640156096296E-3</v>
      </c>
      <c r="D41" s="12">
        <v>-0.78821199986559298</v>
      </c>
      <c r="E41" s="12">
        <v>409.47966618120802</v>
      </c>
      <c r="F41" s="12">
        <v>199.06572096430401</v>
      </c>
      <c r="G41" s="12">
        <v>1.31863654698655</v>
      </c>
      <c r="H41" s="12">
        <v>1.31863654698655</v>
      </c>
      <c r="I41" s="12">
        <v>0.72125222052113902</v>
      </c>
      <c r="J41" s="12">
        <v>1.5232336059091099E-3</v>
      </c>
      <c r="K41" s="12">
        <v>4.0102308133318802E-3</v>
      </c>
      <c r="L41" s="12">
        <v>1.9641958772331201E-3</v>
      </c>
      <c r="M41" s="12">
        <v>1.9641958772331201E-3</v>
      </c>
      <c r="N41" s="12">
        <v>-0.96801335158185797</v>
      </c>
      <c r="O41" s="12">
        <v>296.60470190055003</v>
      </c>
      <c r="P41" s="12">
        <v>142.13208762095201</v>
      </c>
      <c r="Q41" s="12">
        <v>1.7645029434193999</v>
      </c>
      <c r="R41" s="12">
        <v>1.7645029434193999</v>
      </c>
      <c r="S41" s="12">
        <v>0.73564346249135804</v>
      </c>
      <c r="T41" s="12">
        <v>3.8701269348600702E-3</v>
      </c>
      <c r="U41" s="12">
        <v>8.0821195299003896E-3</v>
      </c>
      <c r="V41" s="12">
        <v>1.49524166472362</v>
      </c>
      <c r="W41" s="12">
        <v>1.49524166472362</v>
      </c>
      <c r="X41" s="12">
        <v>-0.73636684998138102</v>
      </c>
      <c r="Y41" s="12">
        <v>5.6218124278506298</v>
      </c>
      <c r="Z41" s="12">
        <v>4.8879394092091202</v>
      </c>
      <c r="AA41" s="12">
        <v>1.0614368762519999</v>
      </c>
      <c r="AB41" s="12">
        <v>1.0614368762519999</v>
      </c>
      <c r="AC41" s="12">
        <v>0.73387301864151</v>
      </c>
      <c r="AD41" s="12">
        <v>6.0413337396029396</v>
      </c>
      <c r="AE41" s="12">
        <v>5.3265976143482803</v>
      </c>
      <c r="AF41" s="12">
        <v>0.73712951140739902</v>
      </c>
      <c r="AG41" s="12">
        <v>0.73712951140739902</v>
      </c>
      <c r="AH41" s="12">
        <v>1.08780896747494</v>
      </c>
      <c r="AI41" s="12">
        <v>1.08780896747494</v>
      </c>
      <c r="AJ41" s="12">
        <v>0.71473612525466701</v>
      </c>
      <c r="AK41" s="12">
        <v>6.0268032879577103</v>
      </c>
      <c r="AL41" s="12">
        <v>5.3001048179245398</v>
      </c>
      <c r="AM41" s="12">
        <v>0.58737392907011499</v>
      </c>
      <c r="AN41" s="12">
        <v>0.58737392907011499</v>
      </c>
      <c r="AO41" s="12">
        <v>1.0375010777448499</v>
      </c>
      <c r="AP41" s="12">
        <v>1.0375010777448499</v>
      </c>
      <c r="AQ41" s="12">
        <v>1.50210917727132</v>
      </c>
      <c r="AR41" s="12">
        <v>1.50210917727132</v>
      </c>
      <c r="AS41" s="12">
        <v>0.726698470033174</v>
      </c>
    </row>
    <row r="42" spans="1:45" x14ac:dyDescent="0.25">
      <c r="A42" s="16">
        <v>25</v>
      </c>
      <c r="B42" s="12">
        <v>2.3123939667699898E-3</v>
      </c>
      <c r="C42" s="12">
        <v>4.9783025308147797E-3</v>
      </c>
      <c r="D42" s="12">
        <v>-0.766805638519785</v>
      </c>
      <c r="E42" s="12">
        <v>420.61614829446302</v>
      </c>
      <c r="F42" s="12">
        <v>217.68886345667599</v>
      </c>
      <c r="G42" s="12">
        <v>1.4153873911592001</v>
      </c>
      <c r="H42" s="12">
        <v>1.4153873911592001</v>
      </c>
      <c r="I42" s="12">
        <v>0.65865384453044495</v>
      </c>
      <c r="J42" s="12">
        <v>1.3239239557410801E-3</v>
      </c>
      <c r="K42" s="12">
        <v>3.3774338911305001E-3</v>
      </c>
      <c r="L42" s="12">
        <v>2.3888899916262398E-3</v>
      </c>
      <c r="M42" s="12">
        <v>2.3888899916262398E-3</v>
      </c>
      <c r="N42" s="12">
        <v>-0.93651619672174902</v>
      </c>
      <c r="O42" s="12">
        <v>319.88655185077198</v>
      </c>
      <c r="P42" s="12">
        <v>150.97628984455</v>
      </c>
      <c r="Q42" s="12">
        <v>1.93942402850324</v>
      </c>
      <c r="R42" s="12">
        <v>1.93942402850324</v>
      </c>
      <c r="S42" s="12">
        <v>0.75084360387959204</v>
      </c>
      <c r="T42" s="12">
        <v>4.3180141620563503E-3</v>
      </c>
      <c r="U42" s="12">
        <v>8.6448215454233805E-3</v>
      </c>
      <c r="V42" s="12">
        <v>1.70844086717421</v>
      </c>
      <c r="W42" s="12">
        <v>1.70844086717421</v>
      </c>
      <c r="X42" s="12">
        <v>-0.69416486454377402</v>
      </c>
      <c r="Y42" s="12">
        <v>5.7344113485306201</v>
      </c>
      <c r="Z42" s="12">
        <v>4.9556078864146302</v>
      </c>
      <c r="AA42" s="12">
        <v>0.97131315119601103</v>
      </c>
      <c r="AB42" s="12">
        <v>0.97131315119601103</v>
      </c>
      <c r="AC42" s="12">
        <v>0.77880346211598095</v>
      </c>
      <c r="AD42" s="12">
        <v>6.0210493380805596</v>
      </c>
      <c r="AE42" s="12">
        <v>5.3507726124547599</v>
      </c>
      <c r="AF42" s="12">
        <v>0.72383347425837297</v>
      </c>
      <c r="AG42" s="12">
        <v>0.72383347425837297</v>
      </c>
      <c r="AH42" s="12">
        <v>0.91878359220906103</v>
      </c>
      <c r="AI42" s="12">
        <v>0.91878359220906103</v>
      </c>
      <c r="AJ42" s="12">
        <v>0.67027672562580298</v>
      </c>
      <c r="AK42" s="12">
        <v>5.9879703629514296</v>
      </c>
      <c r="AL42" s="12">
        <v>5.3055154194191596</v>
      </c>
      <c r="AM42" s="12">
        <v>0.65894160559677994</v>
      </c>
      <c r="AN42" s="12">
        <v>0.65894160559677994</v>
      </c>
      <c r="AO42" s="12">
        <v>0.78876965892236395</v>
      </c>
      <c r="AP42" s="12">
        <v>0.78876965892236395</v>
      </c>
      <c r="AQ42" s="12">
        <v>0.67868543296444905</v>
      </c>
      <c r="AR42" s="12">
        <v>0.67868543296444905</v>
      </c>
      <c r="AS42" s="12">
        <v>0.68245494353227198</v>
      </c>
    </row>
    <row r="43" spans="1:45" x14ac:dyDescent="0.25">
      <c r="A43" s="16">
        <v>26</v>
      </c>
      <c r="B43" s="12">
        <v>2.3513428775564899E-3</v>
      </c>
      <c r="C43" s="12">
        <v>4.8991589769404502E-3</v>
      </c>
      <c r="D43" s="12">
        <v>-0.73407695082006197</v>
      </c>
      <c r="E43" s="12">
        <v>417.01393342064603</v>
      </c>
      <c r="F43" s="12">
        <v>215.29709283623899</v>
      </c>
      <c r="G43" s="12">
        <v>1.2602053020839401</v>
      </c>
      <c r="H43" s="12">
        <v>1.2602053020839401</v>
      </c>
      <c r="I43" s="12">
        <v>0.661100733290922</v>
      </c>
      <c r="J43" s="12">
        <v>1.68908039423485E-3</v>
      </c>
      <c r="K43" s="12">
        <v>3.87340060691548E-3</v>
      </c>
      <c r="L43" s="12">
        <v>1.47216035213479E-3</v>
      </c>
      <c r="M43" s="12">
        <v>1.47216035213479E-3</v>
      </c>
      <c r="N43" s="12">
        <v>-0.82994859558855905</v>
      </c>
      <c r="O43" s="12">
        <v>294.33684327643198</v>
      </c>
      <c r="P43" s="12">
        <v>149.53355087099399</v>
      </c>
      <c r="Q43" s="12">
        <v>1.70221667563354</v>
      </c>
      <c r="R43" s="12">
        <v>1.70221667563354</v>
      </c>
      <c r="S43" s="12">
        <v>0.67720404873225204</v>
      </c>
      <c r="T43" s="12">
        <v>3.5885931252999199E-3</v>
      </c>
      <c r="U43" s="12">
        <v>7.0459425536913501E-3</v>
      </c>
      <c r="V43" s="12">
        <v>1.4198706440690101</v>
      </c>
      <c r="W43" s="12">
        <v>1.4198706440690101</v>
      </c>
      <c r="X43" s="12">
        <v>-0.67469168825811399</v>
      </c>
      <c r="Y43" s="12">
        <v>5.6350533286980102</v>
      </c>
      <c r="Z43" s="12">
        <v>4.9513220415192798</v>
      </c>
      <c r="AA43" s="12">
        <v>1.0884375659521299</v>
      </c>
      <c r="AB43" s="12">
        <v>1.0884375659521299</v>
      </c>
      <c r="AC43" s="12">
        <v>0.683731287178731</v>
      </c>
      <c r="AD43" s="12">
        <v>6.0159651518684498</v>
      </c>
      <c r="AE43" s="12">
        <v>5.3504564884058903</v>
      </c>
      <c r="AF43" s="12">
        <v>0.80699353600922197</v>
      </c>
      <c r="AG43" s="12">
        <v>0.80699353600922197</v>
      </c>
      <c r="AH43" s="12">
        <v>0.94607339518432998</v>
      </c>
      <c r="AI43" s="12">
        <v>0.94607339518432998</v>
      </c>
      <c r="AJ43" s="12">
        <v>0.66550866346255999</v>
      </c>
      <c r="AK43" s="12">
        <v>6.0008541261874804</v>
      </c>
      <c r="AL43" s="12">
        <v>5.3328719240394804</v>
      </c>
      <c r="AM43" s="12">
        <v>0.78725415973116697</v>
      </c>
      <c r="AN43" s="12">
        <v>0.78725415973116697</v>
      </c>
      <c r="AO43" s="12">
        <v>0.89387322793924096</v>
      </c>
      <c r="AP43" s="12">
        <v>0.89387322793924096</v>
      </c>
      <c r="AQ43" s="12">
        <v>0.20897873056605601</v>
      </c>
      <c r="AR43" s="12">
        <v>0.20897873056605601</v>
      </c>
      <c r="AS43" s="12">
        <v>0.66798220214799797</v>
      </c>
    </row>
    <row r="44" spans="1:45" x14ac:dyDescent="0.25">
      <c r="A44" s="16">
        <v>27</v>
      </c>
      <c r="B44" s="12">
        <v>2.40887031051431E-3</v>
      </c>
      <c r="C44" s="12">
        <v>4.8197909998970601E-3</v>
      </c>
      <c r="D44" s="12">
        <v>-0.69357267932457101</v>
      </c>
      <c r="E44" s="12">
        <v>410.77187692565002</v>
      </c>
      <c r="F44" s="12">
        <v>223.290972697515</v>
      </c>
      <c r="G44" s="12">
        <v>1.3833112655830899</v>
      </c>
      <c r="H44" s="12">
        <v>1.3833112655830899</v>
      </c>
      <c r="I44" s="12">
        <v>0.60956228518810296</v>
      </c>
      <c r="J44" s="12">
        <v>1.4235102375408099E-3</v>
      </c>
      <c r="K44" s="12">
        <v>3.3209650179276198E-3</v>
      </c>
      <c r="L44" s="12">
        <v>2.2264793573356198E-3</v>
      </c>
      <c r="M44" s="12">
        <v>2.2264793573356198E-3</v>
      </c>
      <c r="N44" s="12">
        <v>-0.84712958922352499</v>
      </c>
      <c r="O44" s="12">
        <v>317.52398350132</v>
      </c>
      <c r="P44" s="12">
        <v>146.504739722643</v>
      </c>
      <c r="Q44" s="12">
        <v>1.92785813023354</v>
      </c>
      <c r="R44" s="12">
        <v>1.92785813023354</v>
      </c>
      <c r="S44" s="12">
        <v>0.77349557307733097</v>
      </c>
      <c r="T44" s="12">
        <v>4.3815320156230103E-3</v>
      </c>
      <c r="U44" s="12">
        <v>8.4012993164418303E-3</v>
      </c>
      <c r="V44" s="12">
        <v>1.6961942957612699</v>
      </c>
      <c r="W44" s="12">
        <v>1.6961942957612699</v>
      </c>
      <c r="X44" s="12">
        <v>-0.65098793592861304</v>
      </c>
      <c r="Y44" s="12">
        <v>5.7159847236600099</v>
      </c>
      <c r="Z44" s="12">
        <v>4.9578538420824803</v>
      </c>
      <c r="AA44" s="12">
        <v>0.92772260521706196</v>
      </c>
      <c r="AB44" s="12">
        <v>0.92772260521706196</v>
      </c>
      <c r="AC44" s="12">
        <v>0.75813088157753805</v>
      </c>
      <c r="AD44" s="12">
        <v>5.9291898263479403</v>
      </c>
      <c r="AE44" s="12">
        <v>5.2589359571468002</v>
      </c>
      <c r="AF44" s="12">
        <v>0.79345277159638306</v>
      </c>
      <c r="AG44" s="12">
        <v>0.79345277159638306</v>
      </c>
      <c r="AH44" s="12">
        <v>0.66083983412476899</v>
      </c>
      <c r="AI44" s="12">
        <v>0.66083983412476899</v>
      </c>
      <c r="AJ44" s="12">
        <v>0.67025386920113805</v>
      </c>
      <c r="AK44" s="12">
        <v>5.9205257775278097</v>
      </c>
      <c r="AL44" s="12">
        <v>5.2426116768905899</v>
      </c>
      <c r="AM44" s="12">
        <v>0.77648488683139705</v>
      </c>
      <c r="AN44" s="12">
        <v>0.77648488683139705</v>
      </c>
      <c r="AO44" s="12">
        <v>0.619150698976068</v>
      </c>
      <c r="AP44" s="12">
        <v>0.619150698976068</v>
      </c>
      <c r="AQ44" s="12">
        <v>0.1504003517252</v>
      </c>
      <c r="AR44" s="12">
        <v>0.1504003517252</v>
      </c>
      <c r="AS44" s="12">
        <v>0.67791410063722501</v>
      </c>
    </row>
    <row r="45" spans="1:45" x14ac:dyDescent="0.25">
      <c r="A45" s="16">
        <v>28</v>
      </c>
      <c r="B45" s="12">
        <v>2.4155203536398999E-3</v>
      </c>
      <c r="C45" s="12">
        <v>4.6308206838277599E-3</v>
      </c>
      <c r="D45" s="12">
        <v>-0.65081937467661199</v>
      </c>
      <c r="E45" s="12">
        <v>409.76045439199498</v>
      </c>
      <c r="F45" s="12">
        <v>227.76381312063</v>
      </c>
      <c r="G45" s="12">
        <v>1.28654331956777</v>
      </c>
      <c r="H45" s="12">
        <v>1.28654331956777</v>
      </c>
      <c r="I45" s="12">
        <v>0.58726354670696901</v>
      </c>
      <c r="J45" s="12">
        <v>1.62729337055389E-3</v>
      </c>
      <c r="K45" s="12">
        <v>3.4927088584685798E-3</v>
      </c>
      <c r="L45" s="12">
        <v>1.7023829324854E-3</v>
      </c>
      <c r="M45" s="12">
        <v>1.7023829324854E-3</v>
      </c>
      <c r="N45" s="12">
        <v>-0.763759486573098</v>
      </c>
      <c r="O45" s="12">
        <v>298.34801694152998</v>
      </c>
      <c r="P45" s="12">
        <v>154.48480561651601</v>
      </c>
      <c r="Q45" s="12">
        <v>1.73709741093042</v>
      </c>
      <c r="R45" s="12">
        <v>1.73709741093042</v>
      </c>
      <c r="S45" s="12">
        <v>0.65816490121656701</v>
      </c>
      <c r="T45" s="12">
        <v>3.7984238269555401E-3</v>
      </c>
      <c r="U45" s="12">
        <v>6.9652932866671197E-3</v>
      </c>
      <c r="V45" s="12">
        <v>1.47398875386032</v>
      </c>
      <c r="W45" s="12">
        <v>1.47398875386032</v>
      </c>
      <c r="X45" s="12">
        <v>-0.60635351667750703</v>
      </c>
      <c r="Y45" s="12">
        <v>5.6400846338946398</v>
      </c>
      <c r="Z45" s="12">
        <v>4.9979740879221604</v>
      </c>
      <c r="AA45" s="12">
        <v>1.04369044223275</v>
      </c>
      <c r="AB45" s="12">
        <v>1.04369044223275</v>
      </c>
      <c r="AC45" s="12">
        <v>0.64211054597247696</v>
      </c>
      <c r="AD45" s="12">
        <v>5.9795694958813597</v>
      </c>
      <c r="AE45" s="12">
        <v>5.3797639988647896</v>
      </c>
      <c r="AF45" s="12">
        <v>0.80675498108658095</v>
      </c>
      <c r="AG45" s="12">
        <v>0.80675498108658095</v>
      </c>
      <c r="AH45" s="12">
        <v>0.88190357396656704</v>
      </c>
      <c r="AI45" s="12">
        <v>0.88190357396656704</v>
      </c>
      <c r="AJ45" s="12">
        <v>0.59980549701657304</v>
      </c>
      <c r="AK45" s="12">
        <v>5.9789260313623203</v>
      </c>
      <c r="AL45" s="12">
        <v>5.3789554614154396</v>
      </c>
      <c r="AM45" s="12">
        <v>0.80605598043037097</v>
      </c>
      <c r="AN45" s="12">
        <v>0.80605598043037097</v>
      </c>
      <c r="AO45" s="12">
        <v>0.87950063182613503</v>
      </c>
      <c r="AP45" s="12">
        <v>0.87950063182613503</v>
      </c>
      <c r="AQ45" s="12">
        <v>7.9526937651955495E-3</v>
      </c>
      <c r="AR45" s="12">
        <v>7.9526937651955495E-3</v>
      </c>
      <c r="AS45" s="12">
        <v>0.59997056994688502</v>
      </c>
    </row>
    <row r="46" spans="1:45" x14ac:dyDescent="0.25">
      <c r="A46" s="16">
        <v>29</v>
      </c>
      <c r="B46" s="12">
        <v>2.3291262721617601E-3</v>
      </c>
      <c r="C46" s="12">
        <v>5.0548690905005697E-3</v>
      </c>
      <c r="D46" s="12">
        <v>-0.77485874834199397</v>
      </c>
      <c r="E46" s="12">
        <v>421.41210051514201</v>
      </c>
      <c r="F46" s="12">
        <v>211.53561830381199</v>
      </c>
      <c r="G46" s="12">
        <v>1.3182509853334301</v>
      </c>
      <c r="H46" s="12">
        <v>1.3182509853334301</v>
      </c>
      <c r="I46" s="12">
        <v>0.68921782362824202</v>
      </c>
      <c r="J46" s="12">
        <v>1.4714480384654201E-3</v>
      </c>
      <c r="K46" s="12">
        <v>3.6937240893492301E-3</v>
      </c>
      <c r="L46" s="12">
        <v>1.9656629775603699E-3</v>
      </c>
      <c r="M46" s="12">
        <v>1.9656629775603699E-3</v>
      </c>
      <c r="N46" s="12">
        <v>-0.92038821130207804</v>
      </c>
      <c r="O46" s="12">
        <v>315.99499694552702</v>
      </c>
      <c r="P46" s="12">
        <v>139.69203936232901</v>
      </c>
      <c r="Q46" s="12">
        <v>1.79217917445215</v>
      </c>
      <c r="R46" s="12">
        <v>1.79217917445215</v>
      </c>
      <c r="S46" s="12">
        <v>0.81628610017724501</v>
      </c>
      <c r="T46" s="12">
        <v>3.8924089514222799E-3</v>
      </c>
      <c r="U46" s="12">
        <v>8.00341987452537E-3</v>
      </c>
      <c r="V46" s="12">
        <v>1.5528965344647401</v>
      </c>
      <c r="W46" s="12">
        <v>1.5528965344647401</v>
      </c>
      <c r="X46" s="12">
        <v>-0.72084070096908404</v>
      </c>
      <c r="Y46" s="12">
        <v>5.7242757840979399</v>
      </c>
      <c r="Z46" s="12">
        <v>4.8870870667005102</v>
      </c>
      <c r="AA46" s="12">
        <v>0.98473093692692704</v>
      </c>
      <c r="AB46" s="12">
        <v>0.98473093692692704</v>
      </c>
      <c r="AC46" s="12">
        <v>0.83718871739743095</v>
      </c>
      <c r="AD46" s="12">
        <v>5.96730893940558</v>
      </c>
      <c r="AE46" s="12">
        <v>5.2329073005357403</v>
      </c>
      <c r="AF46" s="12">
        <v>0.822815753455726</v>
      </c>
      <c r="AG46" s="12">
        <v>0.822815753455726</v>
      </c>
      <c r="AH46" s="12">
        <v>0.72647701718811397</v>
      </c>
      <c r="AI46" s="12">
        <v>0.72647701718811397</v>
      </c>
      <c r="AJ46" s="12">
        <v>0.734401638869846</v>
      </c>
      <c r="AK46" s="12">
        <v>5.9669667419513797</v>
      </c>
      <c r="AL46" s="12">
        <v>5.2328101298094403</v>
      </c>
      <c r="AM46" s="12">
        <v>0.82141748287638505</v>
      </c>
      <c r="AN46" s="12">
        <v>0.82141748287638505</v>
      </c>
      <c r="AO46" s="12">
        <v>0.72570444814823798</v>
      </c>
      <c r="AP46" s="12">
        <v>0.72570444814823798</v>
      </c>
      <c r="AQ46" s="12">
        <v>9.1026827475730598E-3</v>
      </c>
      <c r="AR46" s="12">
        <v>9.1026827475730598E-3</v>
      </c>
      <c r="AS46" s="12">
        <v>0.73415661214194206</v>
      </c>
    </row>
    <row r="47" spans="1:45" x14ac:dyDescent="0.25">
      <c r="A47" s="16">
        <v>30</v>
      </c>
      <c r="B47" s="12">
        <v>2.2991924229172301E-3</v>
      </c>
      <c r="C47" s="12">
        <v>4.65697900038947E-3</v>
      </c>
      <c r="D47" s="12">
        <v>-0.70580901392581996</v>
      </c>
      <c r="E47" s="12">
        <v>423.23709330817297</v>
      </c>
      <c r="F47" s="12">
        <v>230.005908128199</v>
      </c>
      <c r="G47" s="12">
        <v>1.4159705934377</v>
      </c>
      <c r="H47" s="12">
        <v>1.4159705934377</v>
      </c>
      <c r="I47" s="12">
        <v>0.609827530189886</v>
      </c>
      <c r="J47" s="12">
        <v>1.40514442010182E-3</v>
      </c>
      <c r="K47" s="12">
        <v>3.2910139722351199E-3</v>
      </c>
      <c r="L47" s="12">
        <v>2.1148453020606701E-3</v>
      </c>
      <c r="M47" s="12">
        <v>2.1148453020606701E-3</v>
      </c>
      <c r="N47" s="12">
        <v>-0.85105562793048595</v>
      </c>
      <c r="O47" s="12">
        <v>318.71860773500902</v>
      </c>
      <c r="P47" s="12">
        <v>158.43822164191201</v>
      </c>
      <c r="Q47" s="12">
        <v>1.9592241985876999</v>
      </c>
      <c r="R47" s="12">
        <v>1.9592241985876999</v>
      </c>
      <c r="S47" s="12">
        <v>0.69894385756840605</v>
      </c>
      <c r="T47" s="12">
        <v>4.44971249139466E-3</v>
      </c>
      <c r="U47" s="12">
        <v>8.4401608318423992E-3</v>
      </c>
      <c r="V47" s="12">
        <v>1.7614955744287599</v>
      </c>
      <c r="W47" s="12">
        <v>1.7614955744287599</v>
      </c>
      <c r="X47" s="12">
        <v>-0.64016187891623999</v>
      </c>
      <c r="Y47" s="12">
        <v>5.7416933319967596</v>
      </c>
      <c r="Z47" s="12">
        <v>5.0192161504489103</v>
      </c>
      <c r="AA47" s="12">
        <v>0.91388031484130605</v>
      </c>
      <c r="AB47" s="12">
        <v>0.91388031484130605</v>
      </c>
      <c r="AC47" s="12">
        <v>0.72247718154784801</v>
      </c>
      <c r="AD47" s="12">
        <v>5.9504372471542597</v>
      </c>
      <c r="AE47" s="12">
        <v>5.2963214856793002</v>
      </c>
      <c r="AF47" s="12">
        <v>0.77962991366553003</v>
      </c>
      <c r="AG47" s="12">
        <v>0.77962991366553003</v>
      </c>
      <c r="AH47" s="12">
        <v>0.64643001151944102</v>
      </c>
      <c r="AI47" s="12">
        <v>0.64643001151944102</v>
      </c>
      <c r="AJ47" s="12">
        <v>0.65411576147496597</v>
      </c>
      <c r="AK47" s="12">
        <v>5.9210249499004703</v>
      </c>
      <c r="AL47" s="12">
        <v>5.2611841694269703</v>
      </c>
      <c r="AM47" s="12">
        <v>0.72418504888601798</v>
      </c>
      <c r="AN47" s="12">
        <v>0.72418504888601798</v>
      </c>
      <c r="AO47" s="12">
        <v>0.53611995420104896</v>
      </c>
      <c r="AP47" s="12">
        <v>0.53611995420104896</v>
      </c>
      <c r="AQ47" s="12">
        <v>0.48077384529989597</v>
      </c>
      <c r="AR47" s="12">
        <v>0.48077384529989597</v>
      </c>
      <c r="AS47" s="12">
        <v>0.65984078047349903</v>
      </c>
    </row>
    <row r="48" spans="1:45" x14ac:dyDescent="0.25">
      <c r="A48" s="16">
        <v>31</v>
      </c>
      <c r="B48" s="12">
        <v>2.1188512566252902E-3</v>
      </c>
      <c r="C48" s="12">
        <v>4.8616386326300002E-3</v>
      </c>
      <c r="D48" s="12">
        <v>-0.83050146654985002</v>
      </c>
      <c r="E48" s="12">
        <v>455.80288078614302</v>
      </c>
      <c r="F48" s="12">
        <v>221.70763138267</v>
      </c>
      <c r="G48" s="12">
        <v>1.4592560220745501</v>
      </c>
      <c r="H48" s="12">
        <v>1.4592560220745501</v>
      </c>
      <c r="I48" s="12">
        <v>0.72070089893331701</v>
      </c>
      <c r="J48" s="12">
        <v>1.1239837653348301E-3</v>
      </c>
      <c r="K48" s="12">
        <v>3.2729573088968399E-3</v>
      </c>
      <c r="L48" s="12">
        <v>2.5077941646030502E-3</v>
      </c>
      <c r="M48" s="12">
        <v>2.5077941646030502E-3</v>
      </c>
      <c r="N48" s="12">
        <v>-1.0688146443022899</v>
      </c>
      <c r="O48" s="12">
        <v>346.236660420882</v>
      </c>
      <c r="P48" s="12">
        <v>156.96740095556399</v>
      </c>
      <c r="Q48" s="12">
        <v>1.99917355961273</v>
      </c>
      <c r="R48" s="12">
        <v>1.99917355961273</v>
      </c>
      <c r="S48" s="12">
        <v>0.79108438433612804</v>
      </c>
      <c r="T48" s="12">
        <v>4.2096613189764702E-3</v>
      </c>
      <c r="U48" s="12">
        <v>8.9216258922241599E-3</v>
      </c>
      <c r="V48" s="12">
        <v>1.7951809518978701</v>
      </c>
      <c r="W48" s="12">
        <v>1.7951809518978701</v>
      </c>
      <c r="X48" s="12">
        <v>-0.75109600723555203</v>
      </c>
      <c r="Y48" s="12">
        <v>5.8118823160880604</v>
      </c>
      <c r="Z48" s="12">
        <v>5.0091347817464902</v>
      </c>
      <c r="AA48" s="12">
        <v>0.94743258194089297</v>
      </c>
      <c r="AB48" s="12">
        <v>0.94743258194089297</v>
      </c>
      <c r="AC48" s="12">
        <v>0.80274753434157298</v>
      </c>
      <c r="AD48" s="12">
        <v>6.0952448293973003</v>
      </c>
      <c r="AE48" s="12">
        <v>5.3624403620524799</v>
      </c>
      <c r="AF48" s="12">
        <v>0.70719650785353005</v>
      </c>
      <c r="AG48" s="12">
        <v>0.70719650785353005</v>
      </c>
      <c r="AH48" s="12">
        <v>0.89532846009024603</v>
      </c>
      <c r="AI48" s="12">
        <v>0.89532846009024603</v>
      </c>
      <c r="AJ48" s="12">
        <v>0.73280446734481997</v>
      </c>
      <c r="AK48" s="12">
        <v>6.0485168359627703</v>
      </c>
      <c r="AL48" s="12">
        <v>5.3004416135955097</v>
      </c>
      <c r="AM48" s="12">
        <v>0.65547735400903095</v>
      </c>
      <c r="AN48" s="12">
        <v>0.65547735400903095</v>
      </c>
      <c r="AO48" s="12">
        <v>0.71380701219017595</v>
      </c>
      <c r="AP48" s="12">
        <v>0.71380701219017595</v>
      </c>
      <c r="AQ48" s="12">
        <v>0.66012090710098503</v>
      </c>
      <c r="AR48" s="12">
        <v>0.66012090710098503</v>
      </c>
      <c r="AS48" s="12">
        <v>0.74807522236725799</v>
      </c>
    </row>
    <row r="49" spans="1:45" x14ac:dyDescent="0.25">
      <c r="A49" s="16">
        <v>32</v>
      </c>
      <c r="B49" s="12">
        <v>2.2667696630835699E-3</v>
      </c>
      <c r="C49" s="12">
        <v>5.0039504868056297E-3</v>
      </c>
      <c r="D49" s="12">
        <v>-0.791871935755317</v>
      </c>
      <c r="E49" s="12">
        <v>430.59719173367102</v>
      </c>
      <c r="F49" s="12">
        <v>214.10222662449101</v>
      </c>
      <c r="G49" s="12">
        <v>1.3483830874445399</v>
      </c>
      <c r="H49" s="12">
        <v>1.3483830874445399</v>
      </c>
      <c r="I49" s="12">
        <v>0.69871946768806803</v>
      </c>
      <c r="J49" s="12">
        <v>1.40658661683835E-3</v>
      </c>
      <c r="K49" s="12">
        <v>3.6233332338106001E-3</v>
      </c>
      <c r="L49" s="12">
        <v>2.02693109121074E-3</v>
      </c>
      <c r="M49" s="12">
        <v>2.02693109121074E-3</v>
      </c>
      <c r="N49" s="12">
        <v>-0.94622845469819905</v>
      </c>
      <c r="O49" s="12">
        <v>321.14018584822298</v>
      </c>
      <c r="P49" s="12">
        <v>146.08730941013701</v>
      </c>
      <c r="Q49" s="12">
        <v>1.8517653808312999</v>
      </c>
      <c r="R49" s="12">
        <v>1.8517653808312999</v>
      </c>
      <c r="S49" s="12">
        <v>0.78767329120511198</v>
      </c>
      <c r="T49" s="12">
        <v>3.9586728595497099E-3</v>
      </c>
      <c r="U49" s="12">
        <v>8.1883981159575191E-3</v>
      </c>
      <c r="V49" s="12">
        <v>1.6067240038349799</v>
      </c>
      <c r="W49" s="12">
        <v>1.6067240038349799</v>
      </c>
      <c r="X49" s="12">
        <v>-0.72680945587927204</v>
      </c>
      <c r="Y49" s="12">
        <v>5.74011098106193</v>
      </c>
      <c r="Z49" s="12">
        <v>4.9296838137150196</v>
      </c>
      <c r="AA49" s="12">
        <v>0.97943265221424103</v>
      </c>
      <c r="AB49" s="12">
        <v>0.97943265221424103</v>
      </c>
      <c r="AC49" s="12">
        <v>0.810427167346914</v>
      </c>
      <c r="AD49" s="12">
        <v>6.0086047972798697</v>
      </c>
      <c r="AE49" s="12">
        <v>5.2826088277174996</v>
      </c>
      <c r="AF49" s="12">
        <v>0.786943425751232</v>
      </c>
      <c r="AG49" s="12">
        <v>0.786943425751232</v>
      </c>
      <c r="AH49" s="12">
        <v>0.79668698818204498</v>
      </c>
      <c r="AI49" s="12">
        <v>0.79668698818204498</v>
      </c>
      <c r="AJ49" s="12">
        <v>0.725995969562368</v>
      </c>
      <c r="AK49" s="12">
        <v>5.9964764394585499</v>
      </c>
      <c r="AL49" s="12">
        <v>5.2664437851158397</v>
      </c>
      <c r="AM49" s="12">
        <v>0.76789923633280099</v>
      </c>
      <c r="AN49" s="12">
        <v>0.76789923633280099</v>
      </c>
      <c r="AO49" s="12">
        <v>0.74918485221408404</v>
      </c>
      <c r="AP49" s="12">
        <v>0.74918485221408404</v>
      </c>
      <c r="AQ49" s="12">
        <v>0.183628052745236</v>
      </c>
      <c r="AR49" s="12">
        <v>0.183628052745236</v>
      </c>
      <c r="AS49" s="12">
        <v>0.73003265434270204</v>
      </c>
    </row>
    <row r="50" spans="1:45" x14ac:dyDescent="0.25">
      <c r="A50" s="16">
        <v>33</v>
      </c>
      <c r="B50" s="12">
        <v>2.5389611291012199E-3</v>
      </c>
      <c r="C50" s="12">
        <v>4.8760427664556096E-3</v>
      </c>
      <c r="D50" s="12">
        <v>-0.65257898931318303</v>
      </c>
      <c r="E50" s="12">
        <v>391.96300112244199</v>
      </c>
      <c r="F50" s="12">
        <v>215.40964463026299</v>
      </c>
      <c r="G50" s="12">
        <v>1.2460385087541499</v>
      </c>
      <c r="H50" s="12">
        <v>1.2460385087541499</v>
      </c>
      <c r="I50" s="12">
        <v>0.59862591128204101</v>
      </c>
      <c r="J50" s="12">
        <v>1.79417652293172E-3</v>
      </c>
      <c r="K50" s="12">
        <v>3.79312831907198E-3</v>
      </c>
      <c r="L50" s="12">
        <v>1.55746234432338E-3</v>
      </c>
      <c r="M50" s="12">
        <v>1.55746234432338E-3</v>
      </c>
      <c r="N50" s="12">
        <v>-0.74864493755167505</v>
      </c>
      <c r="O50" s="12">
        <v>287.73810477544998</v>
      </c>
      <c r="P50" s="12">
        <v>143.977687399986</v>
      </c>
      <c r="Q50" s="12">
        <v>1.6890060909650799</v>
      </c>
      <c r="R50" s="12">
        <v>1.6890060909650799</v>
      </c>
      <c r="S50" s="12">
        <v>0.69239236904115897</v>
      </c>
      <c r="T50" s="12">
        <v>3.7538531833072502E-3</v>
      </c>
      <c r="U50" s="12">
        <v>6.9730358965040401E-3</v>
      </c>
      <c r="V50" s="12">
        <v>1.4032549136151999</v>
      </c>
      <c r="W50" s="12">
        <v>1.4032549136151999</v>
      </c>
      <c r="X50" s="12">
        <v>-0.61926786815576895</v>
      </c>
      <c r="Y50" s="12">
        <v>5.5951755069795199</v>
      </c>
      <c r="Z50" s="12">
        <v>4.9167269548698203</v>
      </c>
      <c r="AA50" s="12">
        <v>1.0779850228969601</v>
      </c>
      <c r="AB50" s="12">
        <v>1.0779850228969601</v>
      </c>
      <c r="AC50" s="12">
        <v>0.67844855210970401</v>
      </c>
      <c r="AD50" s="12">
        <v>5.9399714178995699</v>
      </c>
      <c r="AE50" s="12">
        <v>5.3277298442693803</v>
      </c>
      <c r="AF50" s="12">
        <v>0.82866729682946805</v>
      </c>
      <c r="AG50" s="12">
        <v>0.82866729682946805</v>
      </c>
      <c r="AH50" s="12">
        <v>0.89598374463765795</v>
      </c>
      <c r="AI50" s="12">
        <v>0.89598374463765795</v>
      </c>
      <c r="AJ50" s="12">
        <v>0.61224157363018905</v>
      </c>
      <c r="AK50" s="12">
        <v>5.9720506113684104</v>
      </c>
      <c r="AL50" s="12">
        <v>5.34271668468761</v>
      </c>
      <c r="AM50" s="12">
        <v>0.51696734048663595</v>
      </c>
      <c r="AN50" s="12">
        <v>0.51696734048663595</v>
      </c>
      <c r="AO50" s="12">
        <v>1.0217334187176701</v>
      </c>
      <c r="AP50" s="12">
        <v>1.0217334187176701</v>
      </c>
      <c r="AQ50" s="12">
        <v>3.1125217541424499</v>
      </c>
      <c r="AR50" s="12">
        <v>3.1125217541424499</v>
      </c>
      <c r="AS50" s="12">
        <v>0.62933392668080401</v>
      </c>
    </row>
    <row r="51" spans="1:45" x14ac:dyDescent="0.25">
      <c r="A51" s="16">
        <v>34</v>
      </c>
      <c r="B51" s="12">
        <v>2.20147177021187E-3</v>
      </c>
      <c r="C51" s="12">
        <v>5.0058084271573204E-3</v>
      </c>
      <c r="D51" s="12">
        <v>-0.82147280047864202</v>
      </c>
      <c r="E51" s="12">
        <v>442.17777326746102</v>
      </c>
      <c r="F51" s="12">
        <v>211.31417702459001</v>
      </c>
      <c r="G51" s="12">
        <v>1.2972857296757601</v>
      </c>
      <c r="H51" s="12">
        <v>1.2972857296757601</v>
      </c>
      <c r="I51" s="12">
        <v>0.73836598651219598</v>
      </c>
      <c r="J51" s="12">
        <v>1.4781099456052701E-3</v>
      </c>
      <c r="K51" s="12">
        <v>3.86347515685408E-3</v>
      </c>
      <c r="L51" s="12">
        <v>1.68664575889082E-3</v>
      </c>
      <c r="M51" s="12">
        <v>1.68664575889082E-3</v>
      </c>
      <c r="N51" s="12">
        <v>-0.96080287029823797</v>
      </c>
      <c r="O51" s="12">
        <v>315.60285502921897</v>
      </c>
      <c r="P51" s="12">
        <v>147.922919794097</v>
      </c>
      <c r="Q51" s="12">
        <v>1.7463836144004301</v>
      </c>
      <c r="R51" s="12">
        <v>1.7463836144004301</v>
      </c>
      <c r="S51" s="12">
        <v>0.75779330939219003</v>
      </c>
      <c r="T51" s="12">
        <v>3.5673623812739899E-3</v>
      </c>
      <c r="U51" s="12">
        <v>7.5673312736659398E-3</v>
      </c>
      <c r="V51" s="12">
        <v>1.48882961636739</v>
      </c>
      <c r="W51" s="12">
        <v>1.48882961636739</v>
      </c>
      <c r="X51" s="12">
        <v>-0.752013971537975</v>
      </c>
      <c r="Y51" s="12">
        <v>5.6954924129510598</v>
      </c>
      <c r="Z51" s="12">
        <v>4.9562623796697904</v>
      </c>
      <c r="AA51" s="12">
        <v>1.0451438181964501</v>
      </c>
      <c r="AB51" s="12">
        <v>1.0451438181964501</v>
      </c>
      <c r="AC51" s="12">
        <v>0.73923003328126602</v>
      </c>
      <c r="AD51" s="12">
        <v>6.0637107798004202</v>
      </c>
      <c r="AE51" s="12">
        <v>5.3190174423833696</v>
      </c>
      <c r="AF51" s="12">
        <v>0.79263530863679599</v>
      </c>
      <c r="AG51" s="12">
        <v>0.79263530863679599</v>
      </c>
      <c r="AH51" s="12">
        <v>0.91140740477855997</v>
      </c>
      <c r="AI51" s="12">
        <v>0.91140740477855997</v>
      </c>
      <c r="AJ51" s="12">
        <v>0.74469333741704502</v>
      </c>
      <c r="AK51" s="12">
        <v>6.0629454464764398</v>
      </c>
      <c r="AL51" s="12">
        <v>5.3179063061973997</v>
      </c>
      <c r="AM51" s="12">
        <v>0.79172888545082598</v>
      </c>
      <c r="AN51" s="12">
        <v>0.79172888545082598</v>
      </c>
      <c r="AO51" s="12">
        <v>0.90851383678587305</v>
      </c>
      <c r="AP51" s="12">
        <v>0.90851383678587305</v>
      </c>
      <c r="AQ51" s="12">
        <v>1.02493151071635E-2</v>
      </c>
      <c r="AR51" s="12">
        <v>1.02493151071635E-2</v>
      </c>
      <c r="AS51" s="12">
        <v>0.74503914027903895</v>
      </c>
    </row>
    <row r="52" spans="1:45" x14ac:dyDescent="0.25">
      <c r="A52" s="16">
        <v>35</v>
      </c>
      <c r="B52" s="12">
        <v>2.45192307640651E-3</v>
      </c>
      <c r="C52" s="12">
        <v>4.9105817316325599E-3</v>
      </c>
      <c r="D52" s="12">
        <v>-0.69451976792954595</v>
      </c>
      <c r="E52" s="12">
        <v>402.61324526482599</v>
      </c>
      <c r="F52" s="12">
        <v>214.78237872211201</v>
      </c>
      <c r="G52" s="12">
        <v>1.27302967550737</v>
      </c>
      <c r="H52" s="12">
        <v>1.27302967550737</v>
      </c>
      <c r="I52" s="12">
        <v>0.62835108845579402</v>
      </c>
      <c r="J52" s="12">
        <v>1.7874281843103499E-3</v>
      </c>
      <c r="K52" s="12">
        <v>3.9144711872432601E-3</v>
      </c>
      <c r="L52" s="12">
        <v>1.4251518451404901E-3</v>
      </c>
      <c r="M52" s="12">
        <v>1.4251518451404901E-3</v>
      </c>
      <c r="N52" s="12">
        <v>-0.78390242864910498</v>
      </c>
      <c r="O52" s="12">
        <v>292.65529947516899</v>
      </c>
      <c r="P52" s="12">
        <v>144.92454090778901</v>
      </c>
      <c r="Q52" s="12">
        <v>1.74888467505117</v>
      </c>
      <c r="R52" s="12">
        <v>1.74888467505117</v>
      </c>
      <c r="S52" s="12">
        <v>0.70278226472155703</v>
      </c>
      <c r="T52" s="12">
        <v>3.8566959981551898E-3</v>
      </c>
      <c r="U52" s="12">
        <v>7.3833064729752797E-3</v>
      </c>
      <c r="V52" s="12">
        <v>1.4719895070579301</v>
      </c>
      <c r="W52" s="12">
        <v>1.4719895070579301</v>
      </c>
      <c r="X52" s="12">
        <v>-0.64941071193719202</v>
      </c>
      <c r="Y52" s="12">
        <v>5.6448971938589301</v>
      </c>
      <c r="Z52" s="12">
        <v>4.9171338479537896</v>
      </c>
      <c r="AA52" s="12">
        <v>1.0482665593423399</v>
      </c>
      <c r="AB52" s="12">
        <v>1.0482665593423399</v>
      </c>
      <c r="AC52" s="12">
        <v>0.72776334590514302</v>
      </c>
      <c r="AD52" s="12">
        <v>5.9285548104791301</v>
      </c>
      <c r="AE52" s="12">
        <v>5.2720721117774696</v>
      </c>
      <c r="AF52" s="12">
        <v>0.83921353241778396</v>
      </c>
      <c r="AG52" s="12">
        <v>0.83921353241778396</v>
      </c>
      <c r="AH52" s="12">
        <v>0.77267764447867904</v>
      </c>
      <c r="AI52" s="12">
        <v>0.77267764447867904</v>
      </c>
      <c r="AJ52" s="12">
        <v>0.65648269870166898</v>
      </c>
      <c r="AK52" s="12">
        <v>5.8910688367019404</v>
      </c>
      <c r="AL52" s="12">
        <v>5.2122542892366903</v>
      </c>
      <c r="AM52" s="12">
        <v>0.63961860889525701</v>
      </c>
      <c r="AN52" s="12">
        <v>0.63961860889525701</v>
      </c>
      <c r="AO52" s="12">
        <v>0.62683008632927695</v>
      </c>
      <c r="AP52" s="12">
        <v>0.62683008632927695</v>
      </c>
      <c r="AQ52" s="12">
        <v>1.7337919556265</v>
      </c>
      <c r="AR52" s="12">
        <v>1.7337919556265</v>
      </c>
      <c r="AS52" s="12">
        <v>0.67881454746524295</v>
      </c>
    </row>
    <row r="53" spans="1:45" x14ac:dyDescent="0.25">
      <c r="A53" s="16">
        <v>36</v>
      </c>
      <c r="B53" s="12">
        <v>2.3922826254104399E-3</v>
      </c>
      <c r="C53" s="12">
        <v>4.8676171076446704E-3</v>
      </c>
      <c r="D53" s="12">
        <v>-0.71035653352524997</v>
      </c>
      <c r="E53" s="12">
        <v>411.258158923135</v>
      </c>
      <c r="F53" s="12">
        <v>218.16036915047101</v>
      </c>
      <c r="G53" s="12">
        <v>1.3252575540208</v>
      </c>
      <c r="H53" s="12">
        <v>1.3252575540208</v>
      </c>
      <c r="I53" s="12">
        <v>0.63399071056478595</v>
      </c>
      <c r="J53" s="12">
        <v>1.6244294168817001E-3</v>
      </c>
      <c r="K53" s="12">
        <v>3.7188431648673402E-3</v>
      </c>
      <c r="L53" s="12">
        <v>1.69132311614162E-3</v>
      </c>
      <c r="M53" s="12">
        <v>1.69132311614162E-3</v>
      </c>
      <c r="N53" s="12">
        <v>-0.82825601668641902</v>
      </c>
      <c r="O53" s="12">
        <v>299.51766512801697</v>
      </c>
      <c r="P53" s="12">
        <v>149.47361270909099</v>
      </c>
      <c r="Q53" s="12">
        <v>1.8461754671708499</v>
      </c>
      <c r="R53" s="12">
        <v>1.8461754671708499</v>
      </c>
      <c r="S53" s="12">
        <v>0.69505352424560396</v>
      </c>
      <c r="T53" s="12">
        <v>4.0728621430342797E-3</v>
      </c>
      <c r="U53" s="12">
        <v>7.8435907212886392E-3</v>
      </c>
      <c r="V53" s="12">
        <v>1.57658307001266</v>
      </c>
      <c r="W53" s="12">
        <v>1.57658307001266</v>
      </c>
      <c r="X53" s="12">
        <v>-0.65535074812519201</v>
      </c>
      <c r="Y53" s="12">
        <v>5.6771502474411504</v>
      </c>
      <c r="Z53" s="12">
        <v>4.95868326714122</v>
      </c>
      <c r="AA53" s="12">
        <v>1.00408811439392</v>
      </c>
      <c r="AB53" s="12">
        <v>1.00408811439392</v>
      </c>
      <c r="AC53" s="12">
        <v>0.71846698029993705</v>
      </c>
      <c r="AD53" s="12">
        <v>5.94733401691302</v>
      </c>
      <c r="AE53" s="12">
        <v>5.2880587183907997</v>
      </c>
      <c r="AF53" s="12">
        <v>0.806042031433441</v>
      </c>
      <c r="AG53" s="12">
        <v>0.806042031433441</v>
      </c>
      <c r="AH53" s="12">
        <v>0.76033957087801396</v>
      </c>
      <c r="AI53" s="12">
        <v>0.76033957087801396</v>
      </c>
      <c r="AJ53" s="12">
        <v>0.659275298522222</v>
      </c>
      <c r="AK53" s="12">
        <v>5.8854632318136604</v>
      </c>
      <c r="AL53" s="12">
        <v>5.2104250662097398</v>
      </c>
      <c r="AM53" s="12">
        <v>0.73791842037170396</v>
      </c>
      <c r="AN53" s="12">
        <v>0.73791842037170396</v>
      </c>
      <c r="AO53" s="12">
        <v>0.55260406892594105</v>
      </c>
      <c r="AP53" s="12">
        <v>0.55260406892594105</v>
      </c>
      <c r="AQ53" s="12">
        <v>0.70211679328263599</v>
      </c>
      <c r="AR53" s="12">
        <v>0.70211679328263599</v>
      </c>
      <c r="AS53" s="12">
        <v>0.67503816560391705</v>
      </c>
    </row>
    <row r="54" spans="1:45" x14ac:dyDescent="0.25">
      <c r="A54" s="16">
        <v>37</v>
      </c>
      <c r="B54" s="12">
        <v>2.25228058866488E-3</v>
      </c>
      <c r="C54" s="12">
        <v>4.9477957005852596E-3</v>
      </c>
      <c r="D54" s="12">
        <v>-0.78699886654826101</v>
      </c>
      <c r="E54" s="12">
        <v>434.20250932589698</v>
      </c>
      <c r="F54" s="12">
        <v>214.577162584896</v>
      </c>
      <c r="G54" s="12">
        <v>1.2808260477984701</v>
      </c>
      <c r="H54" s="12">
        <v>1.2808260477984701</v>
      </c>
      <c r="I54" s="12">
        <v>0.70484163061074601</v>
      </c>
      <c r="J54" s="12">
        <v>1.45940997591839E-3</v>
      </c>
      <c r="K54" s="12">
        <v>3.6508677020390201E-3</v>
      </c>
      <c r="L54" s="12">
        <v>1.8508155184335799E-3</v>
      </c>
      <c r="M54" s="12">
        <v>1.8508155184335799E-3</v>
      </c>
      <c r="N54" s="12">
        <v>-0.91693263797195002</v>
      </c>
      <c r="O54" s="12">
        <v>331.33466218992299</v>
      </c>
      <c r="P54" s="12">
        <v>141.991677632044</v>
      </c>
      <c r="Q54" s="12">
        <v>1.74242720194586</v>
      </c>
      <c r="R54" s="12">
        <v>1.74242720194586</v>
      </c>
      <c r="S54" s="12">
        <v>0.84736048095529903</v>
      </c>
      <c r="T54" s="12">
        <v>3.49616877695225E-3</v>
      </c>
      <c r="U54" s="12">
        <v>7.3341213222597604E-3</v>
      </c>
      <c r="V54" s="12">
        <v>1.4543619465553901</v>
      </c>
      <c r="W54" s="12">
        <v>1.4543619465553901</v>
      </c>
      <c r="X54" s="12">
        <v>-0.74086987816472505</v>
      </c>
      <c r="Y54" s="12">
        <v>5.7760739190620702</v>
      </c>
      <c r="Z54" s="12">
        <v>4.87059957370648</v>
      </c>
      <c r="AA54" s="12">
        <v>1.06388652223591</v>
      </c>
      <c r="AB54" s="12">
        <v>1.06388652223591</v>
      </c>
      <c r="AC54" s="12">
        <v>0.90547434535559002</v>
      </c>
      <c r="AD54" s="12">
        <v>6.0589719800417301</v>
      </c>
      <c r="AE54" s="12">
        <v>5.3432215536346597</v>
      </c>
      <c r="AF54" s="12">
        <v>0.79473922326742996</v>
      </c>
      <c r="AG54" s="12">
        <v>0.79473922326742996</v>
      </c>
      <c r="AH54" s="12">
        <v>0.94280601082647197</v>
      </c>
      <c r="AI54" s="12">
        <v>0.94280601082647197</v>
      </c>
      <c r="AJ54" s="12">
        <v>0.71575042640706199</v>
      </c>
      <c r="AK54" s="12">
        <v>6.0086646690705603</v>
      </c>
      <c r="AL54" s="12">
        <v>5.2759420041102203</v>
      </c>
      <c r="AM54" s="12">
        <v>0.61496216126634295</v>
      </c>
      <c r="AN54" s="12">
        <v>0.61496216126634295</v>
      </c>
      <c r="AO54" s="12">
        <v>0.783663723412795</v>
      </c>
      <c r="AP54" s="12">
        <v>0.783663723412795</v>
      </c>
      <c r="AQ54" s="12">
        <v>1.7680667378820401</v>
      </c>
      <c r="AR54" s="12">
        <v>1.7680667378820401</v>
      </c>
      <c r="AS54" s="12">
        <v>0.73272266496034</v>
      </c>
    </row>
    <row r="55" spans="1:45" x14ac:dyDescent="0.25">
      <c r="A55" s="16">
        <v>38</v>
      </c>
      <c r="B55" s="12">
        <v>2.4080931290665899E-3</v>
      </c>
      <c r="C55" s="12">
        <v>5.7299749313546502E-3</v>
      </c>
      <c r="D55" s="12">
        <v>-0.86687595417508001</v>
      </c>
      <c r="E55" s="12">
        <v>412.226547568294</v>
      </c>
      <c r="F55" s="12">
        <v>190.801433234781</v>
      </c>
      <c r="G55" s="12">
        <v>1.4331124650753</v>
      </c>
      <c r="H55" s="12">
        <v>1.4331124650753</v>
      </c>
      <c r="I55" s="12">
        <v>0.77033980026482296</v>
      </c>
      <c r="J55" s="12">
        <v>1.28656939388199E-3</v>
      </c>
      <c r="K55" s="12">
        <v>3.97718224480062E-3</v>
      </c>
      <c r="L55" s="12">
        <v>2.55521006441427E-3</v>
      </c>
      <c r="M55" s="12">
        <v>2.55521006441427E-3</v>
      </c>
      <c r="N55" s="12">
        <v>-1.12859429852686</v>
      </c>
      <c r="O55" s="12">
        <v>313.35540429531301</v>
      </c>
      <c r="P55" s="12">
        <v>128.484582313983</v>
      </c>
      <c r="Q55" s="12">
        <v>1.99481442075427</v>
      </c>
      <c r="R55" s="12">
        <v>1.99481442075427</v>
      </c>
      <c r="S55" s="12">
        <v>0.89152910821106401</v>
      </c>
      <c r="T55" s="12">
        <v>4.7305594472861002E-3</v>
      </c>
      <c r="U55" s="12">
        <v>1.0592305917688401E-2</v>
      </c>
      <c r="V55" s="12">
        <v>1.8177256973762299</v>
      </c>
      <c r="W55" s="12">
        <v>1.8177256973762299</v>
      </c>
      <c r="X55" s="12">
        <v>-0.80608440884297905</v>
      </c>
      <c r="Y55" s="12">
        <v>5.7139185822624396</v>
      </c>
      <c r="Z55" s="12">
        <v>4.8235551877805101</v>
      </c>
      <c r="AA55" s="12">
        <v>0.86398893054222903</v>
      </c>
      <c r="AB55" s="12">
        <v>0.86398893054222903</v>
      </c>
      <c r="AC55" s="12">
        <v>0.89036339448192803</v>
      </c>
      <c r="AD55" s="12">
        <v>5.8893308687045698</v>
      </c>
      <c r="AE55" s="12">
        <v>5.05382009150087</v>
      </c>
      <c r="AF55" s="12">
        <v>0.78452446138342902</v>
      </c>
      <c r="AG55" s="12">
        <v>0.78452446138342902</v>
      </c>
      <c r="AH55" s="12">
        <v>0.53167981018495303</v>
      </c>
      <c r="AI55" s="12">
        <v>0.53167981018495303</v>
      </c>
      <c r="AJ55" s="12">
        <v>0.83551077720369904</v>
      </c>
      <c r="AK55" s="12">
        <v>5.8892357467289704</v>
      </c>
      <c r="AL55" s="12">
        <v>5.0534429479996801</v>
      </c>
      <c r="AM55" s="12">
        <v>0.78456911388901995</v>
      </c>
      <c r="AN55" s="12">
        <v>0.78456911388901995</v>
      </c>
      <c r="AO55" s="12">
        <v>0.53056409175792196</v>
      </c>
      <c r="AP55" s="12">
        <v>0.53056409175792196</v>
      </c>
      <c r="AQ55" s="12">
        <v>6.4050069049581895E-4</v>
      </c>
      <c r="AR55" s="12">
        <v>6.4050069049581895E-4</v>
      </c>
      <c r="AS55" s="12">
        <v>0.83579279872928103</v>
      </c>
    </row>
    <row r="56" spans="1:45" x14ac:dyDescent="0.25">
      <c r="A56" s="16">
        <v>39</v>
      </c>
      <c r="B56" s="12">
        <v>2.49108582029841E-3</v>
      </c>
      <c r="C56" s="12">
        <v>4.6498050417255804E-3</v>
      </c>
      <c r="D56" s="12">
        <v>-0.62410660437601995</v>
      </c>
      <c r="E56" s="12">
        <v>398.68262015172002</v>
      </c>
      <c r="F56" s="12">
        <v>228.91503129076901</v>
      </c>
      <c r="G56" s="12">
        <v>1.35924252135962</v>
      </c>
      <c r="H56" s="12">
        <v>1.35924252135962</v>
      </c>
      <c r="I56" s="12">
        <v>0.55481476984219402</v>
      </c>
      <c r="J56" s="12">
        <v>1.6245652421627301E-3</v>
      </c>
      <c r="K56" s="12">
        <v>3.4024079860574198E-3</v>
      </c>
      <c r="L56" s="12">
        <v>1.8719674013237199E-3</v>
      </c>
      <c r="M56" s="12">
        <v>1.8719674013237199E-3</v>
      </c>
      <c r="N56" s="12">
        <v>-0.73924317543697704</v>
      </c>
      <c r="O56" s="12">
        <v>296.79047093642401</v>
      </c>
      <c r="P56" s="12">
        <v>155.735744404906</v>
      </c>
      <c r="Q56" s="12">
        <v>1.88834149584252</v>
      </c>
      <c r="R56" s="12">
        <v>1.88834149584252</v>
      </c>
      <c r="S56" s="12">
        <v>0.644865779990349</v>
      </c>
      <c r="T56" s="12">
        <v>4.4077143007054398E-3</v>
      </c>
      <c r="U56" s="12">
        <v>7.8596954213224698E-3</v>
      </c>
      <c r="V56" s="12">
        <v>1.64700011459074</v>
      </c>
      <c r="W56" s="12">
        <v>1.64700011459074</v>
      </c>
      <c r="X56" s="12">
        <v>-0.57839159928686701</v>
      </c>
      <c r="Y56" s="12">
        <v>5.6354969657277998</v>
      </c>
      <c r="Z56" s="12">
        <v>5.0270150878325399</v>
      </c>
      <c r="AA56" s="12">
        <v>0.96228164219031898</v>
      </c>
      <c r="AB56" s="12">
        <v>0.96228164219031898</v>
      </c>
      <c r="AC56" s="12">
        <v>0.60848187789526198</v>
      </c>
      <c r="AD56" s="12">
        <v>5.9047464041355102</v>
      </c>
      <c r="AE56" s="12">
        <v>5.3193673504728496</v>
      </c>
      <c r="AF56" s="12">
        <v>0.79479593518335001</v>
      </c>
      <c r="AG56" s="12">
        <v>0.79479593518335001</v>
      </c>
      <c r="AH56" s="12">
        <v>0.71897086232099505</v>
      </c>
      <c r="AI56" s="12">
        <v>0.71897086232099505</v>
      </c>
      <c r="AJ56" s="12">
        <v>0.58537905366266896</v>
      </c>
      <c r="AK56" s="12">
        <v>5.8670348628676203</v>
      </c>
      <c r="AL56" s="12">
        <v>5.2556199088956701</v>
      </c>
      <c r="AM56" s="12">
        <v>0.71256553778565201</v>
      </c>
      <c r="AN56" s="12">
        <v>0.71256553778565201</v>
      </c>
      <c r="AO56" s="12">
        <v>0.55694233639813995</v>
      </c>
      <c r="AP56" s="12">
        <v>0.55694233639813995</v>
      </c>
      <c r="AQ56" s="12">
        <v>0.74385771118634003</v>
      </c>
      <c r="AR56" s="12">
        <v>0.74385771118634003</v>
      </c>
      <c r="AS56" s="12">
        <v>0.611414953971954</v>
      </c>
    </row>
    <row r="57" spans="1:45" x14ac:dyDescent="0.25">
      <c r="A57" s="16">
        <v>40</v>
      </c>
      <c r="B57" s="12">
        <v>2.3418660730104902E-3</v>
      </c>
      <c r="C57" s="12">
        <v>4.7318951238497498E-3</v>
      </c>
      <c r="D57" s="12">
        <v>-0.70337770403405897</v>
      </c>
      <c r="E57" s="12">
        <v>415.17782436481798</v>
      </c>
      <c r="F57" s="12">
        <v>228.372104838072</v>
      </c>
      <c r="G57" s="12">
        <v>1.4306905576237301</v>
      </c>
      <c r="H57" s="12">
        <v>1.4306905576237301</v>
      </c>
      <c r="I57" s="12">
        <v>0.59773058350948405</v>
      </c>
      <c r="J57" s="12">
        <v>1.3029289401580099E-3</v>
      </c>
      <c r="K57" s="12">
        <v>3.1198082766995499E-3</v>
      </c>
      <c r="L57" s="12">
        <v>2.52036359943917E-3</v>
      </c>
      <c r="M57" s="12">
        <v>2.52036359943917E-3</v>
      </c>
      <c r="N57" s="12">
        <v>-0.87315678906750804</v>
      </c>
      <c r="O57" s="12">
        <v>311.63156742153302</v>
      </c>
      <c r="P57" s="12">
        <v>161.48142900601599</v>
      </c>
      <c r="Q57" s="12">
        <v>1.91935331977188</v>
      </c>
      <c r="R57" s="12">
        <v>1.91935331977188</v>
      </c>
      <c r="S57" s="12">
        <v>0.65743147100392796</v>
      </c>
      <c r="T57" s="12">
        <v>4.4219785829221004E-3</v>
      </c>
      <c r="U57" s="12">
        <v>8.2748249975278902E-3</v>
      </c>
      <c r="V57" s="12">
        <v>1.72039647180081</v>
      </c>
      <c r="W57" s="12">
        <v>1.72039647180081</v>
      </c>
      <c r="X57" s="12">
        <v>-0.62663053358217202</v>
      </c>
      <c r="Y57" s="12">
        <v>5.7155731659972497</v>
      </c>
      <c r="Z57" s="12">
        <v>5.0102360615194401</v>
      </c>
      <c r="AA57" s="12">
        <v>0.95275255728715302</v>
      </c>
      <c r="AB57" s="12">
        <v>0.95275255728715302</v>
      </c>
      <c r="AC57" s="12">
        <v>0.70533710447780995</v>
      </c>
      <c r="AD57" s="12">
        <v>6.02559632176155</v>
      </c>
      <c r="AE57" s="12">
        <v>5.4264509776901901</v>
      </c>
      <c r="AF57" s="12">
        <v>0.70171384279041504</v>
      </c>
      <c r="AG57" s="12">
        <v>0.70171384279041504</v>
      </c>
      <c r="AH57" s="12">
        <v>0.98795646917986701</v>
      </c>
      <c r="AI57" s="12">
        <v>0.98795646917986701</v>
      </c>
      <c r="AJ57" s="12">
        <v>0.59914534407136599</v>
      </c>
      <c r="AK57" s="12">
        <v>6.02503654914001</v>
      </c>
      <c r="AL57" s="12">
        <v>5.4258258993948498</v>
      </c>
      <c r="AM57" s="12">
        <v>0.70113784605294405</v>
      </c>
      <c r="AN57" s="12">
        <v>0.70113784605294405</v>
      </c>
      <c r="AO57" s="12">
        <v>0.98580437507197904</v>
      </c>
      <c r="AP57" s="12">
        <v>0.98580437507197904</v>
      </c>
      <c r="AQ57" s="12">
        <v>8.1033816174108705E-3</v>
      </c>
      <c r="AR57" s="12">
        <v>8.1033816174108705E-3</v>
      </c>
      <c r="AS57" s="12">
        <v>0.59921064974516103</v>
      </c>
    </row>
    <row r="58" spans="1:45" x14ac:dyDescent="0.25">
      <c r="A58" s="16">
        <v>41</v>
      </c>
      <c r="B58" s="12">
        <v>2.5010201524838299E-3</v>
      </c>
      <c r="C58" s="12">
        <v>4.8238703770310401E-3</v>
      </c>
      <c r="D58" s="12">
        <v>-0.65687787899738903</v>
      </c>
      <c r="E58" s="12">
        <v>397.61860844634202</v>
      </c>
      <c r="F58" s="12">
        <v>222.602120791</v>
      </c>
      <c r="G58" s="12">
        <v>1.34267722321387</v>
      </c>
      <c r="H58" s="12">
        <v>1.34267722321387</v>
      </c>
      <c r="I58" s="12">
        <v>0.58010730945561795</v>
      </c>
      <c r="J58" s="12">
        <v>1.5162938952263301E-3</v>
      </c>
      <c r="K58" s="12">
        <v>3.3696755454898902E-3</v>
      </c>
      <c r="L58" s="12">
        <v>2.14580601429492E-3</v>
      </c>
      <c r="M58" s="12">
        <v>2.14580601429492E-3</v>
      </c>
      <c r="N58" s="12">
        <v>-0.79854733170879799</v>
      </c>
      <c r="O58" s="12">
        <v>295.79146079378899</v>
      </c>
      <c r="P58" s="12">
        <v>151.248406540677</v>
      </c>
      <c r="Q58" s="12">
        <v>1.8146874606327901</v>
      </c>
      <c r="R58" s="12">
        <v>1.8146874606327901</v>
      </c>
      <c r="S58" s="12">
        <v>0.67073112009764801</v>
      </c>
      <c r="T58" s="12">
        <v>4.1874554584525204E-3</v>
      </c>
      <c r="U58" s="12">
        <v>7.6865235145128202E-3</v>
      </c>
      <c r="V58" s="12">
        <v>1.5697854998960701</v>
      </c>
      <c r="W58" s="12">
        <v>1.5697854998960701</v>
      </c>
      <c r="X58" s="12">
        <v>-0.60737534225503997</v>
      </c>
      <c r="Y58" s="12">
        <v>5.6509776619518002</v>
      </c>
      <c r="Z58" s="12">
        <v>4.9524960704633196</v>
      </c>
      <c r="AA58" s="12">
        <v>0.9898544740313</v>
      </c>
      <c r="AB58" s="12">
        <v>0.9898544740313</v>
      </c>
      <c r="AC58" s="12">
        <v>0.69848159148847799</v>
      </c>
      <c r="AD58" s="12">
        <v>5.9741218276104604</v>
      </c>
      <c r="AE58" s="12">
        <v>5.3887036360185698</v>
      </c>
      <c r="AF58" s="12">
        <v>0.75436394343991697</v>
      </c>
      <c r="AG58" s="12">
        <v>0.75436394343991697</v>
      </c>
      <c r="AH58" s="12">
        <v>0.95938166839665395</v>
      </c>
      <c r="AI58" s="12">
        <v>0.95938166839665395</v>
      </c>
      <c r="AJ58" s="12">
        <v>0.58541819159189001</v>
      </c>
      <c r="AK58" s="12">
        <v>5.9738871066436703</v>
      </c>
      <c r="AL58" s="12">
        <v>5.3885344538770603</v>
      </c>
      <c r="AM58" s="12">
        <v>0.75426539991640196</v>
      </c>
      <c r="AN58" s="12">
        <v>0.75426539991640196</v>
      </c>
      <c r="AO58" s="12">
        <v>0.95887034276989502</v>
      </c>
      <c r="AP58" s="12">
        <v>0.95887034276989502</v>
      </c>
      <c r="AQ58" s="12">
        <v>1.32512544845031E-3</v>
      </c>
      <c r="AR58" s="12">
        <v>1.32512544845031E-3</v>
      </c>
      <c r="AS58" s="12">
        <v>0.58535265276660498</v>
      </c>
    </row>
    <row r="59" spans="1:45" x14ac:dyDescent="0.25">
      <c r="A59" s="16">
        <v>42</v>
      </c>
      <c r="B59" s="12">
        <v>2.4725852111894698E-3</v>
      </c>
      <c r="C59" s="12">
        <v>5.0995158682220999E-3</v>
      </c>
      <c r="D59" s="12">
        <v>-0.723881359928776</v>
      </c>
      <c r="E59" s="12">
        <v>401.544592372061</v>
      </c>
      <c r="F59" s="12">
        <v>210.616638774774</v>
      </c>
      <c r="G59" s="12">
        <v>1.35249466221814</v>
      </c>
      <c r="H59" s="12">
        <v>1.35249466221814</v>
      </c>
      <c r="I59" s="12">
        <v>0.64527898855121302</v>
      </c>
      <c r="J59" s="12">
        <v>1.41469609536429E-3</v>
      </c>
      <c r="K59" s="12">
        <v>3.49039401632805E-3</v>
      </c>
      <c r="L59" s="12">
        <v>2.3794652278464599E-3</v>
      </c>
      <c r="M59" s="12">
        <v>2.3794652278464599E-3</v>
      </c>
      <c r="N59" s="12">
        <v>-0.903099894069188</v>
      </c>
      <c r="O59" s="12">
        <v>302.91821639434102</v>
      </c>
      <c r="P59" s="12">
        <v>148.192013793526</v>
      </c>
      <c r="Q59" s="12">
        <v>1.80455360686705</v>
      </c>
      <c r="R59" s="12">
        <v>1.80455360686705</v>
      </c>
      <c r="S59" s="12">
        <v>0.71495403280928005</v>
      </c>
      <c r="T59" s="12">
        <v>4.0405571364236503E-3</v>
      </c>
      <c r="U59" s="12">
        <v>7.9194313082469603E-3</v>
      </c>
      <c r="V59" s="12">
        <v>1.5348561784417201</v>
      </c>
      <c r="W59" s="12">
        <v>1.5348561784417201</v>
      </c>
      <c r="X59" s="12">
        <v>-0.67293681121360405</v>
      </c>
      <c r="Y59" s="12">
        <v>5.6333907579684004</v>
      </c>
      <c r="Z59" s="12">
        <v>4.91795482092133</v>
      </c>
      <c r="AA59" s="12">
        <v>1.0477885740566499</v>
      </c>
      <c r="AB59" s="12">
        <v>1.0477885740566499</v>
      </c>
      <c r="AC59" s="12">
        <v>0.71543593704706998</v>
      </c>
      <c r="AD59" s="12">
        <v>6.0474117732229802</v>
      </c>
      <c r="AE59" s="12">
        <v>5.4269414054087202</v>
      </c>
      <c r="AF59" s="12">
        <v>0.69282504974380898</v>
      </c>
      <c r="AG59" s="12">
        <v>0.69282504974380898</v>
      </c>
      <c r="AH59" s="12">
        <v>1.1991211493399401</v>
      </c>
      <c r="AI59" s="12">
        <v>1.1991211493399401</v>
      </c>
      <c r="AJ59" s="12">
        <v>0.62047036781426201</v>
      </c>
      <c r="AK59" s="12">
        <v>6.0272821925776601</v>
      </c>
      <c r="AL59" s="12">
        <v>5.3964830868849898</v>
      </c>
      <c r="AM59" s="12">
        <v>0.54691637395144499</v>
      </c>
      <c r="AN59" s="12">
        <v>0.54691637395144499</v>
      </c>
      <c r="AO59" s="12">
        <v>1.1565250265647</v>
      </c>
      <c r="AP59" s="12">
        <v>1.1565250265647</v>
      </c>
      <c r="AQ59" s="12">
        <v>1.6303300294438301</v>
      </c>
      <c r="AR59" s="12">
        <v>1.6303300294438301</v>
      </c>
      <c r="AS59" s="12">
        <v>0.63079910569266695</v>
      </c>
    </row>
    <row r="60" spans="1:45" x14ac:dyDescent="0.25">
      <c r="A60" s="16">
        <v>43</v>
      </c>
      <c r="B60" s="12">
        <v>2.2604313337260601E-3</v>
      </c>
      <c r="C60" s="12">
        <v>4.8066242530809596E-3</v>
      </c>
      <c r="D60" s="12">
        <v>-0.75443936853692595</v>
      </c>
      <c r="E60" s="12">
        <v>432.19001885384603</v>
      </c>
      <c r="F60" s="12">
        <v>220.554118907537</v>
      </c>
      <c r="G60" s="12">
        <v>1.2947252866624199</v>
      </c>
      <c r="H60" s="12">
        <v>1.2947252866624199</v>
      </c>
      <c r="I60" s="12">
        <v>0.67272224799821001</v>
      </c>
      <c r="J60" s="12">
        <v>1.4628801377810699E-3</v>
      </c>
      <c r="K60" s="12">
        <v>3.5408469077717001E-3</v>
      </c>
      <c r="L60" s="12">
        <v>1.86509893189908E-3</v>
      </c>
      <c r="M60" s="12">
        <v>1.86509893189908E-3</v>
      </c>
      <c r="N60" s="12">
        <v>-0.88395874839722999</v>
      </c>
      <c r="O60" s="12">
        <v>326.55184729744002</v>
      </c>
      <c r="P60" s="12">
        <v>147.818161441168</v>
      </c>
      <c r="Q60" s="12">
        <v>1.74552198208487</v>
      </c>
      <c r="R60" s="12">
        <v>1.74552198208487</v>
      </c>
      <c r="S60" s="12">
        <v>0.792605853887694</v>
      </c>
      <c r="T60" s="12">
        <v>3.5795882687411E-3</v>
      </c>
      <c r="U60" s="12">
        <v>7.24076426812445E-3</v>
      </c>
      <c r="V60" s="12">
        <v>1.4766806760156299</v>
      </c>
      <c r="W60" s="12">
        <v>1.4766806760156299</v>
      </c>
      <c r="X60" s="12">
        <v>-0.70447897765494105</v>
      </c>
      <c r="Y60" s="12">
        <v>5.7503171778010902</v>
      </c>
      <c r="Z60" s="12">
        <v>4.9234210465519004</v>
      </c>
      <c r="AA60" s="12">
        <v>1.05367879608649</v>
      </c>
      <c r="AB60" s="12">
        <v>1.05367879608649</v>
      </c>
      <c r="AC60" s="12">
        <v>0.82689613124918304</v>
      </c>
      <c r="AD60" s="12">
        <v>6.0549995418241496</v>
      </c>
      <c r="AE60" s="12">
        <v>5.3730065246698597</v>
      </c>
      <c r="AF60" s="12">
        <v>0.78602225977139895</v>
      </c>
      <c r="AG60" s="12">
        <v>0.78602225977139895</v>
      </c>
      <c r="AH60" s="12">
        <v>0.94584155848489904</v>
      </c>
      <c r="AI60" s="12">
        <v>0.94584155848489904</v>
      </c>
      <c r="AJ60" s="12">
        <v>0.68199301715428995</v>
      </c>
      <c r="AK60" s="12">
        <v>6.00191656741318</v>
      </c>
      <c r="AL60" s="12">
        <v>5.3240968233270403</v>
      </c>
      <c r="AM60" s="12">
        <v>0.62354830490096402</v>
      </c>
      <c r="AN60" s="12">
        <v>0.62354830490096402</v>
      </c>
      <c r="AO60" s="12">
        <v>0.79941268352283601</v>
      </c>
      <c r="AP60" s="12">
        <v>0.79941268352283601</v>
      </c>
      <c r="AQ60" s="12">
        <v>1.59573036326996</v>
      </c>
      <c r="AR60" s="12">
        <v>1.59573036326996</v>
      </c>
      <c r="AS60" s="12">
        <v>0.67781974408614298</v>
      </c>
    </row>
    <row r="61" spans="1:45" x14ac:dyDescent="0.25">
      <c r="A61" s="16">
        <v>44</v>
      </c>
      <c r="B61" s="12">
        <v>2.13683040892618E-3</v>
      </c>
      <c r="C61" s="12">
        <v>4.6908399968309204E-3</v>
      </c>
      <c r="D61" s="12">
        <v>-0.78628805645188904</v>
      </c>
      <c r="E61" s="12">
        <v>456.31226005857798</v>
      </c>
      <c r="F61" s="12">
        <v>223.84748246075901</v>
      </c>
      <c r="G61" s="12">
        <v>1.26743287840824</v>
      </c>
      <c r="H61" s="12">
        <v>1.26743287840824</v>
      </c>
      <c r="I61" s="12">
        <v>0.71221241791109302</v>
      </c>
      <c r="J61" s="12">
        <v>1.5212337488937401E-3</v>
      </c>
      <c r="K61" s="12">
        <v>3.7134382616400298E-3</v>
      </c>
      <c r="L61" s="12">
        <v>1.4290798886582099E-3</v>
      </c>
      <c r="M61" s="12">
        <v>1.4290798886582099E-3</v>
      </c>
      <c r="N61" s="12">
        <v>-0.89243652007554997</v>
      </c>
      <c r="O61" s="12">
        <v>336.78352215170997</v>
      </c>
      <c r="P61" s="12">
        <v>148.05997186124401</v>
      </c>
      <c r="Q61" s="12">
        <v>1.7527398672804599</v>
      </c>
      <c r="R61" s="12">
        <v>1.7527398672804599</v>
      </c>
      <c r="S61" s="12">
        <v>0.82182294947836798</v>
      </c>
      <c r="T61" s="12">
        <v>3.40025130786088E-3</v>
      </c>
      <c r="U61" s="12">
        <v>7.0927771636337504E-3</v>
      </c>
      <c r="V61" s="12">
        <v>1.4739703640961299</v>
      </c>
      <c r="W61" s="12">
        <v>1.4739703640961299</v>
      </c>
      <c r="X61" s="12">
        <v>-0.73522762238152195</v>
      </c>
      <c r="Y61" s="12">
        <v>5.7705121570602298</v>
      </c>
      <c r="Z61" s="12">
        <v>4.9713161303144204</v>
      </c>
      <c r="AA61" s="12">
        <v>1.0319942520852801</v>
      </c>
      <c r="AB61" s="12">
        <v>1.0319942520852801</v>
      </c>
      <c r="AC61" s="12">
        <v>0.79919602674580303</v>
      </c>
      <c r="AD61" s="12">
        <v>6.0239228728576304</v>
      </c>
      <c r="AE61" s="12">
        <v>5.2668003830736199</v>
      </c>
      <c r="AF61" s="12">
        <v>0.86770461822950595</v>
      </c>
      <c r="AG61" s="12">
        <v>0.86770461822950595</v>
      </c>
      <c r="AH61" s="12">
        <v>0.66719718308147802</v>
      </c>
      <c r="AI61" s="12">
        <v>0.66719718308147802</v>
      </c>
      <c r="AJ61" s="12">
        <v>0.75712248978400798</v>
      </c>
      <c r="AK61" s="12">
        <v>5.9610314805374003</v>
      </c>
      <c r="AL61" s="12">
        <v>5.1660189108596697</v>
      </c>
      <c r="AM61" s="12">
        <v>0.74041235588866905</v>
      </c>
      <c r="AN61" s="12">
        <v>0.74041235588866905</v>
      </c>
      <c r="AO61" s="12">
        <v>0.42849979724556803</v>
      </c>
      <c r="AP61" s="12">
        <v>0.42849979724556803</v>
      </c>
      <c r="AQ61" s="12">
        <v>1.0913427384936101</v>
      </c>
      <c r="AR61" s="12">
        <v>1.0913427384936101</v>
      </c>
      <c r="AS61" s="12">
        <v>0.79501256967772904</v>
      </c>
    </row>
    <row r="62" spans="1:45" x14ac:dyDescent="0.25">
      <c r="A62" s="16">
        <v>45</v>
      </c>
      <c r="B62" s="12">
        <v>2.3094098882744602E-3</v>
      </c>
      <c r="C62" s="12">
        <v>5.1883878935768098E-3</v>
      </c>
      <c r="D62" s="12">
        <v>-0.80943099884126901</v>
      </c>
      <c r="E62" s="12">
        <v>426.261808705823</v>
      </c>
      <c r="F62" s="12">
        <v>207.831211305826</v>
      </c>
      <c r="G62" s="12">
        <v>1.38371165105728</v>
      </c>
      <c r="H62" s="12">
        <v>1.38371165105728</v>
      </c>
      <c r="I62" s="12">
        <v>0.71832746575940998</v>
      </c>
      <c r="J62" s="12">
        <v>1.46943828266196E-3</v>
      </c>
      <c r="K62" s="12">
        <v>3.8842099851773299E-3</v>
      </c>
      <c r="L62" s="12">
        <v>1.8828884342441199E-3</v>
      </c>
      <c r="M62" s="12">
        <v>1.8828884342441199E-3</v>
      </c>
      <c r="N62" s="12">
        <v>-0.97203940599665895</v>
      </c>
      <c r="O62" s="12">
        <v>317.09103225445801</v>
      </c>
      <c r="P62" s="12">
        <v>141.49740335179399</v>
      </c>
      <c r="Q62" s="12">
        <v>1.95951105116002</v>
      </c>
      <c r="R62" s="12">
        <v>1.95951105116002</v>
      </c>
      <c r="S62" s="12">
        <v>0.80690753460338305</v>
      </c>
      <c r="T62" s="12">
        <v>4.3704193737840701E-3</v>
      </c>
      <c r="U62" s="12">
        <v>9.2163050664285408E-3</v>
      </c>
      <c r="V62" s="12">
        <v>1.7400182736468599</v>
      </c>
      <c r="W62" s="12">
        <v>1.7400182736468599</v>
      </c>
      <c r="X62" s="12">
        <v>-0.74611523418771297</v>
      </c>
      <c r="Y62" s="12">
        <v>5.7451626965815503</v>
      </c>
      <c r="Z62" s="12">
        <v>4.9093004208345503</v>
      </c>
      <c r="AA62" s="12">
        <v>0.89748161194944798</v>
      </c>
      <c r="AB62" s="12">
        <v>0.89748161194944798</v>
      </c>
      <c r="AC62" s="12">
        <v>0.83586227574700001</v>
      </c>
      <c r="AD62" s="12">
        <v>5.90998431774306</v>
      </c>
      <c r="AE62" s="12">
        <v>5.1308379308578802</v>
      </c>
      <c r="AF62" s="12">
        <v>0.81285956398233605</v>
      </c>
      <c r="AG62" s="12">
        <v>0.81285956398233605</v>
      </c>
      <c r="AH62" s="12">
        <v>0.50250351151330197</v>
      </c>
      <c r="AI62" s="12">
        <v>0.50250351151330197</v>
      </c>
      <c r="AJ62" s="12">
        <v>0.77914638688517901</v>
      </c>
      <c r="AK62" s="12">
        <v>5.9029699182473898</v>
      </c>
      <c r="AL62" s="12">
        <v>5.1223157857479604</v>
      </c>
      <c r="AM62" s="12">
        <v>0.79856671087085496</v>
      </c>
      <c r="AN62" s="12">
        <v>0.79856671087085496</v>
      </c>
      <c r="AO62" s="12">
        <v>0.47644654173145001</v>
      </c>
      <c r="AP62" s="12">
        <v>0.47644654173145001</v>
      </c>
      <c r="AQ62" s="12">
        <v>0.105065269524029</v>
      </c>
      <c r="AR62" s="12">
        <v>0.105065269524029</v>
      </c>
      <c r="AS62" s="12">
        <v>0.78065413249943205</v>
      </c>
    </row>
    <row r="63" spans="1:45" x14ac:dyDescent="0.25">
      <c r="A63" s="16">
        <v>46</v>
      </c>
      <c r="B63" s="12">
        <v>2.3358638524707399E-3</v>
      </c>
      <c r="C63" s="12">
        <v>5.0561797752068198E-3</v>
      </c>
      <c r="D63" s="12">
        <v>-0.77222943208280503</v>
      </c>
      <c r="E63" s="12">
        <v>422.097491375326</v>
      </c>
      <c r="F63" s="12">
        <v>215.78916161507999</v>
      </c>
      <c r="G63" s="12">
        <v>1.4810166374886999</v>
      </c>
      <c r="H63" s="12">
        <v>1.4810166374886999</v>
      </c>
      <c r="I63" s="12">
        <v>0.67093448222000696</v>
      </c>
      <c r="J63" s="12">
        <v>1.0971197676814201E-3</v>
      </c>
      <c r="K63" s="12">
        <v>3.1393156730969199E-3</v>
      </c>
      <c r="L63" s="12">
        <v>3.0167903950379699E-3</v>
      </c>
      <c r="M63" s="12">
        <v>3.0167903950379699E-3</v>
      </c>
      <c r="N63" s="12">
        <v>-1.05131648486317</v>
      </c>
      <c r="O63" s="12">
        <v>327.05340537940498</v>
      </c>
      <c r="P63" s="12">
        <v>154.47149108024499</v>
      </c>
      <c r="Q63" s="12">
        <v>1.9796525008018599</v>
      </c>
      <c r="R63" s="12">
        <v>1.9796525008018599</v>
      </c>
      <c r="S63" s="12">
        <v>0.75011392120645604</v>
      </c>
      <c r="T63" s="12">
        <v>4.4923537011070302E-3</v>
      </c>
      <c r="U63" s="12">
        <v>9.1051520895033301E-3</v>
      </c>
      <c r="V63" s="12">
        <v>1.77716181961812</v>
      </c>
      <c r="W63" s="12">
        <v>1.77716181961812</v>
      </c>
      <c r="X63" s="12">
        <v>-0.70646364298931597</v>
      </c>
      <c r="Y63" s="12">
        <v>5.7267546902204698</v>
      </c>
      <c r="Z63" s="12">
        <v>4.9677470813170999</v>
      </c>
      <c r="AA63" s="12">
        <v>0.94990367802908005</v>
      </c>
      <c r="AB63" s="12">
        <v>0.94990367802908005</v>
      </c>
      <c r="AC63" s="12">
        <v>0.75900760890337704</v>
      </c>
      <c r="AD63" s="12">
        <v>6.0879750681014597</v>
      </c>
      <c r="AE63" s="12">
        <v>5.4397258908063204</v>
      </c>
      <c r="AF63" s="12">
        <v>0.63630188775785301</v>
      </c>
      <c r="AG63" s="12">
        <v>0.63630188775785301</v>
      </c>
      <c r="AH63" s="12">
        <v>1.1820993931216</v>
      </c>
      <c r="AI63" s="12">
        <v>1.1820993931216</v>
      </c>
      <c r="AJ63" s="12">
        <v>0.64824917729514497</v>
      </c>
      <c r="AK63" s="12">
        <v>6.0833248257266304</v>
      </c>
      <c r="AL63" s="12">
        <v>5.4311974988405103</v>
      </c>
      <c r="AM63" s="12">
        <v>0.56262312725532104</v>
      </c>
      <c r="AN63" s="12">
        <v>0.56262312725532104</v>
      </c>
      <c r="AO63" s="12">
        <v>1.1576554825816701</v>
      </c>
      <c r="AP63" s="12">
        <v>1.1576554825816701</v>
      </c>
      <c r="AQ63" s="12">
        <v>0.77351910882397101</v>
      </c>
      <c r="AR63" s="12">
        <v>0.77351910882397101</v>
      </c>
      <c r="AS63" s="12">
        <v>0.65212732688612196</v>
      </c>
    </row>
    <row r="64" spans="1:45" x14ac:dyDescent="0.25">
      <c r="A64" s="16">
        <v>47</v>
      </c>
      <c r="B64" s="12">
        <v>2.2519960872671098E-3</v>
      </c>
      <c r="C64" s="12">
        <v>4.8522844379655303E-3</v>
      </c>
      <c r="D64" s="12">
        <v>-0.76763263936445303</v>
      </c>
      <c r="E64" s="12">
        <v>434.124953249317</v>
      </c>
      <c r="F64" s="12">
        <v>221.44236191024501</v>
      </c>
      <c r="G64" s="12">
        <v>1.381826028771</v>
      </c>
      <c r="H64" s="12">
        <v>1.381826028771</v>
      </c>
      <c r="I64" s="12">
        <v>0.67317006486144104</v>
      </c>
      <c r="J64" s="12">
        <v>1.3238017167666301E-3</v>
      </c>
      <c r="K64" s="12">
        <v>3.3986030395523198E-3</v>
      </c>
      <c r="L64" s="12">
        <v>2.1947770672753799E-3</v>
      </c>
      <c r="M64" s="12">
        <v>2.1947770672753799E-3</v>
      </c>
      <c r="N64" s="12">
        <v>-0.94285679092243702</v>
      </c>
      <c r="O64" s="12">
        <v>330.68898295961702</v>
      </c>
      <c r="P64" s="12">
        <v>149.43118590740801</v>
      </c>
      <c r="Q64" s="12">
        <v>1.8733269903893499</v>
      </c>
      <c r="R64" s="12">
        <v>1.8733269903893499</v>
      </c>
      <c r="S64" s="12">
        <v>0.79434231319987603</v>
      </c>
      <c r="T64" s="12">
        <v>4.0506371096441299E-3</v>
      </c>
      <c r="U64" s="12">
        <v>8.2268413557618995E-3</v>
      </c>
      <c r="V64" s="12">
        <v>1.6581410749616501</v>
      </c>
      <c r="W64" s="12">
        <v>1.6581410749616501</v>
      </c>
      <c r="X64" s="12">
        <v>-0.70852796486695802</v>
      </c>
      <c r="Y64" s="12">
        <v>5.7669577600956998</v>
      </c>
      <c r="Z64" s="12">
        <v>4.9554840054193097</v>
      </c>
      <c r="AA64" s="12">
        <v>0.96574078794560403</v>
      </c>
      <c r="AB64" s="12">
        <v>0.96574078794560403</v>
      </c>
      <c r="AC64" s="12">
        <v>0.81147375467639105</v>
      </c>
      <c r="AD64" s="12">
        <v>6.0277719826561098</v>
      </c>
      <c r="AE64" s="12">
        <v>5.3270896510324404</v>
      </c>
      <c r="AF64" s="12">
        <v>0.76379395024809504</v>
      </c>
      <c r="AG64" s="12">
        <v>0.76379395024809504</v>
      </c>
      <c r="AH64" s="12">
        <v>0.82468751075521896</v>
      </c>
      <c r="AI64" s="12">
        <v>0.82468751075521896</v>
      </c>
      <c r="AJ64" s="12">
        <v>0.700682331623668</v>
      </c>
      <c r="AK64" s="12">
        <v>6.01473994916938</v>
      </c>
      <c r="AL64" s="12">
        <v>5.31228929743832</v>
      </c>
      <c r="AM64" s="12">
        <v>0.732779673124064</v>
      </c>
      <c r="AN64" s="12">
        <v>0.732779673124064</v>
      </c>
      <c r="AO64" s="12">
        <v>0.77267458568258796</v>
      </c>
      <c r="AP64" s="12">
        <v>0.77267458568258796</v>
      </c>
      <c r="AQ64" s="12">
        <v>0.276224217477475</v>
      </c>
      <c r="AR64" s="12">
        <v>0.276224217477475</v>
      </c>
      <c r="AS64" s="12">
        <v>0.70245065173105703</v>
      </c>
    </row>
    <row r="65" spans="1:45" x14ac:dyDescent="0.25">
      <c r="A65" s="16">
        <v>48</v>
      </c>
      <c r="B65" s="12">
        <v>2.5653852566954599E-3</v>
      </c>
      <c r="C65" s="12">
        <v>4.7850786992198703E-3</v>
      </c>
      <c r="D65" s="12">
        <v>-0.62339380695126001</v>
      </c>
      <c r="E65" s="12">
        <v>389.55483867060798</v>
      </c>
      <c r="F65" s="12">
        <v>223.375563549916</v>
      </c>
      <c r="G65" s="12">
        <v>1.40551450629092</v>
      </c>
      <c r="H65" s="12">
        <v>1.40551450629092</v>
      </c>
      <c r="I65" s="12">
        <v>0.55615015151601599</v>
      </c>
      <c r="J65" s="12">
        <v>1.5255115732005901E-3</v>
      </c>
      <c r="K65" s="12">
        <v>3.3410447821348699E-3</v>
      </c>
      <c r="L65" s="12">
        <v>2.2499039550512899E-3</v>
      </c>
      <c r="M65" s="12">
        <v>2.2499039550512899E-3</v>
      </c>
      <c r="N65" s="12">
        <v>-0.78395375545405599</v>
      </c>
      <c r="O65" s="12">
        <v>290.13171398286602</v>
      </c>
      <c r="P65" s="12">
        <v>158.61281107212699</v>
      </c>
      <c r="Q65" s="12">
        <v>1.92729012376356</v>
      </c>
      <c r="R65" s="12">
        <v>1.92729012376356</v>
      </c>
      <c r="S65" s="12">
        <v>0.60386892408777204</v>
      </c>
      <c r="T65" s="12">
        <v>4.67400482412547E-3</v>
      </c>
      <c r="U65" s="12">
        <v>8.3097018828349103E-3</v>
      </c>
      <c r="V65" s="12">
        <v>1.6981035892138101</v>
      </c>
      <c r="W65" s="12">
        <v>1.6981035892138101</v>
      </c>
      <c r="X65" s="12">
        <v>-0.57540746548001298</v>
      </c>
      <c r="Y65" s="12">
        <v>5.60869553834993</v>
      </c>
      <c r="Z65" s="12">
        <v>5.0172452365357199</v>
      </c>
      <c r="AA65" s="12">
        <v>0.95061358529935203</v>
      </c>
      <c r="AB65" s="12">
        <v>0.95061358529935203</v>
      </c>
      <c r="AC65" s="12">
        <v>0.59145030181421698</v>
      </c>
      <c r="AD65" s="12">
        <v>5.9335637748506196</v>
      </c>
      <c r="AE65" s="12">
        <v>5.3685944723100896</v>
      </c>
      <c r="AF65" s="12">
        <v>0.73458698574619397</v>
      </c>
      <c r="AG65" s="12">
        <v>0.73458698574619397</v>
      </c>
      <c r="AH65" s="12">
        <v>0.8919927250852</v>
      </c>
      <c r="AI65" s="12">
        <v>0.8919927250852</v>
      </c>
      <c r="AJ65" s="12">
        <v>0.56496930254053201</v>
      </c>
      <c r="AK65" s="12">
        <v>5.9041927571517299</v>
      </c>
      <c r="AL65" s="12">
        <v>5.3264934873679204</v>
      </c>
      <c r="AM65" s="12">
        <v>0.61942092421739803</v>
      </c>
      <c r="AN65" s="12">
        <v>0.61942092421739803</v>
      </c>
      <c r="AO65" s="12">
        <v>0.76761322001740895</v>
      </c>
      <c r="AP65" s="12">
        <v>0.76761322001740895</v>
      </c>
      <c r="AQ65" s="12">
        <v>1.1158955277808</v>
      </c>
      <c r="AR65" s="12">
        <v>1.1158955277808</v>
      </c>
      <c r="AS65" s="12">
        <v>0.57769926978380404</v>
      </c>
    </row>
    <row r="66" spans="1:45" x14ac:dyDescent="0.25">
      <c r="A66" s="16">
        <v>49</v>
      </c>
      <c r="B66" s="12">
        <v>2.3943509549581E-3</v>
      </c>
      <c r="C66" s="12">
        <v>5.3171125950881503E-3</v>
      </c>
      <c r="D66" s="12">
        <v>-0.79781821661159003</v>
      </c>
      <c r="E66" s="12">
        <v>411.657875309171</v>
      </c>
      <c r="F66" s="12">
        <v>199.99723136878299</v>
      </c>
      <c r="G66" s="12">
        <v>1.3298767914310501</v>
      </c>
      <c r="H66" s="12">
        <v>1.3298767914310501</v>
      </c>
      <c r="I66" s="12">
        <v>0.72188908134551999</v>
      </c>
      <c r="J66" s="12">
        <v>1.62034607104717E-3</v>
      </c>
      <c r="K66" s="12">
        <v>4.1559142837928002E-3</v>
      </c>
      <c r="L66" s="12">
        <v>1.6999681806022101E-3</v>
      </c>
      <c r="M66" s="12">
        <v>1.6999681806022101E-3</v>
      </c>
      <c r="N66" s="12">
        <v>-0.94189269780225104</v>
      </c>
      <c r="O66" s="12">
        <v>288.10245135292598</v>
      </c>
      <c r="P66" s="12">
        <v>143.03501731746701</v>
      </c>
      <c r="Q66" s="12">
        <v>1.8260073112769499</v>
      </c>
      <c r="R66" s="12">
        <v>1.8260073112769499</v>
      </c>
      <c r="S66" s="12">
        <v>0.70022667411347195</v>
      </c>
      <c r="T66" s="12">
        <v>4.1010749779582601E-3</v>
      </c>
      <c r="U66" s="12">
        <v>8.4729834911583292E-3</v>
      </c>
      <c r="V66" s="12">
        <v>1.57283346684468</v>
      </c>
      <c r="W66" s="12">
        <v>1.57283346684468</v>
      </c>
      <c r="X66" s="12">
        <v>-0.72563355971825305</v>
      </c>
      <c r="Y66" s="12">
        <v>5.5865867923507198</v>
      </c>
      <c r="Z66" s="12">
        <v>4.9422101238924601</v>
      </c>
      <c r="AA66" s="12">
        <v>0.98932157185469305</v>
      </c>
      <c r="AB66" s="12">
        <v>0.98932157185469305</v>
      </c>
      <c r="AC66" s="12">
        <v>0.64437666845825503</v>
      </c>
      <c r="AD66" s="12">
        <v>5.9565133773507704</v>
      </c>
      <c r="AE66" s="12">
        <v>5.23124399379655</v>
      </c>
      <c r="AF66" s="12">
        <v>0.79207841723892802</v>
      </c>
      <c r="AG66" s="12">
        <v>0.79207841723892802</v>
      </c>
      <c r="AH66" s="12">
        <v>0.81697592296871802</v>
      </c>
      <c r="AI66" s="12">
        <v>0.81697592296871802</v>
      </c>
      <c r="AJ66" s="12">
        <v>0.725269383554211</v>
      </c>
      <c r="AK66" s="12">
        <v>5.9474421379922502</v>
      </c>
      <c r="AL66" s="12">
        <v>5.21708273025369</v>
      </c>
      <c r="AM66" s="12">
        <v>0.77111114812501602</v>
      </c>
      <c r="AN66" s="12">
        <v>0.77111114812501602</v>
      </c>
      <c r="AO66" s="12">
        <v>0.77609825944995303</v>
      </c>
      <c r="AP66" s="12">
        <v>0.77609825944995303</v>
      </c>
      <c r="AQ66" s="12">
        <v>0.18711271298950699</v>
      </c>
      <c r="AR66" s="12">
        <v>0.18711271298950699</v>
      </c>
      <c r="AS66" s="12">
        <v>0.73035940773855601</v>
      </c>
    </row>
    <row r="67" spans="1:45" x14ac:dyDescent="0.25">
      <c r="A67" s="16">
        <v>50</v>
      </c>
      <c r="B67" s="12">
        <v>2.3327087934553602E-3</v>
      </c>
      <c r="C67" s="12">
        <v>5.4105234621589903E-3</v>
      </c>
      <c r="D67" s="12">
        <v>-0.84131568182032701</v>
      </c>
      <c r="E67" s="12">
        <v>420.23091502490303</v>
      </c>
      <c r="F67" s="12">
        <v>197.962547560567</v>
      </c>
      <c r="G67" s="12">
        <v>1.3000519239687001</v>
      </c>
      <c r="H67" s="12">
        <v>1.3000519239687001</v>
      </c>
      <c r="I67" s="12">
        <v>0.75272649880418496</v>
      </c>
      <c r="J67" s="12">
        <v>1.5292881580425599E-3</v>
      </c>
      <c r="K67" s="12">
        <v>4.11363592231964E-3</v>
      </c>
      <c r="L67" s="12">
        <v>1.80943189421149E-3</v>
      </c>
      <c r="M67" s="12">
        <v>1.80943189421149E-3</v>
      </c>
      <c r="N67" s="12">
        <v>-0.98950491910837701</v>
      </c>
      <c r="O67" s="12">
        <v>307.90371034875898</v>
      </c>
      <c r="P67" s="12">
        <v>135.93715973291299</v>
      </c>
      <c r="Q67" s="12">
        <v>1.76259309153962</v>
      </c>
      <c r="R67" s="12">
        <v>1.76259309153962</v>
      </c>
      <c r="S67" s="12">
        <v>0.81759438719156197</v>
      </c>
      <c r="T67" s="12">
        <v>3.7277205596143101E-3</v>
      </c>
      <c r="U67" s="12">
        <v>8.13525281434733E-3</v>
      </c>
      <c r="V67" s="12">
        <v>1.4875812650489899</v>
      </c>
      <c r="W67" s="12">
        <v>1.4875812650489899</v>
      </c>
      <c r="X67" s="12">
        <v>-0.78040988072211603</v>
      </c>
      <c r="Y67" s="12">
        <v>5.7284352000038696</v>
      </c>
      <c r="Z67" s="12">
        <v>4.7970637856457099</v>
      </c>
      <c r="AA67" s="12">
        <v>1.04285849311608</v>
      </c>
      <c r="AB67" s="12">
        <v>1.04285849311608</v>
      </c>
      <c r="AC67" s="12">
        <v>0.93137141435815796</v>
      </c>
      <c r="AD67" s="12">
        <v>6.0330810218560798</v>
      </c>
      <c r="AE67" s="12">
        <v>5.2766000756591804</v>
      </c>
      <c r="AF67" s="12">
        <v>0.77571160864482802</v>
      </c>
      <c r="AG67" s="12">
        <v>0.77571160864482802</v>
      </c>
      <c r="AH67" s="12">
        <v>0.97259959881114899</v>
      </c>
      <c r="AI67" s="12">
        <v>0.97259959881114899</v>
      </c>
      <c r="AJ67" s="12">
        <v>0.75648094619689499</v>
      </c>
      <c r="AK67" s="12">
        <v>6.0160010549562202</v>
      </c>
      <c r="AL67" s="12">
        <v>5.26129813122445</v>
      </c>
      <c r="AM67" s="12">
        <v>0.73129051838208903</v>
      </c>
      <c r="AN67" s="12">
        <v>0.73129051838208903</v>
      </c>
      <c r="AO67" s="12">
        <v>0.91701331956688803</v>
      </c>
      <c r="AP67" s="12">
        <v>0.91701331956688803</v>
      </c>
      <c r="AQ67" s="12">
        <v>0.387650305265616</v>
      </c>
      <c r="AR67" s="12">
        <v>0.387650305265616</v>
      </c>
      <c r="AS67" s="12">
        <v>0.75470292373176395</v>
      </c>
    </row>
    <row r="68" spans="1:45" x14ac:dyDescent="0.25">
      <c r="A68" s="16">
        <v>51</v>
      </c>
      <c r="B68" s="12">
        <v>2.2520732317164098E-3</v>
      </c>
      <c r="C68" s="12">
        <v>4.8068766605871196E-3</v>
      </c>
      <c r="D68" s="12">
        <v>-0.75819630201708199</v>
      </c>
      <c r="E68" s="12">
        <v>436.59525814649697</v>
      </c>
      <c r="F68" s="12">
        <v>219.51248779220799</v>
      </c>
      <c r="G68" s="12">
        <v>1.28291426944994</v>
      </c>
      <c r="H68" s="12">
        <v>1.28291426944994</v>
      </c>
      <c r="I68" s="12">
        <v>0.68759746030344504</v>
      </c>
      <c r="J68" s="12">
        <v>1.46823603531833E-3</v>
      </c>
      <c r="K68" s="12">
        <v>3.6161515732424298E-3</v>
      </c>
      <c r="L68" s="12">
        <v>1.76544896342316E-3</v>
      </c>
      <c r="M68" s="12">
        <v>1.76544896342316E-3</v>
      </c>
      <c r="N68" s="12">
        <v>-0.90134865476134696</v>
      </c>
      <c r="O68" s="12">
        <v>317.21713604942602</v>
      </c>
      <c r="P68" s="12">
        <v>152.60994258153099</v>
      </c>
      <c r="Q68" s="12">
        <v>1.7214617611796199</v>
      </c>
      <c r="R68" s="12">
        <v>1.7214617611796199</v>
      </c>
      <c r="S68" s="12">
        <v>0.73170123989639602</v>
      </c>
      <c r="T68" s="12">
        <v>3.4787189606551999E-3</v>
      </c>
      <c r="U68" s="12">
        <v>7.0469525962906397E-3</v>
      </c>
      <c r="V68" s="12">
        <v>1.4426743598929199</v>
      </c>
      <c r="W68" s="12">
        <v>1.4426743598929199</v>
      </c>
      <c r="X68" s="12">
        <v>-0.70593115626812797</v>
      </c>
      <c r="Y68" s="12">
        <v>5.6823090098378097</v>
      </c>
      <c r="Z68" s="12">
        <v>4.9753460593872401</v>
      </c>
      <c r="AA68" s="12">
        <v>1.0852196468936599</v>
      </c>
      <c r="AB68" s="12">
        <v>1.0852196468936599</v>
      </c>
      <c r="AC68" s="12">
        <v>0.70696295045056701</v>
      </c>
      <c r="AD68" s="12">
        <v>6.0925319676252299</v>
      </c>
      <c r="AE68" s="12">
        <v>5.4090443689894201</v>
      </c>
      <c r="AF68" s="12">
        <v>0.76822909577624099</v>
      </c>
      <c r="AG68" s="12">
        <v>0.76822909577624099</v>
      </c>
      <c r="AH68" s="12">
        <v>1.04504449704716</v>
      </c>
      <c r="AI68" s="12">
        <v>1.04504449704716</v>
      </c>
      <c r="AJ68" s="12">
        <v>0.68348759863580899</v>
      </c>
      <c r="AK68" s="12">
        <v>6.0729939090130003</v>
      </c>
      <c r="AL68" s="12">
        <v>5.38004516690562</v>
      </c>
      <c r="AM68" s="12">
        <v>0.70773227307282305</v>
      </c>
      <c r="AN68" s="12">
        <v>0.70773227307282305</v>
      </c>
      <c r="AO68" s="12">
        <v>0.96166105834455395</v>
      </c>
      <c r="AP68" s="12">
        <v>0.96166105834455395</v>
      </c>
      <c r="AQ68" s="12">
        <v>0.59360684061661195</v>
      </c>
      <c r="AR68" s="12">
        <v>0.59360684061661195</v>
      </c>
      <c r="AS68" s="12">
        <v>0.692948742107386</v>
      </c>
    </row>
    <row r="69" spans="1:45" x14ac:dyDescent="0.25">
      <c r="A69" s="16">
        <v>52</v>
      </c>
      <c r="B69" s="12">
        <v>2.3888503811731699E-3</v>
      </c>
      <c r="C69" s="12">
        <v>5.06592336954089E-3</v>
      </c>
      <c r="D69" s="12">
        <v>-0.75172418688346698</v>
      </c>
      <c r="E69" s="12">
        <v>412.79592834960698</v>
      </c>
      <c r="F69" s="12">
        <v>209.55976049331301</v>
      </c>
      <c r="G69" s="12">
        <v>1.3458173113876399</v>
      </c>
      <c r="H69" s="12">
        <v>1.3458173113876399</v>
      </c>
      <c r="I69" s="12">
        <v>0.67794439898785896</v>
      </c>
      <c r="J69" s="12">
        <v>1.6311023708286501E-3</v>
      </c>
      <c r="K69" s="12">
        <v>3.9518285896511197E-3</v>
      </c>
      <c r="L69" s="12">
        <v>1.6556732387726101E-3</v>
      </c>
      <c r="M69" s="12">
        <v>1.6556732387726101E-3</v>
      </c>
      <c r="N69" s="12">
        <v>-0.88492231852900105</v>
      </c>
      <c r="O69" s="12">
        <v>296.67360626086497</v>
      </c>
      <c r="P69" s="12">
        <v>147.06271064885399</v>
      </c>
      <c r="Q69" s="12">
        <v>1.8677655766625501</v>
      </c>
      <c r="R69" s="12">
        <v>1.8677655766625501</v>
      </c>
      <c r="S69" s="12">
        <v>0.70177346681208896</v>
      </c>
      <c r="T69" s="12">
        <v>4.2392313236042402E-3</v>
      </c>
      <c r="U69" s="12">
        <v>8.44521904377845E-3</v>
      </c>
      <c r="V69" s="12">
        <v>1.6314527165175201</v>
      </c>
      <c r="W69" s="12">
        <v>1.6314527165175201</v>
      </c>
      <c r="X69" s="12">
        <v>-0.68921852640599301</v>
      </c>
      <c r="Y69" s="12">
        <v>5.6421838677674998</v>
      </c>
      <c r="Z69" s="12">
        <v>4.9635345788929603</v>
      </c>
      <c r="AA69" s="12">
        <v>0.95653868786232299</v>
      </c>
      <c r="AB69" s="12">
        <v>0.95653868786232299</v>
      </c>
      <c r="AC69" s="12">
        <v>0.67864928887453502</v>
      </c>
      <c r="AD69" s="12">
        <v>5.9076644471520403</v>
      </c>
      <c r="AE69" s="12">
        <v>5.2124906337830899</v>
      </c>
      <c r="AF69" s="12">
        <v>0.81572108717170799</v>
      </c>
      <c r="AG69" s="12">
        <v>0.81572108717170799</v>
      </c>
      <c r="AH69" s="12">
        <v>0.65252487005001403</v>
      </c>
      <c r="AI69" s="12">
        <v>0.65252487005001403</v>
      </c>
      <c r="AJ69" s="12">
        <v>0.69517381336894701</v>
      </c>
      <c r="AK69" s="12">
        <v>5.88288798661047</v>
      </c>
      <c r="AL69" s="12">
        <v>5.1737897130464301</v>
      </c>
      <c r="AM69" s="12">
        <v>0.74195848055414904</v>
      </c>
      <c r="AN69" s="12">
        <v>0.74195848055414904</v>
      </c>
      <c r="AO69" s="12">
        <v>0.54456385974258203</v>
      </c>
      <c r="AP69" s="12">
        <v>0.54456385974258203</v>
      </c>
      <c r="AQ69" s="12">
        <v>0.58706002269022795</v>
      </c>
      <c r="AR69" s="12">
        <v>0.58706002269022795</v>
      </c>
      <c r="AS69" s="12">
        <v>0.70909827356403499</v>
      </c>
    </row>
    <row r="70" spans="1:45" x14ac:dyDescent="0.25">
      <c r="A70" s="16">
        <v>53</v>
      </c>
      <c r="B70" s="12">
        <v>2.2683650322318401E-3</v>
      </c>
      <c r="C70" s="12">
        <v>5.0356606991541096E-3</v>
      </c>
      <c r="D70" s="12">
        <v>-0.79748541697316799</v>
      </c>
      <c r="E70" s="12">
        <v>430.82134990245697</v>
      </c>
      <c r="F70" s="12">
        <v>213.37181068506399</v>
      </c>
      <c r="G70" s="12">
        <v>1.3763738876531499</v>
      </c>
      <c r="H70" s="12">
        <v>1.3763738876531499</v>
      </c>
      <c r="I70" s="12">
        <v>0.70265726877942403</v>
      </c>
      <c r="J70" s="12">
        <v>1.4025266168375601E-3</v>
      </c>
      <c r="K70" s="12">
        <v>3.6689923559159801E-3</v>
      </c>
      <c r="L70" s="12">
        <v>2.0157524273847799E-3</v>
      </c>
      <c r="M70" s="12">
        <v>2.0157524273847799E-3</v>
      </c>
      <c r="N70" s="12">
        <v>-0.96164172557467098</v>
      </c>
      <c r="O70" s="12">
        <v>315.154155943506</v>
      </c>
      <c r="P70" s="12">
        <v>150.809405769325</v>
      </c>
      <c r="Q70" s="12">
        <v>1.8955626342584999</v>
      </c>
      <c r="R70" s="12">
        <v>1.8955626342584999</v>
      </c>
      <c r="S70" s="12">
        <v>0.73704507695959798</v>
      </c>
      <c r="T70" s="12">
        <v>4.1045435214261102E-3</v>
      </c>
      <c r="U70" s="12">
        <v>8.4495246037394993E-3</v>
      </c>
      <c r="V70" s="12">
        <v>1.6540972063824699</v>
      </c>
      <c r="W70" s="12">
        <v>1.6540972063824699</v>
      </c>
      <c r="X70" s="12">
        <v>-0.72201564377981997</v>
      </c>
      <c r="Y70" s="12">
        <v>5.7026850646415097</v>
      </c>
      <c r="Z70" s="12">
        <v>4.9716074935400201</v>
      </c>
      <c r="AA70" s="12">
        <v>0.97036814184066</v>
      </c>
      <c r="AB70" s="12">
        <v>0.97036814184066</v>
      </c>
      <c r="AC70" s="12">
        <v>0.73107757110148397</v>
      </c>
      <c r="AD70" s="12">
        <v>6.0213163287054297</v>
      </c>
      <c r="AE70" s="12">
        <v>5.3060590292050103</v>
      </c>
      <c r="AF70" s="12">
        <v>0.75820930125922203</v>
      </c>
      <c r="AG70" s="12">
        <v>0.75820930125922203</v>
      </c>
      <c r="AH70" s="12">
        <v>0.85071991636817401</v>
      </c>
      <c r="AI70" s="12">
        <v>0.85071991636817401</v>
      </c>
      <c r="AJ70" s="12">
        <v>0.71525729950042505</v>
      </c>
      <c r="AK70" s="12">
        <v>5.9979228018641804</v>
      </c>
      <c r="AL70" s="12">
        <v>5.27472745084797</v>
      </c>
      <c r="AM70" s="12">
        <v>0.71180135712848003</v>
      </c>
      <c r="AN70" s="12">
        <v>0.71180135712848003</v>
      </c>
      <c r="AO70" s="12">
        <v>0.75804385489298398</v>
      </c>
      <c r="AP70" s="12">
        <v>0.75804385489298398</v>
      </c>
      <c r="AQ70" s="12">
        <v>0.44348283596495403</v>
      </c>
      <c r="AR70" s="12">
        <v>0.44348283596495403</v>
      </c>
      <c r="AS70" s="12">
        <v>0.72319535101621701</v>
      </c>
    </row>
    <row r="71" spans="1:45" x14ac:dyDescent="0.25">
      <c r="A71" s="16">
        <v>54</v>
      </c>
      <c r="B71" s="12">
        <v>2.4094857647891299E-3</v>
      </c>
      <c r="C71" s="12">
        <v>5.6402904744542303E-3</v>
      </c>
      <c r="D71" s="12">
        <v>-0.85052221761798297</v>
      </c>
      <c r="E71" s="12">
        <v>409.39400019400102</v>
      </c>
      <c r="F71" s="12">
        <v>189.844460427906</v>
      </c>
      <c r="G71" s="12">
        <v>1.3219236993549399</v>
      </c>
      <c r="H71" s="12">
        <v>1.3219236993549399</v>
      </c>
      <c r="I71" s="12">
        <v>0.76847291042640897</v>
      </c>
      <c r="J71" s="12">
        <v>1.62598854189545E-3</v>
      </c>
      <c r="K71" s="12">
        <v>4.4293320355141197E-3</v>
      </c>
      <c r="L71" s="12">
        <v>1.70131699069228E-3</v>
      </c>
      <c r="M71" s="12">
        <v>1.70131699069228E-3</v>
      </c>
      <c r="N71" s="12">
        <v>-1.0021328263412701</v>
      </c>
      <c r="O71" s="12">
        <v>298.405262249136</v>
      </c>
      <c r="P71" s="12">
        <v>130.19247726424399</v>
      </c>
      <c r="Q71" s="12">
        <v>1.85282334530006</v>
      </c>
      <c r="R71" s="12">
        <v>1.85282334530006</v>
      </c>
      <c r="S71" s="12">
        <v>0.82943855326045401</v>
      </c>
      <c r="T71" s="12">
        <v>4.0824672085280102E-3</v>
      </c>
      <c r="U71" s="12">
        <v>8.9951813209423193E-3</v>
      </c>
      <c r="V71" s="12">
        <v>1.5716240125485299</v>
      </c>
      <c r="W71" s="12">
        <v>1.5716240125485299</v>
      </c>
      <c r="X71" s="12">
        <v>-0.78998751154313696</v>
      </c>
      <c r="Y71" s="12">
        <v>5.6643543199569599</v>
      </c>
      <c r="Z71" s="12">
        <v>4.8132613789011396</v>
      </c>
      <c r="AA71" s="12">
        <v>0.99018251460416495</v>
      </c>
      <c r="AB71" s="12">
        <v>0.99018251460416495</v>
      </c>
      <c r="AC71" s="12">
        <v>0.85109294105582201</v>
      </c>
      <c r="AD71" s="12">
        <v>5.9429227968833001</v>
      </c>
      <c r="AE71" s="12">
        <v>5.1491915757190903</v>
      </c>
      <c r="AF71" s="12">
        <v>0.80616420425881197</v>
      </c>
      <c r="AG71" s="12">
        <v>0.80616420425881197</v>
      </c>
      <c r="AH71" s="12">
        <v>0.76515070648334005</v>
      </c>
      <c r="AI71" s="12">
        <v>0.76515070648334005</v>
      </c>
      <c r="AJ71" s="12">
        <v>0.79373122116420403</v>
      </c>
      <c r="AK71" s="12">
        <v>5.8870707755319698</v>
      </c>
      <c r="AL71" s="12">
        <v>5.08584518656206</v>
      </c>
      <c r="AM71" s="12">
        <v>0.72481936634801303</v>
      </c>
      <c r="AN71" s="12">
        <v>0.72481936634801303</v>
      </c>
      <c r="AO71" s="12">
        <v>0.58778644431312299</v>
      </c>
      <c r="AP71" s="12">
        <v>0.58778644431312299</v>
      </c>
      <c r="AQ71" s="12">
        <v>0.74885747931434399</v>
      </c>
      <c r="AR71" s="12">
        <v>0.74885747931434399</v>
      </c>
      <c r="AS71" s="12">
        <v>0.80122558896991602</v>
      </c>
    </row>
    <row r="72" spans="1:45" x14ac:dyDescent="0.25">
      <c r="A72" s="16">
        <v>55</v>
      </c>
      <c r="B72" s="12">
        <v>2.2858823369088701E-3</v>
      </c>
      <c r="C72" s="12">
        <v>4.5152434613441603E-3</v>
      </c>
      <c r="D72" s="12">
        <v>-0.68070701531403799</v>
      </c>
      <c r="E72" s="12">
        <v>426.19037006440999</v>
      </c>
      <c r="F72" s="12">
        <v>234.47085352273001</v>
      </c>
      <c r="G72" s="12">
        <v>1.3152891259635699</v>
      </c>
      <c r="H72" s="12">
        <v>1.3152891259635699</v>
      </c>
      <c r="I72" s="12">
        <v>0.59755483638706697</v>
      </c>
      <c r="J72" s="12">
        <v>1.44859242765321E-3</v>
      </c>
      <c r="K72" s="12">
        <v>3.1954889653802898E-3</v>
      </c>
      <c r="L72" s="12">
        <v>2.00012042013907E-3</v>
      </c>
      <c r="M72" s="12">
        <v>2.00012042013907E-3</v>
      </c>
      <c r="N72" s="12">
        <v>-0.79114777151735804</v>
      </c>
      <c r="O72" s="12">
        <v>323.80297801485</v>
      </c>
      <c r="P72" s="12">
        <v>159.70199633724599</v>
      </c>
      <c r="Q72" s="12">
        <v>1.77558783942609</v>
      </c>
      <c r="R72" s="12">
        <v>1.77558783942609</v>
      </c>
      <c r="S72" s="12">
        <v>0.70682568259316503</v>
      </c>
      <c r="T72" s="12">
        <v>3.70806349486187E-3</v>
      </c>
      <c r="U72" s="12">
        <v>6.9507994534532703E-3</v>
      </c>
      <c r="V72" s="12">
        <v>1.5056964396050501</v>
      </c>
      <c r="W72" s="12">
        <v>1.5056964396050501</v>
      </c>
      <c r="X72" s="12">
        <v>-0.62834691092903905</v>
      </c>
      <c r="Y72" s="12">
        <v>5.7194539978699304</v>
      </c>
      <c r="Z72" s="12">
        <v>5.0180501214622799</v>
      </c>
      <c r="AA72" s="12">
        <v>1.0555998598080301</v>
      </c>
      <c r="AB72" s="12">
        <v>1.0555998598080301</v>
      </c>
      <c r="AC72" s="12">
        <v>0.701403876407658</v>
      </c>
      <c r="AD72" s="12">
        <v>6.0526656731869704</v>
      </c>
      <c r="AE72" s="12">
        <v>5.4535577074758699</v>
      </c>
      <c r="AF72" s="12">
        <v>0.762548939367231</v>
      </c>
      <c r="AG72" s="12">
        <v>0.762548939367231</v>
      </c>
      <c r="AH72" s="12">
        <v>0.99068714130539004</v>
      </c>
      <c r="AI72" s="12">
        <v>0.99068714130539004</v>
      </c>
      <c r="AJ72" s="12">
        <v>0.59910796571109803</v>
      </c>
      <c r="AK72" s="12">
        <v>6.0051716286863197</v>
      </c>
      <c r="AL72" s="12">
        <v>5.38751044460715</v>
      </c>
      <c r="AM72" s="12">
        <v>0.60210190367709704</v>
      </c>
      <c r="AN72" s="12">
        <v>0.60210190367709704</v>
      </c>
      <c r="AO72" s="12">
        <v>0.82779110194796202</v>
      </c>
      <c r="AP72" s="12">
        <v>0.82779110194796202</v>
      </c>
      <c r="AQ72" s="12">
        <v>1.69320653126244</v>
      </c>
      <c r="AR72" s="12">
        <v>1.69320653126244</v>
      </c>
      <c r="AS72" s="12">
        <v>0.61766118407916204</v>
      </c>
    </row>
    <row r="73" spans="1:45" x14ac:dyDescent="0.25">
      <c r="A73" s="16">
        <v>56</v>
      </c>
      <c r="B73" s="12">
        <v>2.3771505408542799E-3</v>
      </c>
      <c r="C73" s="12">
        <v>4.97260851241674E-3</v>
      </c>
      <c r="D73" s="12">
        <v>-0.738042035351968</v>
      </c>
      <c r="E73" s="12">
        <v>412.88597728803501</v>
      </c>
      <c r="F73" s="12">
        <v>219.975713626366</v>
      </c>
      <c r="G73" s="12">
        <v>1.53065376053627</v>
      </c>
      <c r="H73" s="12">
        <v>1.53065376053627</v>
      </c>
      <c r="I73" s="12">
        <v>0.62965432314325098</v>
      </c>
      <c r="J73" s="12">
        <v>1.18882750759501E-3</v>
      </c>
      <c r="K73" s="12">
        <v>3.1626428494513702E-3</v>
      </c>
      <c r="L73" s="12">
        <v>2.8741127641207101E-3</v>
      </c>
      <c r="M73" s="12">
        <v>2.8741127641207101E-3</v>
      </c>
      <c r="N73" s="12">
        <v>-0.97844048914739101</v>
      </c>
      <c r="O73" s="12">
        <v>314.301286712006</v>
      </c>
      <c r="P73" s="12">
        <v>157.310888416518</v>
      </c>
      <c r="Q73" s="12">
        <v>2.1073835453142</v>
      </c>
      <c r="R73" s="12">
        <v>2.1073835453142</v>
      </c>
      <c r="S73" s="12">
        <v>0.69212800932152496</v>
      </c>
      <c r="T73" s="12">
        <v>5.1847496915709296E-3</v>
      </c>
      <c r="U73" s="12">
        <v>1.0017107345646099E-2</v>
      </c>
      <c r="V73" s="12">
        <v>1.9803561872459801</v>
      </c>
      <c r="W73" s="12">
        <v>1.9803561872459801</v>
      </c>
      <c r="X73" s="12">
        <v>-0.65857280089542902</v>
      </c>
      <c r="Y73" s="12">
        <v>5.7189120190758898</v>
      </c>
      <c r="Z73" s="12">
        <v>5.0094167447687497</v>
      </c>
      <c r="AA73" s="12">
        <v>0.84302136563618102</v>
      </c>
      <c r="AB73" s="12">
        <v>0.84302136563618102</v>
      </c>
      <c r="AC73" s="12">
        <v>0.70949527430713499</v>
      </c>
      <c r="AD73" s="12">
        <v>5.9610921922225302</v>
      </c>
      <c r="AE73" s="12">
        <v>5.3089917104917301</v>
      </c>
      <c r="AF73" s="12">
        <v>0.69764392634288797</v>
      </c>
      <c r="AG73" s="12">
        <v>0.69764392634288797</v>
      </c>
      <c r="AH73" s="12">
        <v>0.76855653499374599</v>
      </c>
      <c r="AI73" s="12">
        <v>0.76855653499374599</v>
      </c>
      <c r="AJ73" s="12">
        <v>0.65210048173079904</v>
      </c>
      <c r="AK73" s="12">
        <v>5.9608193822822697</v>
      </c>
      <c r="AL73" s="12">
        <v>5.3087406534099397</v>
      </c>
      <c r="AM73" s="12">
        <v>0.69706802757692998</v>
      </c>
      <c r="AN73" s="12">
        <v>0.69706802757692998</v>
      </c>
      <c r="AO73" s="12">
        <v>0.76755220531284296</v>
      </c>
      <c r="AP73" s="12">
        <v>0.76755220531284296</v>
      </c>
      <c r="AQ73" s="12">
        <v>5.4319103615846596E-3</v>
      </c>
      <c r="AR73" s="12">
        <v>5.4319103615846596E-3</v>
      </c>
      <c r="AS73" s="12">
        <v>0.65207872887232998</v>
      </c>
    </row>
    <row r="74" spans="1:45" x14ac:dyDescent="0.25">
      <c r="A74" s="16">
        <v>57</v>
      </c>
      <c r="B74" s="12">
        <v>2.5069115783876998E-3</v>
      </c>
      <c r="C74" s="12">
        <v>4.7762410301339002E-3</v>
      </c>
      <c r="D74" s="12">
        <v>-0.64460229309791695</v>
      </c>
      <c r="E74" s="12">
        <v>396.416528901905</v>
      </c>
      <c r="F74" s="12">
        <v>222.31883395327401</v>
      </c>
      <c r="G74" s="12">
        <v>1.3193296422779599</v>
      </c>
      <c r="H74" s="12">
        <v>1.3193296422779599</v>
      </c>
      <c r="I74" s="12">
        <v>0.57835295860108804</v>
      </c>
      <c r="J74" s="12">
        <v>1.6996602087113199E-3</v>
      </c>
      <c r="K74" s="12">
        <v>3.6150208225512099E-3</v>
      </c>
      <c r="L74" s="12">
        <v>1.7124645271501401E-3</v>
      </c>
      <c r="M74" s="12">
        <v>1.7124645271501401E-3</v>
      </c>
      <c r="N74" s="12">
        <v>-0.75466926178055105</v>
      </c>
      <c r="O74" s="12">
        <v>283.20377019398501</v>
      </c>
      <c r="P74" s="12">
        <v>156.56424366495699</v>
      </c>
      <c r="Q74" s="12">
        <v>1.78619975194791</v>
      </c>
      <c r="R74" s="12">
        <v>1.78619975194791</v>
      </c>
      <c r="S74" s="12">
        <v>0.59270024616429196</v>
      </c>
      <c r="T74" s="12">
        <v>4.1314734624316504E-3</v>
      </c>
      <c r="U74" s="12">
        <v>7.44300971882893E-3</v>
      </c>
      <c r="V74" s="12">
        <v>1.5358177871637499</v>
      </c>
      <c r="W74" s="12">
        <v>1.5358177871637499</v>
      </c>
      <c r="X74" s="12">
        <v>-0.58864118523459297</v>
      </c>
      <c r="Y74" s="12">
        <v>5.5691667364497199</v>
      </c>
      <c r="Z74" s="12">
        <v>5.0318257555911501</v>
      </c>
      <c r="AA74" s="12">
        <v>1.0116123625575399</v>
      </c>
      <c r="AB74" s="12">
        <v>1.0116123625575399</v>
      </c>
      <c r="AC74" s="12">
        <v>0.53734098085856796</v>
      </c>
      <c r="AD74" s="12">
        <v>5.9420389732458299</v>
      </c>
      <c r="AE74" s="12">
        <v>5.3572498923741696</v>
      </c>
      <c r="AF74" s="12">
        <v>0.78700110689868097</v>
      </c>
      <c r="AG74" s="12">
        <v>0.78700110689868097</v>
      </c>
      <c r="AH74" s="12">
        <v>0.87713618690630102</v>
      </c>
      <c r="AI74" s="12">
        <v>0.87713618690630102</v>
      </c>
      <c r="AJ74" s="12">
        <v>0.58478908087165904</v>
      </c>
      <c r="AK74" s="12">
        <v>5.93529869089262</v>
      </c>
      <c r="AL74" s="12">
        <v>5.3468510018313404</v>
      </c>
      <c r="AM74" s="12">
        <v>0.76968286053235602</v>
      </c>
      <c r="AN74" s="12">
        <v>0.76968286053235602</v>
      </c>
      <c r="AO74" s="12">
        <v>0.84633286533871299</v>
      </c>
      <c r="AP74" s="12">
        <v>0.84633286533871299</v>
      </c>
      <c r="AQ74" s="12">
        <v>0.156197147643826</v>
      </c>
      <c r="AR74" s="12">
        <v>0.156197147643826</v>
      </c>
      <c r="AS74" s="12">
        <v>0.58844768906128098</v>
      </c>
    </row>
    <row r="75" spans="1:45" x14ac:dyDescent="0.25">
      <c r="A75" s="16">
        <v>58</v>
      </c>
      <c r="B75" s="12">
        <v>2.4681844997331099E-3</v>
      </c>
      <c r="C75" s="12">
        <v>5.07556445726227E-3</v>
      </c>
      <c r="D75" s="12">
        <v>-0.720954881819867</v>
      </c>
      <c r="E75" s="12">
        <v>400.14117575449802</v>
      </c>
      <c r="F75" s="12">
        <v>211.52542416361501</v>
      </c>
      <c r="G75" s="12">
        <v>1.38621278978146</v>
      </c>
      <c r="H75" s="12">
        <v>1.38621278978146</v>
      </c>
      <c r="I75" s="12">
        <v>0.63747222415252403</v>
      </c>
      <c r="J75" s="12">
        <v>1.46028100220037E-3</v>
      </c>
      <c r="K75" s="12">
        <v>3.5939303867463801E-3</v>
      </c>
      <c r="L75" s="12">
        <v>2.2701763320743598E-3</v>
      </c>
      <c r="M75" s="12">
        <v>2.2701763320743598E-3</v>
      </c>
      <c r="N75" s="12">
        <v>-0.90061753441539405</v>
      </c>
      <c r="O75" s="12">
        <v>293.37509557738099</v>
      </c>
      <c r="P75" s="12">
        <v>148.28367735025299</v>
      </c>
      <c r="Q75" s="12">
        <v>1.8667086484156401</v>
      </c>
      <c r="R75" s="12">
        <v>1.8667086484156401</v>
      </c>
      <c r="S75" s="12">
        <v>0.68232480193965295</v>
      </c>
      <c r="T75" s="12">
        <v>4.4311680002311503E-3</v>
      </c>
      <c r="U75" s="12">
        <v>8.5577487809027006E-3</v>
      </c>
      <c r="V75" s="12">
        <v>1.65796391252624</v>
      </c>
      <c r="W75" s="12">
        <v>1.65796391252624</v>
      </c>
      <c r="X75" s="12">
        <v>-0.65817395643704302</v>
      </c>
      <c r="Y75" s="12">
        <v>5.6439616863446798</v>
      </c>
      <c r="Z75" s="12">
        <v>4.9437587763232402</v>
      </c>
      <c r="AA75" s="12">
        <v>0.95972893885142796</v>
      </c>
      <c r="AB75" s="12">
        <v>0.95972893885142796</v>
      </c>
      <c r="AC75" s="12">
        <v>0.70020291002143398</v>
      </c>
      <c r="AD75" s="12">
        <v>5.9570954011934303</v>
      </c>
      <c r="AE75" s="12">
        <v>5.30908944197573</v>
      </c>
      <c r="AF75" s="12">
        <v>0.74859427378728705</v>
      </c>
      <c r="AG75" s="12">
        <v>0.74859427378728705</v>
      </c>
      <c r="AH75" s="12">
        <v>0.88230780774760698</v>
      </c>
      <c r="AI75" s="12">
        <v>0.88230780774760698</v>
      </c>
      <c r="AJ75" s="12">
        <v>0.64800595921769699</v>
      </c>
      <c r="AK75" s="12">
        <v>5.9566317622471097</v>
      </c>
      <c r="AL75" s="12">
        <v>5.30939288452387</v>
      </c>
      <c r="AM75" s="12">
        <v>0.74782234607064602</v>
      </c>
      <c r="AN75" s="12">
        <v>0.74782234607064602</v>
      </c>
      <c r="AO75" s="12">
        <v>0.88315710538423098</v>
      </c>
      <c r="AP75" s="12">
        <v>0.88315710538423098</v>
      </c>
      <c r="AQ75" s="12">
        <v>3.8254755836689101E-3</v>
      </c>
      <c r="AR75" s="12">
        <v>3.8254755836689101E-3</v>
      </c>
      <c r="AS75" s="12">
        <v>0.64723887772324395</v>
      </c>
    </row>
    <row r="76" spans="1:45" x14ac:dyDescent="0.25">
      <c r="A76" s="16">
        <v>59</v>
      </c>
      <c r="B76" s="12">
        <v>2.5819088316541001E-3</v>
      </c>
      <c r="C76" s="12">
        <v>5.4984405678236304E-3</v>
      </c>
      <c r="D76" s="12">
        <v>-0.75593553630797605</v>
      </c>
      <c r="E76" s="12">
        <v>388.67246350884</v>
      </c>
      <c r="F76" s="12">
        <v>194.50128898937101</v>
      </c>
      <c r="G76" s="12">
        <v>1.3191853164123399</v>
      </c>
      <c r="H76" s="12">
        <v>1.3191853164123399</v>
      </c>
      <c r="I76" s="12">
        <v>0.69229820258812003</v>
      </c>
      <c r="J76" s="12">
        <v>1.6445970106279901E-3</v>
      </c>
      <c r="K76" s="12">
        <v>4.1177790668648403E-3</v>
      </c>
      <c r="L76" s="12">
        <v>1.9496608515641701E-3</v>
      </c>
      <c r="M76" s="12">
        <v>1.9496608515641701E-3</v>
      </c>
      <c r="N76" s="12">
        <v>-0.91781858071141598</v>
      </c>
      <c r="O76" s="12">
        <v>290.64124988498799</v>
      </c>
      <c r="P76" s="12">
        <v>131.596353218975</v>
      </c>
      <c r="Q76" s="12">
        <v>1.8204082781499999</v>
      </c>
      <c r="R76" s="12">
        <v>1.8204082781499999</v>
      </c>
      <c r="S76" s="12">
        <v>0.79235038095602395</v>
      </c>
      <c r="T76" s="12">
        <v>4.2109754075367002E-3</v>
      </c>
      <c r="U76" s="12">
        <v>8.6319765102263295E-3</v>
      </c>
      <c r="V76" s="12">
        <v>1.5439684242018401</v>
      </c>
      <c r="W76" s="12">
        <v>1.5439684242018401</v>
      </c>
      <c r="X76" s="12">
        <v>-0.71777919759894704</v>
      </c>
      <c r="Y76" s="12">
        <v>5.5967165687269702</v>
      </c>
      <c r="Z76" s="12">
        <v>4.8353741345140797</v>
      </c>
      <c r="AA76" s="12">
        <v>1.0091777542823901</v>
      </c>
      <c r="AB76" s="12">
        <v>1.0091777542823901</v>
      </c>
      <c r="AC76" s="12">
        <v>0.76134243421288805</v>
      </c>
      <c r="AD76" s="12">
        <v>5.9270032195059903</v>
      </c>
      <c r="AE76" s="12">
        <v>5.2184639767662198</v>
      </c>
      <c r="AF76" s="12">
        <v>0.78517239760588298</v>
      </c>
      <c r="AG76" s="12">
        <v>0.78517239760588298</v>
      </c>
      <c r="AH76" s="12">
        <v>0.877011746354459</v>
      </c>
      <c r="AI76" s="12">
        <v>0.877011746354459</v>
      </c>
      <c r="AJ76" s="12">
        <v>0.70853924273976598</v>
      </c>
      <c r="AK76" s="12">
        <v>5.9231919480298396</v>
      </c>
      <c r="AL76" s="12">
        <v>5.18807201460658</v>
      </c>
      <c r="AM76" s="12">
        <v>0.59341503829056996</v>
      </c>
      <c r="AN76" s="12">
        <v>0.59341503829056996</v>
      </c>
      <c r="AO76" s="12">
        <v>0.82592022411741794</v>
      </c>
      <c r="AP76" s="12">
        <v>0.82592022411741794</v>
      </c>
      <c r="AQ76" s="12">
        <v>1.7068917447191101</v>
      </c>
      <c r="AR76" s="12">
        <v>1.7068917447191101</v>
      </c>
      <c r="AS76" s="12">
        <v>0.73511993342325299</v>
      </c>
    </row>
    <row r="77" spans="1:45" x14ac:dyDescent="0.25">
      <c r="A77" s="16">
        <v>60</v>
      </c>
      <c r="B77" s="12">
        <v>2.15963738161202E-3</v>
      </c>
      <c r="C77" s="12">
        <v>4.8658865158798499E-3</v>
      </c>
      <c r="D77" s="12">
        <v>-0.81230859352025797</v>
      </c>
      <c r="E77" s="12">
        <v>448.93681106291501</v>
      </c>
      <c r="F77" s="12">
        <v>217.42591910684001</v>
      </c>
      <c r="G77" s="12">
        <v>1.28482637964514</v>
      </c>
      <c r="H77" s="12">
        <v>1.28482637964514</v>
      </c>
      <c r="I77" s="12">
        <v>0.72502395453605695</v>
      </c>
      <c r="J77" s="12">
        <v>1.44956251681251E-3</v>
      </c>
      <c r="K77" s="12">
        <v>3.6770222845554099E-3</v>
      </c>
      <c r="L77" s="12">
        <v>1.7200607094936401E-3</v>
      </c>
      <c r="M77" s="12">
        <v>1.7200607094936401E-3</v>
      </c>
      <c r="N77" s="12">
        <v>-0.93084146446212901</v>
      </c>
      <c r="O77" s="12">
        <v>335.21799404121401</v>
      </c>
      <c r="P77" s="12">
        <v>144.65726153794</v>
      </c>
      <c r="Q77" s="12">
        <v>1.7573248637036201</v>
      </c>
      <c r="R77" s="12">
        <v>1.7573248637036201</v>
      </c>
      <c r="S77" s="12">
        <v>0.84041381776598301</v>
      </c>
      <c r="T77" s="12">
        <v>3.4813685359100701E-3</v>
      </c>
      <c r="U77" s="12">
        <v>7.3733081836755603E-3</v>
      </c>
      <c r="V77" s="12">
        <v>1.48523390419035</v>
      </c>
      <c r="W77" s="12">
        <v>1.48523390419035</v>
      </c>
      <c r="X77" s="12">
        <v>-0.75044100315993201</v>
      </c>
      <c r="Y77" s="12">
        <v>5.7387351936776101</v>
      </c>
      <c r="Z77" s="12">
        <v>4.9581135597981998</v>
      </c>
      <c r="AA77" s="12">
        <v>1.03669117069102</v>
      </c>
      <c r="AB77" s="12">
        <v>1.03669117069102</v>
      </c>
      <c r="AC77" s="12">
        <v>0.78062163387941197</v>
      </c>
      <c r="AD77" s="12">
        <v>6.0484173527887304</v>
      </c>
      <c r="AE77" s="12">
        <v>5.2941717389494398</v>
      </c>
      <c r="AF77" s="12">
        <v>0.82791379350806904</v>
      </c>
      <c r="AG77" s="12">
        <v>0.82791379350806904</v>
      </c>
      <c r="AH77" s="12">
        <v>0.79483556364716401</v>
      </c>
      <c r="AI77" s="12">
        <v>0.79483556364716401</v>
      </c>
      <c r="AJ77" s="12">
        <v>0.754245613839299</v>
      </c>
      <c r="AK77" s="12">
        <v>6.0204538389679598</v>
      </c>
      <c r="AL77" s="12">
        <v>5.2478504855153902</v>
      </c>
      <c r="AM77" s="12">
        <v>0.77798810095708704</v>
      </c>
      <c r="AN77" s="12">
        <v>0.77798810095708704</v>
      </c>
      <c r="AO77" s="12">
        <v>0.67817281385050798</v>
      </c>
      <c r="AP77" s="12">
        <v>0.67817281385050798</v>
      </c>
      <c r="AQ77" s="12">
        <v>0.46844993614285202</v>
      </c>
      <c r="AR77" s="12">
        <v>0.46844993614285202</v>
      </c>
      <c r="AS77" s="12">
        <v>0.77260335345257702</v>
      </c>
    </row>
    <row r="78" spans="1:45" x14ac:dyDescent="0.25">
      <c r="A78" s="16">
        <v>61</v>
      </c>
      <c r="B78" s="12">
        <v>2.1976789813042299E-3</v>
      </c>
      <c r="C78" s="12">
        <v>5.2014088107096802E-3</v>
      </c>
      <c r="D78" s="12">
        <v>-0.86152771907727799</v>
      </c>
      <c r="E78" s="12">
        <v>443.25438725248699</v>
      </c>
      <c r="F78" s="12">
        <v>205.958557664577</v>
      </c>
      <c r="G78" s="12">
        <v>1.3116917392915</v>
      </c>
      <c r="H78" s="12">
        <v>1.3116917392915</v>
      </c>
      <c r="I78" s="12">
        <v>0.76646887065873703</v>
      </c>
      <c r="J78" s="12">
        <v>1.35648192152895E-3</v>
      </c>
      <c r="K78" s="12">
        <v>3.7749764896925901E-3</v>
      </c>
      <c r="L78" s="12">
        <v>2.01432780247939E-3</v>
      </c>
      <c r="M78" s="12">
        <v>2.01432780247939E-3</v>
      </c>
      <c r="N78" s="12">
        <v>-1.02349962904915</v>
      </c>
      <c r="O78" s="12">
        <v>331.89406308524502</v>
      </c>
      <c r="P78" s="12">
        <v>139.24921220790799</v>
      </c>
      <c r="Q78" s="12">
        <v>1.76324443941556</v>
      </c>
      <c r="R78" s="12">
        <v>1.76324443941556</v>
      </c>
      <c r="S78" s="12">
        <v>0.86855060950717999</v>
      </c>
      <c r="T78" s="12">
        <v>3.5800332023521301E-3</v>
      </c>
      <c r="U78" s="12">
        <v>7.9396613394456892E-3</v>
      </c>
      <c r="V78" s="12">
        <v>1.50773631363105</v>
      </c>
      <c r="W78" s="12">
        <v>1.50773631363105</v>
      </c>
      <c r="X78" s="12">
        <v>-0.79649854711700596</v>
      </c>
      <c r="Y78" s="12">
        <v>5.7570548719911301</v>
      </c>
      <c r="Z78" s="12">
        <v>4.8683502025118699</v>
      </c>
      <c r="AA78" s="12">
        <v>1.03740829123195</v>
      </c>
      <c r="AB78" s="12">
        <v>1.03740829123195</v>
      </c>
      <c r="AC78" s="12">
        <v>0.88870466947925997</v>
      </c>
      <c r="AD78" s="12">
        <v>6.0853361304162599</v>
      </c>
      <c r="AE78" s="12">
        <v>5.3138142574699296</v>
      </c>
      <c r="AF78" s="12">
        <v>0.77022216190568404</v>
      </c>
      <c r="AG78" s="12">
        <v>0.77022216190568404</v>
      </c>
      <c r="AH78" s="12">
        <v>0.96777352968588204</v>
      </c>
      <c r="AI78" s="12">
        <v>0.96777352968588204</v>
      </c>
      <c r="AJ78" s="12">
        <v>0.77152187294633001</v>
      </c>
      <c r="AK78" s="12">
        <v>6.0748610196037598</v>
      </c>
      <c r="AL78" s="12">
        <v>5.2926414084440303</v>
      </c>
      <c r="AM78" s="12">
        <v>0.69636024887452896</v>
      </c>
      <c r="AN78" s="12">
        <v>0.69636024887452896</v>
      </c>
      <c r="AO78" s="12">
        <v>0.91023688328006103</v>
      </c>
      <c r="AP78" s="12">
        <v>0.91023688328006103</v>
      </c>
      <c r="AQ78" s="12">
        <v>0.62211078507822604</v>
      </c>
      <c r="AR78" s="12">
        <v>0.62211078507822604</v>
      </c>
      <c r="AS78" s="12">
        <v>0.78221961115973004</v>
      </c>
    </row>
    <row r="79" spans="1:45" x14ac:dyDescent="0.25">
      <c r="A79" s="16">
        <v>62</v>
      </c>
      <c r="B79" s="12">
        <v>2.4146392398081999E-3</v>
      </c>
      <c r="C79" s="12">
        <v>4.7213443304612796E-3</v>
      </c>
      <c r="D79" s="12">
        <v>-0.67054368197726999</v>
      </c>
      <c r="E79" s="12">
        <v>406.29878042655901</v>
      </c>
      <c r="F79" s="12">
        <v>228.11815233782499</v>
      </c>
      <c r="G79" s="12">
        <v>1.44976309462528</v>
      </c>
      <c r="H79" s="12">
        <v>1.44976309462528</v>
      </c>
      <c r="I79" s="12">
        <v>0.57722509459470905</v>
      </c>
      <c r="J79" s="12">
        <v>1.36429987276569E-3</v>
      </c>
      <c r="K79" s="12">
        <v>3.20461439076633E-3</v>
      </c>
      <c r="L79" s="12">
        <v>2.43318473395045E-3</v>
      </c>
      <c r="M79" s="12">
        <v>2.43318473395045E-3</v>
      </c>
      <c r="N79" s="12">
        <v>-0.85395038491380504</v>
      </c>
      <c r="O79" s="12">
        <v>299.83013656596802</v>
      </c>
      <c r="P79" s="12">
        <v>162.97315567367201</v>
      </c>
      <c r="Q79" s="12">
        <v>1.9688105611898199</v>
      </c>
      <c r="R79" s="12">
        <v>1.9688105611898199</v>
      </c>
      <c r="S79" s="12">
        <v>0.60963060472574604</v>
      </c>
      <c r="T79" s="12">
        <v>4.7601131346714804E-3</v>
      </c>
      <c r="U79" s="12">
        <v>8.6537313038588196E-3</v>
      </c>
      <c r="V79" s="12">
        <v>1.7970326920249799</v>
      </c>
      <c r="W79" s="12">
        <v>1.7970326920249799</v>
      </c>
      <c r="X79" s="12">
        <v>-0.59771915679177301</v>
      </c>
      <c r="Y79" s="12">
        <v>5.6946759990508298</v>
      </c>
      <c r="Z79" s="12">
        <v>5.0244486503098296</v>
      </c>
      <c r="AA79" s="12">
        <v>0.90390740419532101</v>
      </c>
      <c r="AB79" s="12">
        <v>0.90390740419532101</v>
      </c>
      <c r="AC79" s="12">
        <v>0.67022734874100198</v>
      </c>
      <c r="AD79" s="12">
        <v>5.9496404980577502</v>
      </c>
      <c r="AE79" s="12">
        <v>5.3568847218495499</v>
      </c>
      <c r="AF79" s="12">
        <v>0.73259515453481905</v>
      </c>
      <c r="AG79" s="12">
        <v>0.73259515453481905</v>
      </c>
      <c r="AH79" s="12">
        <v>0.80072897246186303</v>
      </c>
      <c r="AI79" s="12">
        <v>0.80072897246186303</v>
      </c>
      <c r="AJ79" s="12">
        <v>0.59275577620819198</v>
      </c>
      <c r="AK79" s="12">
        <v>5.9497334675651601</v>
      </c>
      <c r="AL79" s="12">
        <v>5.3570626664711796</v>
      </c>
      <c r="AM79" s="12">
        <v>0.73186670619532601</v>
      </c>
      <c r="AN79" s="12">
        <v>0.73186670619532601</v>
      </c>
      <c r="AO79" s="12">
        <v>0.80126848336847301</v>
      </c>
      <c r="AP79" s="12">
        <v>0.80126848336847301</v>
      </c>
      <c r="AQ79" s="12">
        <v>4.3503055681138204E-3</v>
      </c>
      <c r="AR79" s="12">
        <v>4.3503055681138204E-3</v>
      </c>
      <c r="AS79" s="12">
        <v>0.59267080109398096</v>
      </c>
    </row>
    <row r="80" spans="1:45" x14ac:dyDescent="0.25">
      <c r="A80" s="16">
        <v>63</v>
      </c>
      <c r="B80" s="12">
        <v>2.3927438650478798E-3</v>
      </c>
      <c r="C80" s="12">
        <v>4.5187928619515498E-3</v>
      </c>
      <c r="D80" s="12">
        <v>-0.63580412412055898</v>
      </c>
      <c r="E80" s="12">
        <v>409.055864789292</v>
      </c>
      <c r="F80" s="12">
        <v>236.83261399997701</v>
      </c>
      <c r="G80" s="12">
        <v>1.39131954310678</v>
      </c>
      <c r="H80" s="12">
        <v>1.39131954310678</v>
      </c>
      <c r="I80" s="12">
        <v>0.54649811387562697</v>
      </c>
      <c r="J80" s="12">
        <v>1.5266144315089799E-3</v>
      </c>
      <c r="K80" s="12">
        <v>3.22648905336803E-3</v>
      </c>
      <c r="L80" s="12">
        <v>1.9761870034213399E-3</v>
      </c>
      <c r="M80" s="12">
        <v>1.9761870034213399E-3</v>
      </c>
      <c r="N80" s="12">
        <v>-0.74834207195768598</v>
      </c>
      <c r="O80" s="12">
        <v>303.69224318533702</v>
      </c>
      <c r="P80" s="12">
        <v>163.61458092363901</v>
      </c>
      <c r="Q80" s="12">
        <v>1.93140872519069</v>
      </c>
      <c r="R80" s="12">
        <v>1.93140872519069</v>
      </c>
      <c r="S80" s="12">
        <v>0.61850128503551605</v>
      </c>
      <c r="T80" s="12">
        <v>4.5106844029425804E-3</v>
      </c>
      <c r="U80" s="12">
        <v>7.98667786634355E-3</v>
      </c>
      <c r="V80" s="12">
        <v>1.72438641916421</v>
      </c>
      <c r="W80" s="12">
        <v>1.72438641916421</v>
      </c>
      <c r="X80" s="12">
        <v>-0.57132599255812899</v>
      </c>
      <c r="Y80" s="12">
        <v>5.7029237854201904</v>
      </c>
      <c r="Z80" s="12">
        <v>5.0473049568939796</v>
      </c>
      <c r="AA80" s="12">
        <v>0.91439094550840905</v>
      </c>
      <c r="AB80" s="12">
        <v>0.91439094550840905</v>
      </c>
      <c r="AC80" s="12">
        <v>0.65561882852620901</v>
      </c>
      <c r="AD80" s="12">
        <v>5.9003200138317098</v>
      </c>
      <c r="AE80" s="12">
        <v>5.3106006350559296</v>
      </c>
      <c r="AF80" s="12">
        <v>0.79757954876770898</v>
      </c>
      <c r="AG80" s="12">
        <v>0.79757954876770898</v>
      </c>
      <c r="AH80" s="12">
        <v>0.60719908559799496</v>
      </c>
      <c r="AI80" s="12">
        <v>0.60719908559799496</v>
      </c>
      <c r="AJ80" s="12">
        <v>0.58971937877577596</v>
      </c>
      <c r="AK80" s="12">
        <v>5.8982706622025098</v>
      </c>
      <c r="AL80" s="12">
        <v>5.3084609092164898</v>
      </c>
      <c r="AM80" s="12">
        <v>0.79408759861994405</v>
      </c>
      <c r="AN80" s="12">
        <v>0.79408759861994405</v>
      </c>
      <c r="AO80" s="12">
        <v>0.60030380054614996</v>
      </c>
      <c r="AP80" s="12">
        <v>0.60030380054614996</v>
      </c>
      <c r="AQ80" s="12">
        <v>2.8291406354115999E-2</v>
      </c>
      <c r="AR80" s="12">
        <v>2.8291406354115999E-2</v>
      </c>
      <c r="AS80" s="12">
        <v>0.58980975298602301</v>
      </c>
    </row>
    <row r="81" spans="1:45" x14ac:dyDescent="0.25">
      <c r="A81" s="16">
        <v>64</v>
      </c>
      <c r="B81" s="12">
        <v>2.3050797581627498E-3</v>
      </c>
      <c r="C81" s="12">
        <v>4.5356934994254597E-3</v>
      </c>
      <c r="D81" s="12">
        <v>-0.676862715379278</v>
      </c>
      <c r="E81" s="12">
        <v>421.77735488710499</v>
      </c>
      <c r="F81" s="12">
        <v>233.16894121415299</v>
      </c>
      <c r="G81" s="12">
        <v>1.37577701538601</v>
      </c>
      <c r="H81" s="12">
        <v>1.37577701538601</v>
      </c>
      <c r="I81" s="12">
        <v>0.59271431933613505</v>
      </c>
      <c r="J81" s="12">
        <v>1.4382704545954201E-3</v>
      </c>
      <c r="K81" s="12">
        <v>3.2606892539146599E-3</v>
      </c>
      <c r="L81" s="12">
        <v>2.0463497342079798E-3</v>
      </c>
      <c r="M81" s="12">
        <v>2.0463497342079798E-3</v>
      </c>
      <c r="N81" s="12">
        <v>-0.81849728208833195</v>
      </c>
      <c r="O81" s="12">
        <v>310.55968639230099</v>
      </c>
      <c r="P81" s="12">
        <v>166.18816819418001</v>
      </c>
      <c r="Q81" s="12">
        <v>1.8548465370040099</v>
      </c>
      <c r="R81" s="12">
        <v>1.8548465370040099</v>
      </c>
      <c r="S81" s="12">
        <v>0.62525541988681399</v>
      </c>
      <c r="T81" s="12">
        <v>4.1077612029903898E-3</v>
      </c>
      <c r="U81" s="12">
        <v>7.5631783205885299E-3</v>
      </c>
      <c r="V81" s="12">
        <v>1.6265233828955501</v>
      </c>
      <c r="W81" s="12">
        <v>1.6265233828955501</v>
      </c>
      <c r="X81" s="12">
        <v>-0.61041335399147401</v>
      </c>
      <c r="Y81" s="12">
        <v>5.70148859003515</v>
      </c>
      <c r="Z81" s="12">
        <v>5.0545770117293802</v>
      </c>
      <c r="AA81" s="12">
        <v>0.99991796363852103</v>
      </c>
      <c r="AB81" s="12">
        <v>0.99991796363852103</v>
      </c>
      <c r="AC81" s="12">
        <v>0.64691157830576296</v>
      </c>
      <c r="AD81" s="12">
        <v>6.0198153194450104</v>
      </c>
      <c r="AE81" s="12">
        <v>5.4203230882699396</v>
      </c>
      <c r="AF81" s="12">
        <v>0.74718293118936996</v>
      </c>
      <c r="AG81" s="12">
        <v>0.74718293118936996</v>
      </c>
      <c r="AH81" s="12">
        <v>0.91383360266869795</v>
      </c>
      <c r="AI81" s="12">
        <v>0.91383360266869795</v>
      </c>
      <c r="AJ81" s="12">
        <v>0.599492231175067</v>
      </c>
      <c r="AK81" s="12">
        <v>5.9585782497197499</v>
      </c>
      <c r="AL81" s="12">
        <v>5.36137016713944</v>
      </c>
      <c r="AM81" s="12">
        <v>0.64465678195932796</v>
      </c>
      <c r="AN81" s="12">
        <v>0.64465678195932796</v>
      </c>
      <c r="AO81" s="12">
        <v>0.71709370685882101</v>
      </c>
      <c r="AP81" s="12">
        <v>0.71709370685882101</v>
      </c>
      <c r="AQ81" s="12">
        <v>1.12045487120637</v>
      </c>
      <c r="AR81" s="12">
        <v>1.12045487120637</v>
      </c>
      <c r="AS81" s="12">
        <v>0.59720808258031099</v>
      </c>
    </row>
    <row r="82" spans="1:45" x14ac:dyDescent="0.25">
      <c r="A82" s="16">
        <v>65</v>
      </c>
      <c r="B82" s="12">
        <v>2.3508815804491202E-3</v>
      </c>
      <c r="C82" s="12">
        <v>4.7387556678930602E-3</v>
      </c>
      <c r="D82" s="12">
        <v>-0.700984185496074</v>
      </c>
      <c r="E82" s="12">
        <v>419.148633447951</v>
      </c>
      <c r="F82" s="12">
        <v>222.177787211565</v>
      </c>
      <c r="G82" s="12">
        <v>1.32094467064015</v>
      </c>
      <c r="H82" s="12">
        <v>1.32094467064015</v>
      </c>
      <c r="I82" s="12">
        <v>0.63474768612125498</v>
      </c>
      <c r="J82" s="12">
        <v>1.52819419260078E-3</v>
      </c>
      <c r="K82" s="12">
        <v>3.5558131552379298E-3</v>
      </c>
      <c r="L82" s="12">
        <v>1.8279937920271099E-3</v>
      </c>
      <c r="M82" s="12">
        <v>1.8279937920271099E-3</v>
      </c>
      <c r="N82" s="12">
        <v>-0.84449700068223499</v>
      </c>
      <c r="O82" s="12">
        <v>303.12336839870801</v>
      </c>
      <c r="P82" s="12">
        <v>157.87720665513399</v>
      </c>
      <c r="Q82" s="12">
        <v>1.7846842322215899</v>
      </c>
      <c r="R82" s="12">
        <v>1.7846842322215899</v>
      </c>
      <c r="S82" s="12">
        <v>0.65232232127241396</v>
      </c>
      <c r="T82" s="12">
        <v>3.8510160577308302E-3</v>
      </c>
      <c r="U82" s="12">
        <v>7.3674702724401504E-3</v>
      </c>
      <c r="V82" s="12">
        <v>1.52107930296593</v>
      </c>
      <c r="W82" s="12">
        <v>1.52107930296593</v>
      </c>
      <c r="X82" s="12">
        <v>-0.64873737608244897</v>
      </c>
      <c r="Y82" s="12">
        <v>5.6673419378652499</v>
      </c>
      <c r="Z82" s="12">
        <v>4.9954828086579504</v>
      </c>
      <c r="AA82" s="12">
        <v>1.0460743766832099</v>
      </c>
      <c r="AB82" s="12">
        <v>1.0460743766832099</v>
      </c>
      <c r="AC82" s="12">
        <v>0.67185912920729995</v>
      </c>
      <c r="AD82" s="12">
        <v>6.0268025086581298</v>
      </c>
      <c r="AE82" s="12">
        <v>5.3892483890360001</v>
      </c>
      <c r="AF82" s="12">
        <v>0.76615201984947201</v>
      </c>
      <c r="AG82" s="12">
        <v>0.76615201984947201</v>
      </c>
      <c r="AH82" s="12">
        <v>0.96196124685758899</v>
      </c>
      <c r="AI82" s="12">
        <v>0.96196124685758899</v>
      </c>
      <c r="AJ82" s="12">
        <v>0.63755411962213404</v>
      </c>
      <c r="AK82" s="12">
        <v>5.9828820526011697</v>
      </c>
      <c r="AL82" s="12">
        <v>5.3154053136647601</v>
      </c>
      <c r="AM82" s="12">
        <v>0.61745776325794599</v>
      </c>
      <c r="AN82" s="12">
        <v>0.61745776325794599</v>
      </c>
      <c r="AO82" s="12">
        <v>0.78472115849186697</v>
      </c>
      <c r="AP82" s="12">
        <v>0.78472115849186697</v>
      </c>
      <c r="AQ82" s="12">
        <v>1.5602840667764699</v>
      </c>
      <c r="AR82" s="12">
        <v>1.5602840667764699</v>
      </c>
      <c r="AS82" s="12">
        <v>0.66747673893640902</v>
      </c>
    </row>
    <row r="83" spans="1:45" x14ac:dyDescent="0.25">
      <c r="A83" s="16">
        <v>66</v>
      </c>
      <c r="B83" s="12">
        <v>2.1280665677056798E-3</v>
      </c>
      <c r="C83" s="12">
        <v>4.8864157638924804E-3</v>
      </c>
      <c r="D83" s="12">
        <v>-0.83124520930518098</v>
      </c>
      <c r="E83" s="12">
        <v>454.77958282302097</v>
      </c>
      <c r="F83" s="12">
        <v>219.615361032397</v>
      </c>
      <c r="G83" s="12">
        <v>1.3705098344465101</v>
      </c>
      <c r="H83" s="12">
        <v>1.3705098344465101</v>
      </c>
      <c r="I83" s="12">
        <v>0.72793521097376801</v>
      </c>
      <c r="J83" s="12">
        <v>1.25444564365493E-3</v>
      </c>
      <c r="K83" s="12">
        <v>3.4648165586139402E-3</v>
      </c>
      <c r="L83" s="12">
        <v>2.1427802428893401E-3</v>
      </c>
      <c r="M83" s="12">
        <v>2.1427802428893401E-3</v>
      </c>
      <c r="N83" s="12">
        <v>-1.0159659332091899</v>
      </c>
      <c r="O83" s="12">
        <v>336.40282945762402</v>
      </c>
      <c r="P83" s="12">
        <v>155.96471575261</v>
      </c>
      <c r="Q83" s="12">
        <v>1.8414668026358001</v>
      </c>
      <c r="R83" s="12">
        <v>1.8414668026358001</v>
      </c>
      <c r="S83" s="12">
        <v>0.76867953846144299</v>
      </c>
      <c r="T83" s="12">
        <v>3.7299427344557401E-3</v>
      </c>
      <c r="U83" s="12">
        <v>7.9214883162244901E-3</v>
      </c>
      <c r="V83" s="12">
        <v>1.5993752716032601</v>
      </c>
      <c r="W83" s="12">
        <v>1.5993752716032601</v>
      </c>
      <c r="X83" s="12">
        <v>-0.75318622604199803</v>
      </c>
      <c r="Y83" s="12">
        <v>5.78468294197768</v>
      </c>
      <c r="Z83" s="12">
        <v>4.9707729029046703</v>
      </c>
      <c r="AA83" s="12">
        <v>1.0109302797875599</v>
      </c>
      <c r="AB83" s="12">
        <v>1.0109302797875599</v>
      </c>
      <c r="AC83" s="12">
        <v>0.81391003907300596</v>
      </c>
      <c r="AD83" s="12">
        <v>6.1277460776725698</v>
      </c>
      <c r="AE83" s="12">
        <v>5.4028232679977499</v>
      </c>
      <c r="AF83" s="12">
        <v>0.72288819842612295</v>
      </c>
      <c r="AG83" s="12">
        <v>0.72288819842612295</v>
      </c>
      <c r="AH83" s="12">
        <v>1.0288446709983099</v>
      </c>
      <c r="AI83" s="12">
        <v>1.0288446709983099</v>
      </c>
      <c r="AJ83" s="12">
        <v>0.72492280967481604</v>
      </c>
      <c r="AK83" s="12">
        <v>6.1100986816086396</v>
      </c>
      <c r="AL83" s="12">
        <v>5.38498400187747</v>
      </c>
      <c r="AM83" s="12">
        <v>0.67845529388632297</v>
      </c>
      <c r="AN83" s="12">
        <v>0.67845529388632297</v>
      </c>
      <c r="AO83" s="12">
        <v>0.96527339983551996</v>
      </c>
      <c r="AP83" s="12">
        <v>0.96527339983551996</v>
      </c>
      <c r="AQ83" s="12">
        <v>0.44210369954303302</v>
      </c>
      <c r="AR83" s="12">
        <v>0.44210369954303302</v>
      </c>
      <c r="AS83" s="12">
        <v>0.72511467973117005</v>
      </c>
    </row>
    <row r="84" spans="1:45" x14ac:dyDescent="0.25">
      <c r="A84" s="16">
        <v>67</v>
      </c>
      <c r="B84" s="12">
        <v>2.4822827069421898E-3</v>
      </c>
      <c r="C84" s="12">
        <v>5.0055496306491004E-3</v>
      </c>
      <c r="D84" s="12">
        <v>-0.701368639877753</v>
      </c>
      <c r="E84" s="12">
        <v>400.35358794815102</v>
      </c>
      <c r="F84" s="12">
        <v>213.09398040270401</v>
      </c>
      <c r="G84" s="12">
        <v>1.3364196492468901</v>
      </c>
      <c r="H84" s="12">
        <v>1.3364196492468901</v>
      </c>
      <c r="I84" s="12">
        <v>0.63061483555980402</v>
      </c>
      <c r="J84" s="12">
        <v>1.57617805743868E-3</v>
      </c>
      <c r="K84" s="12">
        <v>3.6839345359108702E-3</v>
      </c>
      <c r="L84" s="12">
        <v>1.9513971426568101E-3</v>
      </c>
      <c r="M84" s="12">
        <v>1.9513971426568101E-3</v>
      </c>
      <c r="N84" s="12">
        <v>-0.84897838273340698</v>
      </c>
      <c r="O84" s="12">
        <v>294.89885419131002</v>
      </c>
      <c r="P84" s="12">
        <v>145.12436854574401</v>
      </c>
      <c r="Q84" s="12">
        <v>1.8322695572462899</v>
      </c>
      <c r="R84" s="12">
        <v>1.8322695572462899</v>
      </c>
      <c r="S84" s="12">
        <v>0.70904134149673503</v>
      </c>
      <c r="T84" s="12">
        <v>4.2006507331089297E-3</v>
      </c>
      <c r="U84" s="12">
        <v>8.0813506152936608E-3</v>
      </c>
      <c r="V84" s="12">
        <v>1.58210031530133</v>
      </c>
      <c r="W84" s="12">
        <v>1.58210031530133</v>
      </c>
      <c r="X84" s="12">
        <v>-0.65431956417981196</v>
      </c>
      <c r="Y84" s="12">
        <v>5.6506853223464502</v>
      </c>
      <c r="Z84" s="12">
        <v>4.9220261869410997</v>
      </c>
      <c r="AA84" s="12">
        <v>0.98659789778861495</v>
      </c>
      <c r="AB84" s="12">
        <v>0.98659789778861495</v>
      </c>
      <c r="AC84" s="12">
        <v>0.72865913540534599</v>
      </c>
      <c r="AD84" s="12">
        <v>5.9353189386728298</v>
      </c>
      <c r="AE84" s="12">
        <v>5.2826728323632004</v>
      </c>
      <c r="AF84" s="12">
        <v>0.79143301288378898</v>
      </c>
      <c r="AG84" s="12">
        <v>0.79143301288378898</v>
      </c>
      <c r="AH84" s="12">
        <v>0.80832288963004895</v>
      </c>
      <c r="AI84" s="12">
        <v>0.80832288963004895</v>
      </c>
      <c r="AJ84" s="12">
        <v>0.65264610630962905</v>
      </c>
      <c r="AK84" s="12">
        <v>5.9286789701902203</v>
      </c>
      <c r="AL84" s="12">
        <v>5.2730171844603797</v>
      </c>
      <c r="AM84" s="12">
        <v>0.780694400472973</v>
      </c>
      <c r="AN84" s="12">
        <v>0.780694400472973</v>
      </c>
      <c r="AO84" s="12">
        <v>0.78078886105146394</v>
      </c>
      <c r="AP84" s="12">
        <v>0.78078886105146394</v>
      </c>
      <c r="AQ84" s="12">
        <v>0.104514823456769</v>
      </c>
      <c r="AR84" s="12">
        <v>0.104514823456769</v>
      </c>
      <c r="AS84" s="12">
        <v>0.65566178572984202</v>
      </c>
    </row>
    <row r="85" spans="1:45" x14ac:dyDescent="0.25">
      <c r="A85" s="16">
        <v>68</v>
      </c>
      <c r="B85" s="12">
        <v>2.3967752473611301E-3</v>
      </c>
      <c r="C85" s="12">
        <v>4.3956043947189997E-3</v>
      </c>
      <c r="D85" s="12">
        <v>-0.60648085347162395</v>
      </c>
      <c r="E85" s="12">
        <v>411.25877417715401</v>
      </c>
      <c r="F85" s="12">
        <v>240.50726027395001</v>
      </c>
      <c r="G85" s="12">
        <v>1.3255016114652201</v>
      </c>
      <c r="H85" s="12">
        <v>1.3255016114652201</v>
      </c>
      <c r="I85" s="12">
        <v>0.53647235989773201</v>
      </c>
      <c r="J85" s="12">
        <v>1.53367034460512E-3</v>
      </c>
      <c r="K85" s="12">
        <v>3.1630819892398002E-3</v>
      </c>
      <c r="L85" s="12">
        <v>1.92197269981651E-3</v>
      </c>
      <c r="M85" s="12">
        <v>1.92197269981651E-3</v>
      </c>
      <c r="N85" s="12">
        <v>-0.723883084704118</v>
      </c>
      <c r="O85" s="12">
        <v>304.97458267144998</v>
      </c>
      <c r="P85" s="12">
        <v>162.74108326394301</v>
      </c>
      <c r="Q85" s="12">
        <v>1.7734243809164001</v>
      </c>
      <c r="R85" s="12">
        <v>1.7734243809164001</v>
      </c>
      <c r="S85" s="12">
        <v>0.62806794597637094</v>
      </c>
      <c r="T85" s="12">
        <v>3.9630527506353298E-3</v>
      </c>
      <c r="U85" s="12">
        <v>6.95184086157314E-3</v>
      </c>
      <c r="V85" s="12">
        <v>1.5413122643161801</v>
      </c>
      <c r="W85" s="12">
        <v>1.5413122643161801</v>
      </c>
      <c r="X85" s="12">
        <v>-0.56199187176976695</v>
      </c>
      <c r="Y85" s="12">
        <v>5.6953101403662503</v>
      </c>
      <c r="Z85" s="12">
        <v>5.0240313469636098</v>
      </c>
      <c r="AA85" s="12">
        <v>1.00512175709195</v>
      </c>
      <c r="AB85" s="12">
        <v>1.00512175709195</v>
      </c>
      <c r="AC85" s="12">
        <v>0.67127879340264196</v>
      </c>
      <c r="AD85" s="12">
        <v>5.9792730658017801</v>
      </c>
      <c r="AE85" s="12">
        <v>5.4250611530892101</v>
      </c>
      <c r="AF85" s="12">
        <v>0.789828314620179</v>
      </c>
      <c r="AG85" s="12">
        <v>0.789828314620179</v>
      </c>
      <c r="AH85" s="12">
        <v>0.85984915587077204</v>
      </c>
      <c r="AI85" s="12">
        <v>0.85984915587077204</v>
      </c>
      <c r="AJ85" s="12">
        <v>0.55421191271257797</v>
      </c>
      <c r="AK85" s="12">
        <v>5.9788889654714197</v>
      </c>
      <c r="AL85" s="12">
        <v>5.4247450759380698</v>
      </c>
      <c r="AM85" s="12">
        <v>0.78884563465033097</v>
      </c>
      <c r="AN85" s="12">
        <v>0.78884563465033097</v>
      </c>
      <c r="AO85" s="12">
        <v>0.858519657872306</v>
      </c>
      <c r="AP85" s="12">
        <v>0.858519657872306</v>
      </c>
      <c r="AQ85" s="12">
        <v>8.1933200304392401E-3</v>
      </c>
      <c r="AR85" s="12">
        <v>8.1933200304392401E-3</v>
      </c>
      <c r="AS85" s="12">
        <v>0.55414388953334703</v>
      </c>
    </row>
    <row r="86" spans="1:45" x14ac:dyDescent="0.25">
      <c r="A86" s="16">
        <v>69</v>
      </c>
      <c r="B86" s="12">
        <v>2.0886434436365999E-3</v>
      </c>
      <c r="C86" s="12">
        <v>4.7574121280594102E-3</v>
      </c>
      <c r="D86" s="12">
        <v>-0.82318906461590302</v>
      </c>
      <c r="E86" s="12">
        <v>457.72029741115301</v>
      </c>
      <c r="F86" s="12">
        <v>225.586611029843</v>
      </c>
      <c r="G86" s="12">
        <v>1.3705841630267399</v>
      </c>
      <c r="H86" s="12">
        <v>1.3705841630267399</v>
      </c>
      <c r="I86" s="12">
        <v>0.70755412362511505</v>
      </c>
      <c r="J86" s="12">
        <v>1.3042934468899499E-3</v>
      </c>
      <c r="K86" s="12">
        <v>3.4278950388627999E-3</v>
      </c>
      <c r="L86" s="12">
        <v>1.9838005209643099E-3</v>
      </c>
      <c r="M86" s="12">
        <v>1.9838005209643099E-3</v>
      </c>
      <c r="N86" s="12">
        <v>-0.96628490735241002</v>
      </c>
      <c r="O86" s="12">
        <v>342.20823529658799</v>
      </c>
      <c r="P86" s="12">
        <v>155.91877443383399</v>
      </c>
      <c r="Q86" s="12">
        <v>1.8822676592949501</v>
      </c>
      <c r="R86" s="12">
        <v>1.8822676592949501</v>
      </c>
      <c r="S86" s="12">
        <v>0.78608423196541399</v>
      </c>
      <c r="T86" s="12">
        <v>3.7935652507597901E-3</v>
      </c>
      <c r="U86" s="12">
        <v>7.9401715615930804E-3</v>
      </c>
      <c r="V86" s="12">
        <v>1.63879893456087</v>
      </c>
      <c r="W86" s="12">
        <v>1.63879893456087</v>
      </c>
      <c r="X86" s="12">
        <v>-0.73862860595630297</v>
      </c>
      <c r="Y86" s="12">
        <v>5.8213164044923698</v>
      </c>
      <c r="Z86" s="12">
        <v>4.9845282438771701</v>
      </c>
      <c r="AA86" s="12">
        <v>0.98297907251185301</v>
      </c>
      <c r="AB86" s="12">
        <v>0.98297907251185301</v>
      </c>
      <c r="AC86" s="12">
        <v>0.83678816061519801</v>
      </c>
      <c r="AD86" s="12">
        <v>6.0808297996149303</v>
      </c>
      <c r="AE86" s="12">
        <v>5.3496886180896297</v>
      </c>
      <c r="AF86" s="12">
        <v>0.76825634110928398</v>
      </c>
      <c r="AG86" s="12">
        <v>0.76825634110928398</v>
      </c>
      <c r="AH86" s="12">
        <v>0.82791949532517395</v>
      </c>
      <c r="AI86" s="12">
        <v>0.82791949532517395</v>
      </c>
      <c r="AJ86" s="12">
        <v>0.73114118152530005</v>
      </c>
      <c r="AK86" s="12">
        <v>6.0319983669730801</v>
      </c>
      <c r="AL86" s="12">
        <v>5.2982208982472097</v>
      </c>
      <c r="AM86" s="12">
        <v>0.71002405792441103</v>
      </c>
      <c r="AN86" s="12">
        <v>0.71002405792441103</v>
      </c>
      <c r="AO86" s="12">
        <v>0.67007107887914297</v>
      </c>
      <c r="AP86" s="12">
        <v>0.67007107887914297</v>
      </c>
      <c r="AQ86" s="12">
        <v>0.61167972660746905</v>
      </c>
      <c r="AR86" s="12">
        <v>0.61167972660746905</v>
      </c>
      <c r="AS86" s="12">
        <v>0.73377746872587402</v>
      </c>
    </row>
    <row r="87" spans="1:45" x14ac:dyDescent="0.25">
      <c r="A87" s="16">
        <v>70</v>
      </c>
      <c r="B87" s="12">
        <v>1.88957507602849E-3</v>
      </c>
      <c r="C87" s="12">
        <v>4.71566715744E-3</v>
      </c>
      <c r="D87" s="12">
        <v>-0.91453842658572304</v>
      </c>
      <c r="E87" s="12">
        <v>493.47437857889503</v>
      </c>
      <c r="F87" s="12">
        <v>226.78642134431999</v>
      </c>
      <c r="G87" s="12">
        <v>1.43002392465298</v>
      </c>
      <c r="H87" s="12">
        <v>1.43002392465298</v>
      </c>
      <c r="I87" s="12">
        <v>0.77746224030709299</v>
      </c>
      <c r="J87" s="12">
        <v>1.1055988476366501E-3</v>
      </c>
      <c r="K87" s="12">
        <v>3.3315703648932899E-3</v>
      </c>
      <c r="L87" s="12">
        <v>2.1866428906380398E-3</v>
      </c>
      <c r="M87" s="12">
        <v>2.1866428906380398E-3</v>
      </c>
      <c r="N87" s="12">
        <v>-1.1030566421480701</v>
      </c>
      <c r="O87" s="12">
        <v>364.96138858536801</v>
      </c>
      <c r="P87" s="12">
        <v>163.755310873577</v>
      </c>
      <c r="Q87" s="12">
        <v>1.93144451292546</v>
      </c>
      <c r="R87" s="12">
        <v>1.93144451292546</v>
      </c>
      <c r="S87" s="12">
        <v>0.80141825648410903</v>
      </c>
      <c r="T87" s="12">
        <v>3.80160813243543E-3</v>
      </c>
      <c r="U87" s="12">
        <v>8.4419828869752196E-3</v>
      </c>
      <c r="V87" s="12">
        <v>1.75212604580423</v>
      </c>
      <c r="W87" s="12">
        <v>1.75212604580423</v>
      </c>
      <c r="X87" s="12">
        <v>-0.79779305027133196</v>
      </c>
      <c r="Y87" s="12">
        <v>5.8713040392615401</v>
      </c>
      <c r="Z87" s="12">
        <v>5.05023867433892</v>
      </c>
      <c r="AA87" s="12">
        <v>0.93469509966005704</v>
      </c>
      <c r="AB87" s="12">
        <v>0.93469509966005704</v>
      </c>
      <c r="AC87" s="12">
        <v>0.82106536492261595</v>
      </c>
      <c r="AD87" s="12">
        <v>6.1468369522629898</v>
      </c>
      <c r="AE87" s="12">
        <v>5.3533416942960796</v>
      </c>
      <c r="AF87" s="12">
        <v>0.74284635283070999</v>
      </c>
      <c r="AG87" s="12">
        <v>0.74284635283070999</v>
      </c>
      <c r="AH87" s="12">
        <v>0.80338008081196899</v>
      </c>
      <c r="AI87" s="12">
        <v>0.80338008081196899</v>
      </c>
      <c r="AJ87" s="12">
        <v>0.793495257966914</v>
      </c>
      <c r="AK87" s="12">
        <v>6.1356805415001396</v>
      </c>
      <c r="AL87" s="12">
        <v>5.3411509290000598</v>
      </c>
      <c r="AM87" s="12">
        <v>0.72128454121757302</v>
      </c>
      <c r="AN87" s="12">
        <v>0.72128454121757302</v>
      </c>
      <c r="AO87" s="12">
        <v>0.76063621267900805</v>
      </c>
      <c r="AP87" s="12">
        <v>0.76063621267900805</v>
      </c>
      <c r="AQ87" s="12">
        <v>0.20002566700962801</v>
      </c>
      <c r="AR87" s="12">
        <v>0.20002566700962801</v>
      </c>
      <c r="AS87" s="12">
        <v>0.79452961250007803</v>
      </c>
    </row>
    <row r="88" spans="1:45" x14ac:dyDescent="0.25">
      <c r="A88" s="16">
        <v>71</v>
      </c>
      <c r="B88" s="12">
        <v>2.0323531830245302E-3</v>
      </c>
      <c r="C88" s="12">
        <v>4.8571484983954399E-3</v>
      </c>
      <c r="D88" s="12">
        <v>-0.87125721183802796</v>
      </c>
      <c r="E88" s="12">
        <v>469.878229778638</v>
      </c>
      <c r="F88" s="12">
        <v>222.35601907483499</v>
      </c>
      <c r="G88" s="12">
        <v>1.4556578553875601</v>
      </c>
      <c r="H88" s="12">
        <v>1.4556578553875601</v>
      </c>
      <c r="I88" s="12">
        <v>0.74819378869660702</v>
      </c>
      <c r="J88" s="12">
        <v>1.0789651439614199E-3</v>
      </c>
      <c r="K88" s="12">
        <v>3.2624850897929802E-3</v>
      </c>
      <c r="L88" s="12">
        <v>2.4967465390097099E-3</v>
      </c>
      <c r="M88" s="12">
        <v>2.4967465390097099E-3</v>
      </c>
      <c r="N88" s="12">
        <v>-1.10648682072669</v>
      </c>
      <c r="O88" s="12">
        <v>353.23118424608401</v>
      </c>
      <c r="P88" s="12">
        <v>160.152454458824</v>
      </c>
      <c r="Q88" s="12">
        <v>1.97656527449915</v>
      </c>
      <c r="R88" s="12">
        <v>1.97656527449915</v>
      </c>
      <c r="S88" s="12">
        <v>0.79099655351262199</v>
      </c>
      <c r="T88" s="12">
        <v>4.0639776420294703E-3</v>
      </c>
      <c r="U88" s="12">
        <v>8.8144905842232196E-3</v>
      </c>
      <c r="V88" s="12">
        <v>1.78393798505623</v>
      </c>
      <c r="W88" s="12">
        <v>1.78393798505623</v>
      </c>
      <c r="X88" s="12">
        <v>-0.77423481573666098</v>
      </c>
      <c r="Y88" s="12">
        <v>5.8320931360583801</v>
      </c>
      <c r="Z88" s="12">
        <v>5.0175414208162898</v>
      </c>
      <c r="AA88" s="12">
        <v>0.93261504409445395</v>
      </c>
      <c r="AB88" s="12">
        <v>0.93261504409445395</v>
      </c>
      <c r="AC88" s="12">
        <v>0.81455171524209002</v>
      </c>
      <c r="AD88" s="12">
        <v>6.1326720690970298</v>
      </c>
      <c r="AE88" s="12">
        <v>5.3769414468338796</v>
      </c>
      <c r="AF88" s="12">
        <v>0.703008963612344</v>
      </c>
      <c r="AG88" s="12">
        <v>0.703008963612344</v>
      </c>
      <c r="AH88" s="12">
        <v>0.92440841474570701</v>
      </c>
      <c r="AI88" s="12">
        <v>0.92440841474570701</v>
      </c>
      <c r="AJ88" s="12">
        <v>0.75573062226315302</v>
      </c>
      <c r="AK88" s="12">
        <v>6.1157866295224501</v>
      </c>
      <c r="AL88" s="12">
        <v>5.3550716160607701</v>
      </c>
      <c r="AM88" s="12">
        <v>0.669479879991009</v>
      </c>
      <c r="AN88" s="12">
        <v>0.669479879991009</v>
      </c>
      <c r="AO88" s="12">
        <v>0.85226535465178199</v>
      </c>
      <c r="AP88" s="12">
        <v>0.85226535465178199</v>
      </c>
      <c r="AQ88" s="12">
        <v>0.35745532758006499</v>
      </c>
      <c r="AR88" s="12">
        <v>0.35745532758006499</v>
      </c>
      <c r="AS88" s="12">
        <v>0.76071501346167703</v>
      </c>
    </row>
    <row r="89" spans="1:45" x14ac:dyDescent="0.25">
      <c r="A89" s="16">
        <v>72</v>
      </c>
      <c r="B89" s="12">
        <v>2.3960959939607301E-3</v>
      </c>
      <c r="C89" s="12">
        <v>5.0489438425095996E-3</v>
      </c>
      <c r="D89" s="12">
        <v>-0.74533833760926704</v>
      </c>
      <c r="E89" s="12">
        <v>411.13000880739401</v>
      </c>
      <c r="F89" s="12">
        <v>214.00714006301101</v>
      </c>
      <c r="G89" s="12">
        <v>1.35040292653431</v>
      </c>
      <c r="H89" s="12">
        <v>1.35040292653431</v>
      </c>
      <c r="I89" s="12">
        <v>0.65290010836328005</v>
      </c>
      <c r="J89" s="12">
        <v>1.39923444318015E-3</v>
      </c>
      <c r="K89" s="12">
        <v>3.4434665999897702E-3</v>
      </c>
      <c r="L89" s="12">
        <v>2.30887551204596E-3</v>
      </c>
      <c r="M89" s="12">
        <v>2.30887551204596E-3</v>
      </c>
      <c r="N89" s="12">
        <v>-0.90055343576159497</v>
      </c>
      <c r="O89" s="12">
        <v>313.21371789829999</v>
      </c>
      <c r="P89" s="12">
        <v>145.14473960395401</v>
      </c>
      <c r="Q89" s="12">
        <v>1.8254146074356199</v>
      </c>
      <c r="R89" s="12">
        <v>1.8254146074356199</v>
      </c>
      <c r="S89" s="12">
        <v>0.76915431361063102</v>
      </c>
      <c r="T89" s="12">
        <v>4.0265904745958696E-3</v>
      </c>
      <c r="U89" s="12">
        <v>8.0129077007816494E-3</v>
      </c>
      <c r="V89" s="12">
        <v>1.5682505315008699</v>
      </c>
      <c r="W89" s="12">
        <v>1.5682505315008699</v>
      </c>
      <c r="X89" s="12">
        <v>-0.68813372225750802</v>
      </c>
      <c r="Y89" s="12">
        <v>5.6868459846964603</v>
      </c>
      <c r="Z89" s="12">
        <v>4.9140817392524596</v>
      </c>
      <c r="AA89" s="12">
        <v>1.00984781388333</v>
      </c>
      <c r="AB89" s="12">
        <v>1.00984781388333</v>
      </c>
      <c r="AC89" s="12">
        <v>0.77276424544400002</v>
      </c>
      <c r="AD89" s="12">
        <v>6.0284091749073596</v>
      </c>
      <c r="AE89" s="12">
        <v>5.3812610874336402</v>
      </c>
      <c r="AF89" s="12">
        <v>0.73199002676878699</v>
      </c>
      <c r="AG89" s="12">
        <v>0.73199002676878699</v>
      </c>
      <c r="AH89" s="12">
        <v>1.0365703346158199</v>
      </c>
      <c r="AI89" s="12">
        <v>1.0365703346158199</v>
      </c>
      <c r="AJ89" s="12">
        <v>0.64714808747372199</v>
      </c>
      <c r="AK89" s="12">
        <v>6.0216357327870798</v>
      </c>
      <c r="AL89" s="12">
        <v>5.3718039090809997</v>
      </c>
      <c r="AM89" s="12">
        <v>0.70615837367838796</v>
      </c>
      <c r="AN89" s="12">
        <v>0.70615837367838796</v>
      </c>
      <c r="AO89" s="12">
        <v>1.00556312994172</v>
      </c>
      <c r="AP89" s="12">
        <v>1.00556312994172</v>
      </c>
      <c r="AQ89" s="12">
        <v>0.23714589049589599</v>
      </c>
      <c r="AR89" s="12">
        <v>0.23714589049589599</v>
      </c>
      <c r="AS89" s="12">
        <v>0.64983182370608195</v>
      </c>
    </row>
    <row r="90" spans="1:45" x14ac:dyDescent="0.25">
      <c r="A90" s="16">
        <v>73</v>
      </c>
      <c r="B90" s="12">
        <v>2.12996263763908E-3</v>
      </c>
      <c r="C90" s="12">
        <v>4.7042460918496403E-3</v>
      </c>
      <c r="D90" s="12">
        <v>-0.792361086119175</v>
      </c>
      <c r="E90" s="12">
        <v>453.37389010060798</v>
      </c>
      <c r="F90" s="12">
        <v>226.17332904259101</v>
      </c>
      <c r="G90" s="12">
        <v>1.31314121483095</v>
      </c>
      <c r="H90" s="12">
        <v>1.31314121483095</v>
      </c>
      <c r="I90" s="12">
        <v>0.69541550152921805</v>
      </c>
      <c r="J90" s="12">
        <v>1.3174102856969899E-3</v>
      </c>
      <c r="K90" s="12">
        <v>3.3564926077441701E-3</v>
      </c>
      <c r="L90" s="12">
        <v>2.0235569363593001E-3</v>
      </c>
      <c r="M90" s="12">
        <v>2.0235569363593001E-3</v>
      </c>
      <c r="N90" s="12">
        <v>-0.93522865725674698</v>
      </c>
      <c r="O90" s="12">
        <v>340.121856945361</v>
      </c>
      <c r="P90" s="12">
        <v>151.27951839073501</v>
      </c>
      <c r="Q90" s="12">
        <v>1.7487451474022799</v>
      </c>
      <c r="R90" s="12">
        <v>1.7487451474022799</v>
      </c>
      <c r="S90" s="12">
        <v>0.81017471539664698</v>
      </c>
      <c r="T90" s="12">
        <v>3.5037696754304402E-3</v>
      </c>
      <c r="U90" s="12">
        <v>7.2547030190074297E-3</v>
      </c>
      <c r="V90" s="12">
        <v>1.5124232465876699</v>
      </c>
      <c r="W90" s="12">
        <v>1.5124232465876699</v>
      </c>
      <c r="X90" s="12">
        <v>-0.72781051181757805</v>
      </c>
      <c r="Y90" s="12">
        <v>5.8041415041654201</v>
      </c>
      <c r="Z90" s="12">
        <v>4.9532494030944703</v>
      </c>
      <c r="AA90" s="12">
        <v>1.0248752187977901</v>
      </c>
      <c r="AB90" s="12">
        <v>1.0248752187977901</v>
      </c>
      <c r="AC90" s="12">
        <v>0.85089210107094804</v>
      </c>
      <c r="AD90" s="12">
        <v>6.0895404336963104</v>
      </c>
      <c r="AE90" s="12">
        <v>5.3765707045731004</v>
      </c>
      <c r="AF90" s="12">
        <v>0.78889087181392503</v>
      </c>
      <c r="AG90" s="12">
        <v>0.78889087181392503</v>
      </c>
      <c r="AH90" s="12">
        <v>0.895313563938128</v>
      </c>
      <c r="AI90" s="12">
        <v>0.895313563938128</v>
      </c>
      <c r="AJ90" s="12">
        <v>0.712969729123205</v>
      </c>
      <c r="AK90" s="12">
        <v>6.0892413811890904</v>
      </c>
      <c r="AL90" s="12">
        <v>5.3763069801180903</v>
      </c>
      <c r="AM90" s="12">
        <v>0.78870853501606797</v>
      </c>
      <c r="AN90" s="12">
        <v>0.78870853501606797</v>
      </c>
      <c r="AO90" s="12">
        <v>0.894476771318089</v>
      </c>
      <c r="AP90" s="12">
        <v>0.894476771318089</v>
      </c>
      <c r="AQ90" s="12">
        <v>2.5711554316673099E-3</v>
      </c>
      <c r="AR90" s="12">
        <v>2.5711554316673099E-3</v>
      </c>
      <c r="AS90" s="12">
        <v>0.71293440107100103</v>
      </c>
    </row>
    <row r="91" spans="1:45" x14ac:dyDescent="0.25">
      <c r="A91" s="16">
        <v>74</v>
      </c>
      <c r="B91" s="12">
        <v>2.4205593035233502E-3</v>
      </c>
      <c r="C91" s="12">
        <v>4.8141806825326202E-3</v>
      </c>
      <c r="D91" s="12">
        <v>-0.68756724075684805</v>
      </c>
      <c r="E91" s="12">
        <v>408.698551306556</v>
      </c>
      <c r="F91" s="12">
        <v>220.47200004409001</v>
      </c>
      <c r="G91" s="12">
        <v>1.31734747258873</v>
      </c>
      <c r="H91" s="12">
        <v>1.31734747258873</v>
      </c>
      <c r="I91" s="12">
        <v>0.61720714302948199</v>
      </c>
      <c r="J91" s="12">
        <v>1.62885575611195E-3</v>
      </c>
      <c r="K91" s="12">
        <v>3.6599513570305998E-3</v>
      </c>
      <c r="L91" s="12">
        <v>1.7079538234124E-3</v>
      </c>
      <c r="M91" s="12">
        <v>1.7079538234124E-3</v>
      </c>
      <c r="N91" s="12">
        <v>-0.80957207870328995</v>
      </c>
      <c r="O91" s="12">
        <v>291.27992406666999</v>
      </c>
      <c r="P91" s="12">
        <v>155.88701989587</v>
      </c>
      <c r="Q91" s="12">
        <v>1.78646807569224</v>
      </c>
      <c r="R91" s="12">
        <v>1.78646807569224</v>
      </c>
      <c r="S91" s="12">
        <v>0.625153229748173</v>
      </c>
      <c r="T91" s="12">
        <v>4.0013014393515496E-3</v>
      </c>
      <c r="U91" s="12">
        <v>7.5100347804512701E-3</v>
      </c>
      <c r="V91" s="12">
        <v>1.5351373103116499</v>
      </c>
      <c r="W91" s="12">
        <v>1.5351373103116499</v>
      </c>
      <c r="X91" s="12">
        <v>-0.62962042894411896</v>
      </c>
      <c r="Y91" s="12">
        <v>5.6383021591678997</v>
      </c>
      <c r="Z91" s="12">
        <v>4.9784267252555701</v>
      </c>
      <c r="AA91" s="12">
        <v>1.0079916235205999</v>
      </c>
      <c r="AB91" s="12">
        <v>1.0079916235205999</v>
      </c>
      <c r="AC91" s="12">
        <v>0.65987543391233605</v>
      </c>
      <c r="AD91" s="12">
        <v>5.9716048090973803</v>
      </c>
      <c r="AE91" s="12">
        <v>5.3460947197784803</v>
      </c>
      <c r="AF91" s="12">
        <v>0.78925468860292702</v>
      </c>
      <c r="AG91" s="12">
        <v>0.78925468860292702</v>
      </c>
      <c r="AH91" s="12">
        <v>0.87157029304105305</v>
      </c>
      <c r="AI91" s="12">
        <v>0.87157029304105305</v>
      </c>
      <c r="AJ91" s="12">
        <v>0.62551008931889696</v>
      </c>
      <c r="AK91" s="12">
        <v>5.9675329931713001</v>
      </c>
      <c r="AL91" s="12">
        <v>5.34100050751415</v>
      </c>
      <c r="AM91" s="12">
        <v>0.77670846560892604</v>
      </c>
      <c r="AN91" s="12">
        <v>0.77670846560892604</v>
      </c>
      <c r="AO91" s="12">
        <v>0.85384458614840797</v>
      </c>
      <c r="AP91" s="12">
        <v>0.85384458614840797</v>
      </c>
      <c r="AQ91" s="12">
        <v>0.10366815926878301</v>
      </c>
      <c r="AR91" s="12">
        <v>0.10366815926878301</v>
      </c>
      <c r="AS91" s="12">
        <v>0.62653248565714603</v>
      </c>
    </row>
    <row r="92" spans="1:45" x14ac:dyDescent="0.25">
      <c r="A92" s="16">
        <v>75</v>
      </c>
      <c r="B92" s="12">
        <v>2.4625487375515499E-3</v>
      </c>
      <c r="C92" s="12">
        <v>5.2821856117020102E-3</v>
      </c>
      <c r="D92" s="12">
        <v>-0.76314306791084996</v>
      </c>
      <c r="E92" s="12">
        <v>400.25706862124798</v>
      </c>
      <c r="F92" s="12">
        <v>205.18256377138201</v>
      </c>
      <c r="G92" s="12">
        <v>1.3734557453477501</v>
      </c>
      <c r="H92" s="12">
        <v>1.3734557453477501</v>
      </c>
      <c r="I92" s="12">
        <v>0.66820687442423399</v>
      </c>
      <c r="J92" s="12">
        <v>1.5312313706457299E-3</v>
      </c>
      <c r="K92" s="12">
        <v>3.8065857392068801E-3</v>
      </c>
      <c r="L92" s="12">
        <v>2.0889150081743902E-3</v>
      </c>
      <c r="M92" s="12">
        <v>2.0889150081743902E-3</v>
      </c>
      <c r="N92" s="12">
        <v>-0.91066042680303905</v>
      </c>
      <c r="O92" s="12">
        <v>304.59383650811498</v>
      </c>
      <c r="P92" s="12">
        <v>137.29643949813999</v>
      </c>
      <c r="Q92" s="12">
        <v>1.9430200816565999</v>
      </c>
      <c r="R92" s="12">
        <v>1.9430200816565999</v>
      </c>
      <c r="S92" s="12">
        <v>0.79683682538988199</v>
      </c>
      <c r="T92" s="12">
        <v>4.4595229668183203E-3</v>
      </c>
      <c r="U92" s="12">
        <v>9.0373736008406893E-3</v>
      </c>
      <c r="V92" s="12">
        <v>1.68136139697954</v>
      </c>
      <c r="W92" s="12">
        <v>1.68136139697954</v>
      </c>
      <c r="X92" s="12">
        <v>-0.70632679911229601</v>
      </c>
      <c r="Y92" s="12">
        <v>5.7026240083496296</v>
      </c>
      <c r="Z92" s="12">
        <v>4.8621738112099102</v>
      </c>
      <c r="AA92" s="12">
        <v>0.94536518797671998</v>
      </c>
      <c r="AB92" s="12">
        <v>0.94536518797671998</v>
      </c>
      <c r="AC92" s="12">
        <v>0.84045019713972502</v>
      </c>
      <c r="AD92" s="12">
        <v>5.9213396428264096</v>
      </c>
      <c r="AE92" s="12">
        <v>5.2074536961849196</v>
      </c>
      <c r="AF92" s="12">
        <v>0.78125513436684502</v>
      </c>
      <c r="AG92" s="12">
        <v>0.78125513436684502</v>
      </c>
      <c r="AH92" s="12">
        <v>0.73085871410048897</v>
      </c>
      <c r="AI92" s="12">
        <v>0.73085871410048897</v>
      </c>
      <c r="AJ92" s="12">
        <v>0.71388594664148897</v>
      </c>
      <c r="AK92" s="12">
        <v>5.8718121859491097</v>
      </c>
      <c r="AL92" s="12">
        <v>5.1412723886082903</v>
      </c>
      <c r="AM92" s="12">
        <v>0.70043832037577003</v>
      </c>
      <c r="AN92" s="12">
        <v>0.70043832037577003</v>
      </c>
      <c r="AO92" s="12">
        <v>0.55306612524291898</v>
      </c>
      <c r="AP92" s="12">
        <v>0.55306612524291898</v>
      </c>
      <c r="AQ92" s="12">
        <v>0.74146369214809105</v>
      </c>
      <c r="AR92" s="12">
        <v>0.74146369214809105</v>
      </c>
      <c r="AS92" s="12">
        <v>0.73053979734082597</v>
      </c>
    </row>
    <row r="93" spans="1:45" x14ac:dyDescent="0.25">
      <c r="A93" s="16">
        <v>76</v>
      </c>
      <c r="B93" s="12">
        <v>2.0868768018882E-3</v>
      </c>
      <c r="C93" s="12">
        <v>4.9614913537119601E-3</v>
      </c>
      <c r="D93" s="12">
        <v>-0.86603777654052505</v>
      </c>
      <c r="E93" s="12">
        <v>457.88386694437702</v>
      </c>
      <c r="F93" s="12">
        <v>215.545689777966</v>
      </c>
      <c r="G93" s="12">
        <v>1.4170207001309301</v>
      </c>
      <c r="H93" s="12">
        <v>1.4170207001309301</v>
      </c>
      <c r="I93" s="12">
        <v>0.75344268173492901</v>
      </c>
      <c r="J93" s="12">
        <v>1.2196547699312699E-3</v>
      </c>
      <c r="K93" s="12">
        <v>3.5231260451964001E-3</v>
      </c>
      <c r="L93" s="12">
        <v>2.2306020643391299E-3</v>
      </c>
      <c r="M93" s="12">
        <v>2.2306020643391299E-3</v>
      </c>
      <c r="N93" s="12">
        <v>-1.06078083328719</v>
      </c>
      <c r="O93" s="12">
        <v>346.87549268282601</v>
      </c>
      <c r="P93" s="12">
        <v>150.03337073482101</v>
      </c>
      <c r="Q93" s="12">
        <v>1.9658696311174</v>
      </c>
      <c r="R93" s="12">
        <v>1.9658696311174</v>
      </c>
      <c r="S93" s="12">
        <v>0.83810816392797904</v>
      </c>
      <c r="T93" s="12">
        <v>4.1173598504012001E-3</v>
      </c>
      <c r="U93" s="12">
        <v>8.9940586517635E-3</v>
      </c>
      <c r="V93" s="12">
        <v>1.76379710036492</v>
      </c>
      <c r="W93" s="12">
        <v>1.76379710036492</v>
      </c>
      <c r="X93" s="12">
        <v>-0.78135206459373296</v>
      </c>
      <c r="Y93" s="12">
        <v>5.8088059861818104</v>
      </c>
      <c r="Z93" s="12">
        <v>4.9786438869953198</v>
      </c>
      <c r="AA93" s="12">
        <v>0.91660829657076603</v>
      </c>
      <c r="AB93" s="12">
        <v>0.91660829657076603</v>
      </c>
      <c r="AC93" s="12">
        <v>0.83016209918648998</v>
      </c>
      <c r="AD93" s="12">
        <v>6.0354456832151699</v>
      </c>
      <c r="AE93" s="12">
        <v>5.2440632485611003</v>
      </c>
      <c r="AF93" s="12">
        <v>0.77437117879311801</v>
      </c>
      <c r="AG93" s="12">
        <v>0.77437117879311801</v>
      </c>
      <c r="AH93" s="12">
        <v>0.66642819740416603</v>
      </c>
      <c r="AI93" s="12">
        <v>0.66642819740416603</v>
      </c>
      <c r="AJ93" s="12">
        <v>0.79138243465407099</v>
      </c>
      <c r="AK93" s="12">
        <v>5.9936055211524799</v>
      </c>
      <c r="AL93" s="12">
        <v>5.1769279418148102</v>
      </c>
      <c r="AM93" s="12">
        <v>0.65463228855704603</v>
      </c>
      <c r="AN93" s="12">
        <v>0.65463228855704603</v>
      </c>
      <c r="AO93" s="12">
        <v>0.48461076846802698</v>
      </c>
      <c r="AP93" s="12">
        <v>0.48461076846802698</v>
      </c>
      <c r="AQ93" s="12">
        <v>1.0627032087748001</v>
      </c>
      <c r="AR93" s="12">
        <v>1.0627032087748001</v>
      </c>
      <c r="AS93" s="12">
        <v>0.81667757933767404</v>
      </c>
    </row>
    <row r="94" spans="1:45" x14ac:dyDescent="0.25">
      <c r="A94" s="16">
        <v>77</v>
      </c>
      <c r="B94" s="12">
        <v>2.4711393056467E-3</v>
      </c>
      <c r="C94" s="12">
        <v>5.2825142090372401E-3</v>
      </c>
      <c r="D94" s="12">
        <v>-0.75972285869613898</v>
      </c>
      <c r="E94" s="12">
        <v>404.938309987509</v>
      </c>
      <c r="F94" s="12">
        <v>202.49469707226001</v>
      </c>
      <c r="G94" s="12">
        <v>1.37080891962917</v>
      </c>
      <c r="H94" s="12">
        <v>1.37080891962917</v>
      </c>
      <c r="I94" s="12">
        <v>0.69302103557980199</v>
      </c>
      <c r="J94" s="12">
        <v>1.43674797260703E-3</v>
      </c>
      <c r="K94" s="12">
        <v>3.8162299314280102E-3</v>
      </c>
      <c r="L94" s="12">
        <v>2.2234765557770301E-3</v>
      </c>
      <c r="M94" s="12">
        <v>2.2234765557770301E-3</v>
      </c>
      <c r="N94" s="12">
        <v>-0.97688079902972602</v>
      </c>
      <c r="O94" s="12">
        <v>293.09160804463602</v>
      </c>
      <c r="P94" s="12">
        <v>147.28251795058799</v>
      </c>
      <c r="Q94" s="12">
        <v>1.84785010553922</v>
      </c>
      <c r="R94" s="12">
        <v>1.84785010553922</v>
      </c>
      <c r="S94" s="12">
        <v>0.68813258246321596</v>
      </c>
      <c r="T94" s="12">
        <v>4.1796973489098199E-3</v>
      </c>
      <c r="U94" s="12">
        <v>8.4531141887840295E-3</v>
      </c>
      <c r="V94" s="12">
        <v>1.5823433538843099</v>
      </c>
      <c r="W94" s="12">
        <v>1.5823433538843099</v>
      </c>
      <c r="X94" s="12">
        <v>-0.70429607717683895</v>
      </c>
      <c r="Y94" s="12">
        <v>5.5973537626140502</v>
      </c>
      <c r="Z94" s="12">
        <v>4.9368392669508898</v>
      </c>
      <c r="AA94" s="12">
        <v>1.03185024188081</v>
      </c>
      <c r="AB94" s="12">
        <v>1.03185024188081</v>
      </c>
      <c r="AC94" s="12">
        <v>0.66051449566316101</v>
      </c>
      <c r="AD94" s="12">
        <v>6.0439025622743099</v>
      </c>
      <c r="AE94" s="12">
        <v>5.3578505903508997</v>
      </c>
      <c r="AF94" s="12">
        <v>0.69954474856027504</v>
      </c>
      <c r="AG94" s="12">
        <v>0.69954474856027504</v>
      </c>
      <c r="AH94" s="12">
        <v>1.1330029456861099</v>
      </c>
      <c r="AI94" s="12">
        <v>1.1330029456861099</v>
      </c>
      <c r="AJ94" s="12">
        <v>0.68605197192340905</v>
      </c>
      <c r="AK94" s="12">
        <v>6.0309800162088401</v>
      </c>
      <c r="AL94" s="12">
        <v>5.3399164785778197</v>
      </c>
      <c r="AM94" s="12">
        <v>0.67414472155237204</v>
      </c>
      <c r="AN94" s="12">
        <v>0.67414472155237204</v>
      </c>
      <c r="AO94" s="12">
        <v>1.0787090165750199</v>
      </c>
      <c r="AP94" s="12">
        <v>1.0787090165750199</v>
      </c>
      <c r="AQ94" s="12">
        <v>0.302346925629498</v>
      </c>
      <c r="AR94" s="12">
        <v>0.302346925629498</v>
      </c>
      <c r="AS94" s="12">
        <v>0.69106353763102002</v>
      </c>
    </row>
    <row r="95" spans="1:45" x14ac:dyDescent="0.25">
      <c r="A95" s="16">
        <v>78</v>
      </c>
      <c r="B95" s="12">
        <v>1.9588753474196301E-3</v>
      </c>
      <c r="C95" s="12">
        <v>5.2266338719592301E-3</v>
      </c>
      <c r="D95" s="12">
        <v>-0.98139694551893197</v>
      </c>
      <c r="E95" s="12">
        <v>486.98483104836299</v>
      </c>
      <c r="F95" s="12">
        <v>202.538017157631</v>
      </c>
      <c r="G95" s="12">
        <v>1.33407996693618</v>
      </c>
      <c r="H95" s="12">
        <v>1.33407996693618</v>
      </c>
      <c r="I95" s="12">
        <v>0.877305366877</v>
      </c>
      <c r="J95" s="12">
        <v>1.28072287665041E-3</v>
      </c>
      <c r="K95" s="12">
        <v>4.0783807596841302E-3</v>
      </c>
      <c r="L95" s="12">
        <v>1.7322810612318601E-3</v>
      </c>
      <c r="M95" s="12">
        <v>1.7322810612318601E-3</v>
      </c>
      <c r="N95" s="12">
        <v>-1.15827537110998</v>
      </c>
      <c r="O95" s="12">
        <v>353.08223395721001</v>
      </c>
      <c r="P95" s="12">
        <v>142.62970497515499</v>
      </c>
      <c r="Q95" s="12">
        <v>1.8041711709439401</v>
      </c>
      <c r="R95" s="12">
        <v>1.8041711709439401</v>
      </c>
      <c r="S95" s="12">
        <v>0.90644919111837796</v>
      </c>
      <c r="T95" s="12">
        <v>3.4255823661057299E-3</v>
      </c>
      <c r="U95" s="12">
        <v>8.3767963133104598E-3</v>
      </c>
      <c r="V95" s="12">
        <v>1.57009526425711</v>
      </c>
      <c r="W95" s="12">
        <v>1.57009526425711</v>
      </c>
      <c r="X95" s="12">
        <v>-0.89419404872432695</v>
      </c>
      <c r="Y95" s="12">
        <v>5.8268869344552199</v>
      </c>
      <c r="Z95" s="12">
        <v>4.9177731118746397</v>
      </c>
      <c r="AA95" s="12">
        <v>1.01037455175557</v>
      </c>
      <c r="AB95" s="12">
        <v>1.01037455175557</v>
      </c>
      <c r="AC95" s="12">
        <v>0.90911382258057605</v>
      </c>
      <c r="AD95" s="12">
        <v>6.1322304224303004</v>
      </c>
      <c r="AE95" s="12">
        <v>5.2393018834123204</v>
      </c>
      <c r="AF95" s="12">
        <v>0.793911791981738</v>
      </c>
      <c r="AG95" s="12">
        <v>0.793911791981738</v>
      </c>
      <c r="AH95" s="12">
        <v>0.81257867371974901</v>
      </c>
      <c r="AI95" s="12">
        <v>0.81257867371974901</v>
      </c>
      <c r="AJ95" s="12">
        <v>0.89292853901797298</v>
      </c>
      <c r="AK95" s="12">
        <v>6.1045824564479201</v>
      </c>
      <c r="AL95" s="12">
        <v>5.2072522303190896</v>
      </c>
      <c r="AM95" s="12">
        <v>0.73904562467678303</v>
      </c>
      <c r="AN95" s="12">
        <v>0.73904562467678303</v>
      </c>
      <c r="AO95" s="12">
        <v>0.71217621620876403</v>
      </c>
      <c r="AP95" s="12">
        <v>0.71217621620876403</v>
      </c>
      <c r="AQ95" s="12">
        <v>0.49713279941807897</v>
      </c>
      <c r="AR95" s="12">
        <v>0.49713279941807897</v>
      </c>
      <c r="AS95" s="12">
        <v>0.89733022612882896</v>
      </c>
    </row>
    <row r="96" spans="1:45" x14ac:dyDescent="0.25">
      <c r="A96" s="16">
        <v>79</v>
      </c>
      <c r="B96" s="12">
        <v>2.30818036590698E-3</v>
      </c>
      <c r="C96" s="12">
        <v>5.04499260166596E-3</v>
      </c>
      <c r="D96" s="12">
        <v>-0.78193669360352103</v>
      </c>
      <c r="E96" s="12">
        <v>425.29767974033803</v>
      </c>
      <c r="F96" s="12">
        <v>211.26068933147101</v>
      </c>
      <c r="G96" s="12">
        <v>1.2941320252898301</v>
      </c>
      <c r="H96" s="12">
        <v>1.2941320252898301</v>
      </c>
      <c r="I96" s="12">
        <v>0.69969648131841999</v>
      </c>
      <c r="J96" s="12">
        <v>1.4876259217564199E-3</v>
      </c>
      <c r="K96" s="12">
        <v>3.7255848994040101E-3</v>
      </c>
      <c r="L96" s="12">
        <v>1.8823230276269799E-3</v>
      </c>
      <c r="M96" s="12">
        <v>1.8823230276269799E-3</v>
      </c>
      <c r="N96" s="12">
        <v>-0.91804235134301904</v>
      </c>
      <c r="O96" s="12">
        <v>311.933723869201</v>
      </c>
      <c r="P96" s="12">
        <v>144.57967330136401</v>
      </c>
      <c r="Q96" s="12">
        <v>1.7226113214054199</v>
      </c>
      <c r="R96" s="12">
        <v>1.7226113214054199</v>
      </c>
      <c r="S96" s="12">
        <v>0.76896001381787005</v>
      </c>
      <c r="T96" s="12">
        <v>3.63060715227535E-3</v>
      </c>
      <c r="U96" s="12">
        <v>7.4844389847814E-3</v>
      </c>
      <c r="V96" s="12">
        <v>1.46572317475071</v>
      </c>
      <c r="W96" s="12">
        <v>1.46572317475071</v>
      </c>
      <c r="X96" s="12">
        <v>-0.72342616925912095</v>
      </c>
      <c r="Y96" s="12">
        <v>5.6763548146947098</v>
      </c>
      <c r="Z96" s="12">
        <v>4.92116578170931</v>
      </c>
      <c r="AA96" s="12">
        <v>1.0595789264909301</v>
      </c>
      <c r="AB96" s="12">
        <v>1.0595789264909301</v>
      </c>
      <c r="AC96" s="12">
        <v>0.75518903298539497</v>
      </c>
      <c r="AD96" s="12">
        <v>6.0579717852887303</v>
      </c>
      <c r="AE96" s="12">
        <v>5.3603819256498904</v>
      </c>
      <c r="AF96" s="12">
        <v>0.768201155436807</v>
      </c>
      <c r="AG96" s="12">
        <v>0.768201155436807</v>
      </c>
      <c r="AH96" s="12">
        <v>1.01760153408465</v>
      </c>
      <c r="AI96" s="12">
        <v>1.01760153408465</v>
      </c>
      <c r="AJ96" s="12">
        <v>0.69758985963884101</v>
      </c>
      <c r="AK96" s="12">
        <v>6.0532928203393199</v>
      </c>
      <c r="AL96" s="12">
        <v>5.3535812466313004</v>
      </c>
      <c r="AM96" s="12">
        <v>0.75415897562040402</v>
      </c>
      <c r="AN96" s="12">
        <v>0.75415897562040402</v>
      </c>
      <c r="AO96" s="12">
        <v>0.99665546404362104</v>
      </c>
      <c r="AP96" s="12">
        <v>0.99665546404362104</v>
      </c>
      <c r="AQ96" s="12">
        <v>0.129962845080105</v>
      </c>
      <c r="AR96" s="12">
        <v>0.129962845080105</v>
      </c>
      <c r="AS96" s="12">
        <v>0.69971157370802095</v>
      </c>
    </row>
    <row r="97" spans="1:45" x14ac:dyDescent="0.25">
      <c r="A97" s="16">
        <v>80</v>
      </c>
      <c r="B97" s="12">
        <v>2.22767025744156E-3</v>
      </c>
      <c r="C97" s="12">
        <v>5.1532287481928203E-3</v>
      </c>
      <c r="D97" s="12">
        <v>-0.83866714786758101</v>
      </c>
      <c r="E97" s="12">
        <v>436.74198133064499</v>
      </c>
      <c r="F97" s="12">
        <v>206.40671753356901</v>
      </c>
      <c r="G97" s="12">
        <v>1.28783615168341</v>
      </c>
      <c r="H97" s="12">
        <v>1.28783615168341</v>
      </c>
      <c r="I97" s="12">
        <v>0.74949400971690905</v>
      </c>
      <c r="J97" s="12">
        <v>1.54985441753513E-3</v>
      </c>
      <c r="K97" s="12">
        <v>4.0122046121432199E-3</v>
      </c>
      <c r="L97" s="12">
        <v>1.5860034030755099E-3</v>
      </c>
      <c r="M97" s="12">
        <v>1.5860034030755099E-3</v>
      </c>
      <c r="N97" s="12">
        <v>-0.95117986648580999</v>
      </c>
      <c r="O97" s="12">
        <v>320.31068353779398</v>
      </c>
      <c r="P97" s="12">
        <v>138.46294006615</v>
      </c>
      <c r="Q97" s="12">
        <v>1.7879508794176699</v>
      </c>
      <c r="R97" s="12">
        <v>1.7879508794176699</v>
      </c>
      <c r="S97" s="12">
        <v>0.83868870177289201</v>
      </c>
      <c r="T97" s="12">
        <v>3.6316244844907301E-3</v>
      </c>
      <c r="U97" s="12">
        <v>7.8709703549210697E-3</v>
      </c>
      <c r="V97" s="12">
        <v>1.5023846610014999</v>
      </c>
      <c r="W97" s="12">
        <v>1.5023846610014999</v>
      </c>
      <c r="X97" s="12">
        <v>-0.77350128822588204</v>
      </c>
      <c r="Y97" s="12">
        <v>5.7175033801943096</v>
      </c>
      <c r="Z97" s="12">
        <v>4.9017805588948198</v>
      </c>
      <c r="AA97" s="12">
        <v>1.0370802829183301</v>
      </c>
      <c r="AB97" s="12">
        <v>1.0370802829183301</v>
      </c>
      <c r="AC97" s="12">
        <v>0.81572282129949103</v>
      </c>
      <c r="AD97" s="12">
        <v>6.0128865880375599</v>
      </c>
      <c r="AE97" s="12">
        <v>5.2335626117228404</v>
      </c>
      <c r="AF97" s="12">
        <v>0.82730985918646904</v>
      </c>
      <c r="AG97" s="12">
        <v>0.82730985918646904</v>
      </c>
      <c r="AH97" s="12">
        <v>0.77527292792657498</v>
      </c>
      <c r="AI97" s="12">
        <v>0.77527292792657498</v>
      </c>
      <c r="AJ97" s="12">
        <v>0.77932397631472305</v>
      </c>
      <c r="AK97" s="12">
        <v>5.9494427775572101</v>
      </c>
      <c r="AL97" s="12">
        <v>5.13487686473088</v>
      </c>
      <c r="AM97" s="12">
        <v>0.72755506623728305</v>
      </c>
      <c r="AN97" s="12">
        <v>0.72755506623728305</v>
      </c>
      <c r="AO97" s="12">
        <v>0.54483673205690997</v>
      </c>
      <c r="AP97" s="12">
        <v>0.54483673205690997</v>
      </c>
      <c r="AQ97" s="12">
        <v>0.94677740991917902</v>
      </c>
      <c r="AR97" s="12">
        <v>0.94677740991917902</v>
      </c>
      <c r="AS97" s="12">
        <v>0.81456591282633295</v>
      </c>
    </row>
    <row r="98" spans="1:45" x14ac:dyDescent="0.25">
      <c r="A98" s="16">
        <v>81</v>
      </c>
      <c r="B98" s="12">
        <v>2.3008167296374401E-3</v>
      </c>
      <c r="C98" s="12">
        <v>4.8415110724290902E-3</v>
      </c>
      <c r="D98" s="12">
        <v>-0.74396271730557795</v>
      </c>
      <c r="E98" s="12">
        <v>426.37625909272998</v>
      </c>
      <c r="F98" s="12">
        <v>216.75013225035599</v>
      </c>
      <c r="G98" s="12">
        <v>1.2896393920237801</v>
      </c>
      <c r="H98" s="12">
        <v>1.2896393920237801</v>
      </c>
      <c r="I98" s="12">
        <v>0.67657696793965105</v>
      </c>
      <c r="J98" s="12">
        <v>1.5966975668861101E-3</v>
      </c>
      <c r="K98" s="12">
        <v>3.8193600629415499E-3</v>
      </c>
      <c r="L98" s="12">
        <v>1.56386316699185E-3</v>
      </c>
      <c r="M98" s="12">
        <v>1.56386316699185E-3</v>
      </c>
      <c r="N98" s="12">
        <v>-0.87214541027154602</v>
      </c>
      <c r="O98" s="12">
        <v>301.39108092344998</v>
      </c>
      <c r="P98" s="12">
        <v>154.63401466737099</v>
      </c>
      <c r="Q98" s="12">
        <v>1.73334020295164</v>
      </c>
      <c r="R98" s="12">
        <v>1.73334020295164</v>
      </c>
      <c r="S98" s="12">
        <v>0.66734756438967102</v>
      </c>
      <c r="T98" s="12">
        <v>3.6204659362808101E-3</v>
      </c>
      <c r="U98" s="12">
        <v>7.1852006083051E-3</v>
      </c>
      <c r="V98" s="12">
        <v>1.4584422796063701</v>
      </c>
      <c r="W98" s="12">
        <v>1.4584422796063701</v>
      </c>
      <c r="X98" s="12">
        <v>-0.685420710338561</v>
      </c>
      <c r="Y98" s="12">
        <v>5.6510204811978904</v>
      </c>
      <c r="Z98" s="12">
        <v>4.9914902098003697</v>
      </c>
      <c r="AA98" s="12">
        <v>1.0843733451412001</v>
      </c>
      <c r="AB98" s="12">
        <v>1.0843733451412001</v>
      </c>
      <c r="AC98" s="12">
        <v>0.65953027139752696</v>
      </c>
      <c r="AD98" s="12">
        <v>6.0529017058297896</v>
      </c>
      <c r="AE98" s="12">
        <v>5.3764972964840396</v>
      </c>
      <c r="AF98" s="12">
        <v>0.77713286083969302</v>
      </c>
      <c r="AG98" s="12">
        <v>0.77713286083969302</v>
      </c>
      <c r="AH98" s="12">
        <v>0.99305268457866802</v>
      </c>
      <c r="AI98" s="12">
        <v>0.99305268457866802</v>
      </c>
      <c r="AJ98" s="12">
        <v>0.67640440934575397</v>
      </c>
      <c r="AK98" s="12">
        <v>6.0022592058589703</v>
      </c>
      <c r="AL98" s="12">
        <v>5.3231780707971099</v>
      </c>
      <c r="AM98" s="12">
        <v>0.72580221560035196</v>
      </c>
      <c r="AN98" s="12">
        <v>0.72580221560035196</v>
      </c>
      <c r="AO98" s="12">
        <v>0.82981189390369403</v>
      </c>
      <c r="AP98" s="12">
        <v>0.82981189390369403</v>
      </c>
      <c r="AQ98" s="12">
        <v>0.64593687219945795</v>
      </c>
      <c r="AR98" s="12">
        <v>0.64593687219945795</v>
      </c>
      <c r="AS98" s="12">
        <v>0.67908113506186096</v>
      </c>
    </row>
    <row r="99" spans="1:45" x14ac:dyDescent="0.25">
      <c r="A99" s="16">
        <v>82</v>
      </c>
      <c r="B99" s="12">
        <v>2.1842753692626299E-3</v>
      </c>
      <c r="C99" s="12">
        <v>5.0391807862270998E-3</v>
      </c>
      <c r="D99" s="12">
        <v>-0.835959391694722</v>
      </c>
      <c r="E99" s="12">
        <v>446.71669979363202</v>
      </c>
      <c r="F99" s="12">
        <v>213.640932260271</v>
      </c>
      <c r="G99" s="12">
        <v>1.3853336839891699</v>
      </c>
      <c r="H99" s="12">
        <v>1.3853336839891699</v>
      </c>
      <c r="I99" s="12">
        <v>0.73762789330779599</v>
      </c>
      <c r="J99" s="12">
        <v>1.28392736338076E-3</v>
      </c>
      <c r="K99" s="12">
        <v>3.59105476648987E-3</v>
      </c>
      <c r="L99" s="12">
        <v>2.14485340771114E-3</v>
      </c>
      <c r="M99" s="12">
        <v>2.14485340771114E-3</v>
      </c>
      <c r="N99" s="12">
        <v>-1.0285223330772399</v>
      </c>
      <c r="O99" s="12">
        <v>335.37213992620298</v>
      </c>
      <c r="P99" s="12">
        <v>148.284917928108</v>
      </c>
      <c r="Q99" s="12">
        <v>1.8880784853284001</v>
      </c>
      <c r="R99" s="12">
        <v>1.8880784853284001</v>
      </c>
      <c r="S99" s="12">
        <v>0.81610523649287703</v>
      </c>
      <c r="T99" s="12">
        <v>3.9649061016280599E-3</v>
      </c>
      <c r="U99" s="12">
        <v>8.5303186475358308E-3</v>
      </c>
      <c r="V99" s="12">
        <v>1.6631925698399299</v>
      </c>
      <c r="W99" s="12">
        <v>1.6631925698399299</v>
      </c>
      <c r="X99" s="12">
        <v>-0.76614454390861797</v>
      </c>
      <c r="Y99" s="12">
        <v>5.7711080144394096</v>
      </c>
      <c r="Z99" s="12">
        <v>4.9434678401924197</v>
      </c>
      <c r="AA99" s="12">
        <v>0.96481735050491602</v>
      </c>
      <c r="AB99" s="12">
        <v>0.96481735050491602</v>
      </c>
      <c r="AC99" s="12">
        <v>0.82764017424698799</v>
      </c>
      <c r="AD99" s="12">
        <v>6.06135614400121</v>
      </c>
      <c r="AE99" s="12">
        <v>5.3052539681771602</v>
      </c>
      <c r="AF99" s="12">
        <v>0.75464753070999502</v>
      </c>
      <c r="AG99" s="12">
        <v>0.75464753070999502</v>
      </c>
      <c r="AH99" s="12">
        <v>0.85278760431573997</v>
      </c>
      <c r="AI99" s="12">
        <v>0.85278760431573997</v>
      </c>
      <c r="AJ99" s="12">
        <v>0.75610217582405803</v>
      </c>
      <c r="AK99" s="12">
        <v>6.0389430176064502</v>
      </c>
      <c r="AL99" s="12">
        <v>5.268570729316</v>
      </c>
      <c r="AM99" s="12">
        <v>0.67061785103076799</v>
      </c>
      <c r="AN99" s="12">
        <v>0.67061785103076799</v>
      </c>
      <c r="AO99" s="12">
        <v>0.74993318525619201</v>
      </c>
      <c r="AP99" s="12">
        <v>0.74993318525619201</v>
      </c>
      <c r="AQ99" s="12">
        <v>0.75490974038880398</v>
      </c>
      <c r="AR99" s="12">
        <v>0.75490974038880398</v>
      </c>
      <c r="AS99" s="12">
        <v>0.77037228829045501</v>
      </c>
    </row>
    <row r="100" spans="1:45" x14ac:dyDescent="0.25">
      <c r="A100" s="16">
        <v>83</v>
      </c>
      <c r="B100" s="12">
        <v>2.4460869219380399E-3</v>
      </c>
      <c r="C100" s="12">
        <v>5.3361344536072396E-3</v>
      </c>
      <c r="D100" s="12">
        <v>-0.78001193275432101</v>
      </c>
      <c r="E100" s="12">
        <v>406.18889253335698</v>
      </c>
      <c r="F100" s="12">
        <v>201.75772602663201</v>
      </c>
      <c r="G100" s="12">
        <v>1.35572270944331</v>
      </c>
      <c r="H100" s="12">
        <v>1.35572270944331</v>
      </c>
      <c r="I100" s="12">
        <v>0.69975070248226201</v>
      </c>
      <c r="J100" s="12">
        <v>1.5469363981674899E-3</v>
      </c>
      <c r="K100" s="12">
        <v>3.9854236289064799E-3</v>
      </c>
      <c r="L100" s="12">
        <v>1.93958474492253E-3</v>
      </c>
      <c r="M100" s="12">
        <v>1.93958474492253E-3</v>
      </c>
      <c r="N100" s="12">
        <v>-0.94636715473389199</v>
      </c>
      <c r="O100" s="12">
        <v>296.35140323697402</v>
      </c>
      <c r="P100" s="12">
        <v>140.251331257142</v>
      </c>
      <c r="Q100" s="12">
        <v>1.86814021866309</v>
      </c>
      <c r="R100" s="12">
        <v>1.86814021866309</v>
      </c>
      <c r="S100" s="12">
        <v>0.74810988690190405</v>
      </c>
      <c r="T100" s="12">
        <v>4.2782320218618004E-3</v>
      </c>
      <c r="U100" s="12">
        <v>8.7803885502900098E-3</v>
      </c>
      <c r="V100" s="12">
        <v>1.62549696527752</v>
      </c>
      <c r="W100" s="12">
        <v>1.62549696527752</v>
      </c>
      <c r="X100" s="12">
        <v>-0.71898081543839099</v>
      </c>
      <c r="Y100" s="12">
        <v>5.6384170146414698</v>
      </c>
      <c r="Z100" s="12">
        <v>4.8990325282981804</v>
      </c>
      <c r="AA100" s="12">
        <v>0.96635836980273404</v>
      </c>
      <c r="AB100" s="12">
        <v>0.96635836980273404</v>
      </c>
      <c r="AC100" s="12">
        <v>0.73938448634329301</v>
      </c>
      <c r="AD100" s="12">
        <v>5.9492533548370403</v>
      </c>
      <c r="AE100" s="12">
        <v>5.2327014012458397</v>
      </c>
      <c r="AF100" s="12">
        <v>0.77712656847066297</v>
      </c>
      <c r="AG100" s="12">
        <v>0.77712656847066297</v>
      </c>
      <c r="AH100" s="12">
        <v>0.812683606253227</v>
      </c>
      <c r="AI100" s="12">
        <v>0.812683606253227</v>
      </c>
      <c r="AJ100" s="12">
        <v>0.71655195359120005</v>
      </c>
      <c r="AK100" s="12">
        <v>5.9465067772191604</v>
      </c>
      <c r="AL100" s="12">
        <v>5.2293545017571201</v>
      </c>
      <c r="AM100" s="12">
        <v>0.77186531415779003</v>
      </c>
      <c r="AN100" s="12">
        <v>0.77186531415779003</v>
      </c>
      <c r="AO100" s="12">
        <v>0.80196426180540603</v>
      </c>
      <c r="AP100" s="12">
        <v>0.80196426180540603</v>
      </c>
      <c r="AQ100" s="12">
        <v>4.6820239990732503E-2</v>
      </c>
      <c r="AR100" s="12">
        <v>4.6820239990732503E-2</v>
      </c>
      <c r="AS100" s="12">
        <v>0.71715227546204097</v>
      </c>
    </row>
    <row r="101" spans="1:45" x14ac:dyDescent="0.25">
      <c r="A101" s="16">
        <v>84</v>
      </c>
      <c r="B101" s="12">
        <v>2.3731218157872799E-3</v>
      </c>
      <c r="C101" s="12">
        <v>4.8989209968168003E-3</v>
      </c>
      <c r="D101" s="12">
        <v>-0.72480866591410897</v>
      </c>
      <c r="E101" s="12">
        <v>411.80947465465198</v>
      </c>
      <c r="F101" s="12">
        <v>217.037739747762</v>
      </c>
      <c r="G101" s="12">
        <v>1.34050366911979</v>
      </c>
      <c r="H101" s="12">
        <v>1.34050366911979</v>
      </c>
      <c r="I101" s="12">
        <v>0.64048954792534096</v>
      </c>
      <c r="J101" s="12">
        <v>1.50232491938866E-3</v>
      </c>
      <c r="K101" s="12">
        <v>3.5640713595559898E-3</v>
      </c>
      <c r="L101" s="12">
        <v>2.0221499483382898E-3</v>
      </c>
      <c r="M101" s="12">
        <v>2.0221499483382898E-3</v>
      </c>
      <c r="N101" s="12">
        <v>-0.86388967728993504</v>
      </c>
      <c r="O101" s="12">
        <v>304.25401163421702</v>
      </c>
      <c r="P101" s="12">
        <v>150.48391863487799</v>
      </c>
      <c r="Q101" s="12">
        <v>1.8101482282627199</v>
      </c>
      <c r="R101" s="12">
        <v>1.8101482282627199</v>
      </c>
      <c r="S101" s="12">
        <v>0.70400669154735496</v>
      </c>
      <c r="T101" s="12">
        <v>4.04200920553401E-3</v>
      </c>
      <c r="U101" s="12">
        <v>7.8542773464732995E-3</v>
      </c>
      <c r="V101" s="12">
        <v>1.5705262059003799</v>
      </c>
      <c r="W101" s="12">
        <v>1.5705262059003799</v>
      </c>
      <c r="X101" s="12">
        <v>-0.664316371850597</v>
      </c>
      <c r="Y101" s="12">
        <v>5.6810691676354104</v>
      </c>
      <c r="Z101" s="12">
        <v>4.9520457078775202</v>
      </c>
      <c r="AA101" s="12">
        <v>1.0063821698258699</v>
      </c>
      <c r="AB101" s="12">
        <v>1.0063821698258699</v>
      </c>
      <c r="AC101" s="12">
        <v>0.72902345975788896</v>
      </c>
      <c r="AD101" s="12">
        <v>5.9881345620654098</v>
      </c>
      <c r="AE101" s="12">
        <v>5.3347294228414999</v>
      </c>
      <c r="AF101" s="12">
        <v>0.77310745095356903</v>
      </c>
      <c r="AG101" s="12">
        <v>0.77310745095356903</v>
      </c>
      <c r="AH101" s="12">
        <v>0.88573667112832599</v>
      </c>
      <c r="AI101" s="12">
        <v>0.88573667112832599</v>
      </c>
      <c r="AJ101" s="12">
        <v>0.65340513922391397</v>
      </c>
      <c r="AK101" s="12">
        <v>5.9688664700224496</v>
      </c>
      <c r="AL101" s="12">
        <v>5.3115145728359998</v>
      </c>
      <c r="AM101" s="12">
        <v>0.717911752537573</v>
      </c>
      <c r="AN101" s="12">
        <v>0.717911752537573</v>
      </c>
      <c r="AO101" s="12">
        <v>0.80880818060996196</v>
      </c>
      <c r="AP101" s="12">
        <v>0.80880818060996196</v>
      </c>
      <c r="AQ101" s="12">
        <v>0.493387115183269</v>
      </c>
      <c r="AR101" s="12">
        <v>0.493387115183269</v>
      </c>
      <c r="AS101" s="12">
        <v>0.65735189718645204</v>
      </c>
    </row>
    <row r="102" spans="1:45" x14ac:dyDescent="0.25">
      <c r="A102" s="16">
        <v>85</v>
      </c>
      <c r="B102" s="12">
        <v>2.2550987532570202E-3</v>
      </c>
      <c r="C102" s="12">
        <v>4.6280528114040799E-3</v>
      </c>
      <c r="D102" s="12">
        <v>-0.71894245553198499</v>
      </c>
      <c r="E102" s="12">
        <v>431.97076574861399</v>
      </c>
      <c r="F102" s="12">
        <v>227.97833433051099</v>
      </c>
      <c r="G102" s="12">
        <v>1.3038722503956</v>
      </c>
      <c r="H102" s="12">
        <v>1.3038722503956</v>
      </c>
      <c r="I102" s="12">
        <v>0.639107314502944</v>
      </c>
      <c r="J102" s="12">
        <v>1.55806504496843E-3</v>
      </c>
      <c r="K102" s="12">
        <v>3.5445109400978501E-3</v>
      </c>
      <c r="L102" s="12">
        <v>1.61451698193045E-3</v>
      </c>
      <c r="M102" s="12">
        <v>1.61451698193045E-3</v>
      </c>
      <c r="N102" s="12">
        <v>-0.82195549721371997</v>
      </c>
      <c r="O102" s="12">
        <v>317.94731469748899</v>
      </c>
      <c r="P102" s="12">
        <v>153.94919512456201</v>
      </c>
      <c r="Q102" s="12">
        <v>1.79196799131545</v>
      </c>
      <c r="R102" s="12">
        <v>1.79196799131545</v>
      </c>
      <c r="S102" s="12">
        <v>0.72526304580679002</v>
      </c>
      <c r="T102" s="12">
        <v>3.75291177605657E-3</v>
      </c>
      <c r="U102" s="12">
        <v>7.28270337222641E-3</v>
      </c>
      <c r="V102" s="12">
        <v>1.5338051684974101</v>
      </c>
      <c r="W102" s="12">
        <v>1.5338051684974101</v>
      </c>
      <c r="X102" s="12">
        <v>-0.66297012331915905</v>
      </c>
      <c r="Y102" s="12">
        <v>5.7354947869775499</v>
      </c>
      <c r="Z102" s="12">
        <v>4.9886752873167497</v>
      </c>
      <c r="AA102" s="12">
        <v>1.0131051049531501</v>
      </c>
      <c r="AB102" s="12">
        <v>1.0131051049531501</v>
      </c>
      <c r="AC102" s="12">
        <v>0.74681949966079697</v>
      </c>
      <c r="AD102" s="12">
        <v>5.98658164301309</v>
      </c>
      <c r="AE102" s="12">
        <v>5.3112119042007899</v>
      </c>
      <c r="AF102" s="12">
        <v>0.83234069027702895</v>
      </c>
      <c r="AG102" s="12">
        <v>0.83234069027702895</v>
      </c>
      <c r="AH102" s="12">
        <v>0.71887950966001202</v>
      </c>
      <c r="AI102" s="12">
        <v>0.71887950966001202</v>
      </c>
      <c r="AJ102" s="12">
        <v>0.675369738812299</v>
      </c>
      <c r="AK102" s="12">
        <v>5.9360340911899696</v>
      </c>
      <c r="AL102" s="12">
        <v>5.2443095832397599</v>
      </c>
      <c r="AM102" s="12">
        <v>0.75202634535579405</v>
      </c>
      <c r="AN102" s="12">
        <v>0.75202634535579405</v>
      </c>
      <c r="AO102" s="12">
        <v>0.53973817485164699</v>
      </c>
      <c r="AP102" s="12">
        <v>0.53973817485164699</v>
      </c>
      <c r="AQ102" s="12">
        <v>0.73173561067558901</v>
      </c>
      <c r="AR102" s="12">
        <v>0.73173561067558901</v>
      </c>
      <c r="AS102" s="12">
        <v>0.69172450795021401</v>
      </c>
    </row>
    <row r="103" spans="1:45" x14ac:dyDescent="0.25">
      <c r="A103" s="16">
        <v>86</v>
      </c>
      <c r="B103" s="12">
        <v>2.3842419928048401E-3</v>
      </c>
      <c r="C103" s="12">
        <v>4.8776403073423798E-3</v>
      </c>
      <c r="D103" s="12">
        <v>-0.71578030824215899</v>
      </c>
      <c r="E103" s="12">
        <v>414.97958342523998</v>
      </c>
      <c r="F103" s="12">
        <v>217.007262147397</v>
      </c>
      <c r="G103" s="12">
        <v>1.27713259939637</v>
      </c>
      <c r="H103" s="12">
        <v>1.27713259939637</v>
      </c>
      <c r="I103" s="12">
        <v>0.64829850335730199</v>
      </c>
      <c r="J103" s="12">
        <v>1.5062258924548699E-3</v>
      </c>
      <c r="K103" s="12">
        <v>3.5660280957670299E-3</v>
      </c>
      <c r="L103" s="12">
        <v>1.9405213324592799E-3</v>
      </c>
      <c r="M103" s="12">
        <v>1.9405213324592799E-3</v>
      </c>
      <c r="N103" s="12">
        <v>-0.86184528508090696</v>
      </c>
      <c r="O103" s="12">
        <v>308.00673680103</v>
      </c>
      <c r="P103" s="12">
        <v>146.07017779136601</v>
      </c>
      <c r="Q103" s="12">
        <v>1.6934963406480801</v>
      </c>
      <c r="R103" s="12">
        <v>1.6934963406480801</v>
      </c>
      <c r="S103" s="12">
        <v>0.74603447943749801</v>
      </c>
      <c r="T103" s="12">
        <v>3.5904088436342799E-3</v>
      </c>
      <c r="U103" s="12">
        <v>7.0514067374246401E-3</v>
      </c>
      <c r="V103" s="12">
        <v>1.4224468996928501</v>
      </c>
      <c r="W103" s="12">
        <v>1.4224468996928501</v>
      </c>
      <c r="X103" s="12">
        <v>-0.67496105410604001</v>
      </c>
      <c r="Y103" s="12">
        <v>5.6812980676474396</v>
      </c>
      <c r="Z103" s="12">
        <v>4.9037207190637</v>
      </c>
      <c r="AA103" s="12">
        <v>1.0876531867158801</v>
      </c>
      <c r="AB103" s="12">
        <v>1.0876531867158801</v>
      </c>
      <c r="AC103" s="12">
        <v>0.77757734858374306</v>
      </c>
      <c r="AD103" s="12">
        <v>6.0629968971370198</v>
      </c>
      <c r="AE103" s="12">
        <v>5.4318994020140599</v>
      </c>
      <c r="AF103" s="12">
        <v>0.74951593138205896</v>
      </c>
      <c r="AG103" s="12">
        <v>0.74951593138205896</v>
      </c>
      <c r="AH103" s="12">
        <v>1.1264478366819499</v>
      </c>
      <c r="AI103" s="12">
        <v>1.1264478366819499</v>
      </c>
      <c r="AJ103" s="12">
        <v>0.63109749512295099</v>
      </c>
      <c r="AK103" s="12">
        <v>6.0538209890231496</v>
      </c>
      <c r="AL103" s="12">
        <v>5.4248126029292099</v>
      </c>
      <c r="AM103" s="12">
        <v>0.69253469898380604</v>
      </c>
      <c r="AN103" s="12">
        <v>0.69253469898380604</v>
      </c>
      <c r="AO103" s="12">
        <v>1.0899072876879501</v>
      </c>
      <c r="AP103" s="12">
        <v>1.0899072876879501</v>
      </c>
      <c r="AQ103" s="12">
        <v>0.51815291907887495</v>
      </c>
      <c r="AR103" s="12">
        <v>0.51815291907887495</v>
      </c>
      <c r="AS103" s="12">
        <v>0.62900838609393905</v>
      </c>
    </row>
    <row r="104" spans="1:45" x14ac:dyDescent="0.25">
      <c r="A104" s="16">
        <v>87</v>
      </c>
      <c r="B104" s="12">
        <v>2.40458933019458E-3</v>
      </c>
      <c r="C104" s="12">
        <v>4.4971381842546596E-3</v>
      </c>
      <c r="D104" s="12">
        <v>-0.62606210311272503</v>
      </c>
      <c r="E104" s="12">
        <v>411.63475661547801</v>
      </c>
      <c r="F104" s="12">
        <v>233.89884207905601</v>
      </c>
      <c r="G104" s="12">
        <v>1.31618582716638</v>
      </c>
      <c r="H104" s="12">
        <v>1.31618582716638</v>
      </c>
      <c r="I104" s="12">
        <v>0.56524772001301304</v>
      </c>
      <c r="J104" s="12">
        <v>1.4866207403303701E-3</v>
      </c>
      <c r="K104" s="12">
        <v>3.18353107775851E-3</v>
      </c>
      <c r="L104" s="12">
        <v>2.0518101739470801E-3</v>
      </c>
      <c r="M104" s="12">
        <v>2.0518101739470801E-3</v>
      </c>
      <c r="N104" s="12">
        <v>-0.76148539783060598</v>
      </c>
      <c r="O104" s="12">
        <v>312.56867748845599</v>
      </c>
      <c r="P104" s="12">
        <v>156.76839716203301</v>
      </c>
      <c r="Q104" s="12">
        <v>1.7621442441383599</v>
      </c>
      <c r="R104" s="12">
        <v>1.7621442441383599</v>
      </c>
      <c r="S104" s="12">
        <v>0.69005467410296095</v>
      </c>
      <c r="T104" s="12">
        <v>3.8450435637888002E-3</v>
      </c>
      <c r="U104" s="12">
        <v>6.9624900789581499E-3</v>
      </c>
      <c r="V104" s="12">
        <v>1.5038761528776201</v>
      </c>
      <c r="W104" s="12">
        <v>1.5038761528776201</v>
      </c>
      <c r="X104" s="12">
        <v>-0.59375224744966004</v>
      </c>
      <c r="Y104" s="12">
        <v>5.6784283400987601</v>
      </c>
      <c r="Z104" s="12">
        <v>5.0085110699825499</v>
      </c>
      <c r="AA104" s="12">
        <v>1.0525693682578501</v>
      </c>
      <c r="AB104" s="12">
        <v>1.0525693682578501</v>
      </c>
      <c r="AC104" s="12">
        <v>0.66991727011621405</v>
      </c>
      <c r="AD104" s="12">
        <v>6.0189804187228901</v>
      </c>
      <c r="AE104" s="12">
        <v>5.4527709325752403</v>
      </c>
      <c r="AF104" s="12">
        <v>0.76102342779534005</v>
      </c>
      <c r="AG104" s="12">
        <v>0.76102342779534005</v>
      </c>
      <c r="AH104" s="12">
        <v>0.99503913607678396</v>
      </c>
      <c r="AI104" s="12">
        <v>0.99503913607678396</v>
      </c>
      <c r="AJ104" s="12">
        <v>0.56620948614765398</v>
      </c>
      <c r="AK104" s="12">
        <v>5.9821639907532704</v>
      </c>
      <c r="AL104" s="12">
        <v>5.3718918903913302</v>
      </c>
      <c r="AM104" s="12">
        <v>0.53871050363124295</v>
      </c>
      <c r="AN104" s="12">
        <v>0.53871050363124295</v>
      </c>
      <c r="AO104" s="12">
        <v>0.85279904200492196</v>
      </c>
      <c r="AP104" s="12">
        <v>0.85279904200492196</v>
      </c>
      <c r="AQ104" s="12">
        <v>2.5848010966000099</v>
      </c>
      <c r="AR104" s="12">
        <v>2.5848010966000099</v>
      </c>
      <c r="AS104" s="12">
        <v>0.61027210036194801</v>
      </c>
    </row>
    <row r="105" spans="1:45" x14ac:dyDescent="0.25">
      <c r="A105" s="16">
        <v>88</v>
      </c>
      <c r="B105" s="12">
        <v>2.1270275085956301E-3</v>
      </c>
      <c r="C105" s="12">
        <v>4.9382716045783303E-3</v>
      </c>
      <c r="D105" s="12">
        <v>-0.84228992317899398</v>
      </c>
      <c r="E105" s="12">
        <v>454.91418659706</v>
      </c>
      <c r="F105" s="12">
        <v>216.17742850092301</v>
      </c>
      <c r="G105" s="12">
        <v>1.32866690482496</v>
      </c>
      <c r="H105" s="12">
        <v>1.32866690482496</v>
      </c>
      <c r="I105" s="12">
        <v>0.74400930153635103</v>
      </c>
      <c r="J105" s="12">
        <v>1.3272810075723399E-3</v>
      </c>
      <c r="K105" s="12">
        <v>3.5929992016875299E-3</v>
      </c>
      <c r="L105" s="12">
        <v>1.9586032347729799E-3</v>
      </c>
      <c r="M105" s="12">
        <v>1.9586032347729799E-3</v>
      </c>
      <c r="N105" s="12">
        <v>-0.995854791467503</v>
      </c>
      <c r="O105" s="12">
        <v>340.012336554542</v>
      </c>
      <c r="P105" s="12">
        <v>148.40110606924</v>
      </c>
      <c r="Q105" s="12">
        <v>1.8062599971734901</v>
      </c>
      <c r="R105" s="12">
        <v>1.8062599971734901</v>
      </c>
      <c r="S105" s="12">
        <v>0.82906311693363899</v>
      </c>
      <c r="T105" s="12">
        <v>3.5893898872537502E-3</v>
      </c>
      <c r="U105" s="12">
        <v>7.7643847784540799E-3</v>
      </c>
      <c r="V105" s="12">
        <v>1.54619114512404</v>
      </c>
      <c r="W105" s="12">
        <v>1.54619114512404</v>
      </c>
      <c r="X105" s="12">
        <v>-0.77156498316780198</v>
      </c>
      <c r="Y105" s="12">
        <v>5.7758619263740902</v>
      </c>
      <c r="Z105" s="12">
        <v>4.9490039928835303</v>
      </c>
      <c r="AA105" s="12">
        <v>1.0276544784684301</v>
      </c>
      <c r="AB105" s="12">
        <v>1.0276544784684301</v>
      </c>
      <c r="AC105" s="12">
        <v>0.82685793349056103</v>
      </c>
      <c r="AD105" s="12">
        <v>6.0966140652461904</v>
      </c>
      <c r="AE105" s="12">
        <v>5.3407633515868298</v>
      </c>
      <c r="AF105" s="12">
        <v>0.77283246516141402</v>
      </c>
      <c r="AG105" s="12">
        <v>0.77283246516141402</v>
      </c>
      <c r="AH105" s="12">
        <v>0.91343365233860097</v>
      </c>
      <c r="AI105" s="12">
        <v>0.91343365233860097</v>
      </c>
      <c r="AJ105" s="12">
        <v>0.75585071365936396</v>
      </c>
      <c r="AK105" s="12">
        <v>6.0689947813197502</v>
      </c>
      <c r="AL105" s="12">
        <v>5.2923812247328099</v>
      </c>
      <c r="AM105" s="12">
        <v>0.67787850289254103</v>
      </c>
      <c r="AN105" s="12">
        <v>0.67787850289254103</v>
      </c>
      <c r="AO105" s="12">
        <v>0.79074845238496805</v>
      </c>
      <c r="AP105" s="12">
        <v>0.79074845238496805</v>
      </c>
      <c r="AQ105" s="12">
        <v>0.88007855688432801</v>
      </c>
      <c r="AR105" s="12">
        <v>0.88007855688432801</v>
      </c>
      <c r="AS105" s="12">
        <v>0.77661355658694398</v>
      </c>
    </row>
    <row r="106" spans="1:45" x14ac:dyDescent="0.25">
      <c r="A106" s="16">
        <v>89</v>
      </c>
      <c r="B106" s="12">
        <v>2.1662420467377201E-3</v>
      </c>
      <c r="C106" s="12">
        <v>4.76001586653988E-3</v>
      </c>
      <c r="D106" s="12">
        <v>-0.78725711094601303</v>
      </c>
      <c r="E106" s="12">
        <v>449.58440902296502</v>
      </c>
      <c r="F106" s="12">
        <v>222.69001246293101</v>
      </c>
      <c r="G106" s="12">
        <v>1.38135464853955</v>
      </c>
      <c r="H106" s="12">
        <v>1.38135464853955</v>
      </c>
      <c r="I106" s="12">
        <v>0.70254289477523202</v>
      </c>
      <c r="J106" s="12">
        <v>1.2889856742309899E-3</v>
      </c>
      <c r="K106" s="12">
        <v>3.4538256541279499E-3</v>
      </c>
      <c r="L106" s="12">
        <v>2.0819949284967298E-3</v>
      </c>
      <c r="M106" s="12">
        <v>2.0819949284967298E-3</v>
      </c>
      <c r="N106" s="12">
        <v>-0.98562689190601904</v>
      </c>
      <c r="O106" s="12">
        <v>319.35219145745202</v>
      </c>
      <c r="P106" s="12">
        <v>162.78581234604499</v>
      </c>
      <c r="Q106" s="12">
        <v>1.8558270113248601</v>
      </c>
      <c r="R106" s="12">
        <v>1.8558270113248601</v>
      </c>
      <c r="S106" s="12">
        <v>0.67385924020823096</v>
      </c>
      <c r="T106" s="12">
        <v>3.8849249940262299E-3</v>
      </c>
      <c r="U106" s="12">
        <v>7.8868414198794493E-3</v>
      </c>
      <c r="V106" s="12">
        <v>1.62671249479719</v>
      </c>
      <c r="W106" s="12">
        <v>1.62671249479719</v>
      </c>
      <c r="X106" s="12">
        <v>-0.70809205061777403</v>
      </c>
      <c r="Y106" s="12">
        <v>5.7024827383897501</v>
      </c>
      <c r="Z106" s="12">
        <v>5.04983576304718</v>
      </c>
      <c r="AA106" s="12">
        <v>0.99672982789479103</v>
      </c>
      <c r="AB106" s="12">
        <v>0.99672982789479103</v>
      </c>
      <c r="AC106" s="12">
        <v>0.65264697534256499</v>
      </c>
      <c r="AD106" s="12">
        <v>6.10896489508555</v>
      </c>
      <c r="AE106" s="12">
        <v>5.4064949279417904</v>
      </c>
      <c r="AF106" s="12">
        <v>0.72344863036511498</v>
      </c>
      <c r="AG106" s="12">
        <v>0.72344863036511498</v>
      </c>
      <c r="AH106" s="12">
        <v>1.0019907337809999</v>
      </c>
      <c r="AI106" s="12">
        <v>1.0019907337809999</v>
      </c>
      <c r="AJ106" s="12">
        <v>0.70246996714376198</v>
      </c>
      <c r="AK106" s="12">
        <v>6.1035160833720097</v>
      </c>
      <c r="AL106" s="12">
        <v>5.3995793385311099</v>
      </c>
      <c r="AM106" s="12">
        <v>0.71277718218410802</v>
      </c>
      <c r="AN106" s="12">
        <v>0.71277718218410802</v>
      </c>
      <c r="AO106" s="12">
        <v>0.978166943598751</v>
      </c>
      <c r="AP106" s="12">
        <v>0.978166943598751</v>
      </c>
      <c r="AQ106" s="12">
        <v>0.116813271938169</v>
      </c>
      <c r="AR106" s="12">
        <v>0.116813271938169</v>
      </c>
      <c r="AS106" s="12">
        <v>0.70393674484090096</v>
      </c>
    </row>
    <row r="107" spans="1:45" x14ac:dyDescent="0.25">
      <c r="A107" s="16">
        <v>90</v>
      </c>
      <c r="B107" s="12">
        <v>2.2029856932384499E-3</v>
      </c>
      <c r="C107" s="12">
        <v>4.6748272747978801E-3</v>
      </c>
      <c r="D107" s="12">
        <v>-0.75237864190936998</v>
      </c>
      <c r="E107" s="12">
        <v>442.42057648468602</v>
      </c>
      <c r="F107" s="12">
        <v>226.47428602174699</v>
      </c>
      <c r="G107" s="12">
        <v>1.3186007383551701</v>
      </c>
      <c r="H107" s="12">
        <v>1.3186007383551701</v>
      </c>
      <c r="I107" s="12">
        <v>0.669629549187305</v>
      </c>
      <c r="J107" s="12">
        <v>1.41894865372075E-3</v>
      </c>
      <c r="K107" s="12">
        <v>3.4430323246588501E-3</v>
      </c>
      <c r="L107" s="12">
        <v>1.8493352674969401E-3</v>
      </c>
      <c r="M107" s="12">
        <v>1.8493352674969401E-3</v>
      </c>
      <c r="N107" s="12">
        <v>-0.88643636013844995</v>
      </c>
      <c r="O107" s="12">
        <v>336.66662388456302</v>
      </c>
      <c r="P107" s="12">
        <v>149.81458823630899</v>
      </c>
      <c r="Q107" s="12">
        <v>1.8180389378303601</v>
      </c>
      <c r="R107" s="12">
        <v>1.8180389378303601</v>
      </c>
      <c r="S107" s="12">
        <v>0.80969474299503197</v>
      </c>
      <c r="T107" s="12">
        <v>3.7325317763269301E-3</v>
      </c>
      <c r="U107" s="12">
        <v>7.5316666621503599E-3</v>
      </c>
      <c r="V107" s="12">
        <v>1.56633978705393</v>
      </c>
      <c r="W107" s="12">
        <v>1.56633978705393</v>
      </c>
      <c r="X107" s="12">
        <v>-0.70202958978406305</v>
      </c>
      <c r="Y107" s="12">
        <v>5.7859282764876596</v>
      </c>
      <c r="Z107" s="12">
        <v>4.9691093400139197</v>
      </c>
      <c r="AA107" s="12">
        <v>0.98550280720175698</v>
      </c>
      <c r="AB107" s="12">
        <v>0.98550280720175698</v>
      </c>
      <c r="AC107" s="12">
        <v>0.81681893647373405</v>
      </c>
      <c r="AD107" s="12">
        <v>6.0036134933204996</v>
      </c>
      <c r="AE107" s="12">
        <v>5.27741046104431</v>
      </c>
      <c r="AF107" s="12">
        <v>0.83417571832150506</v>
      </c>
      <c r="AG107" s="12">
        <v>0.83417571832150506</v>
      </c>
      <c r="AH107" s="12">
        <v>0.66668900953653198</v>
      </c>
      <c r="AI107" s="12">
        <v>0.66668900953653198</v>
      </c>
      <c r="AJ107" s="12">
        <v>0.72620303227618899</v>
      </c>
      <c r="AK107" s="12">
        <v>5.9772544379047696</v>
      </c>
      <c r="AL107" s="12">
        <v>5.2371703306045596</v>
      </c>
      <c r="AM107" s="12">
        <v>0.77906705212563099</v>
      </c>
      <c r="AN107" s="12">
        <v>0.77906705212563099</v>
      </c>
      <c r="AO107" s="12">
        <v>0.55794899910845097</v>
      </c>
      <c r="AP107" s="12">
        <v>0.55794899910845097</v>
      </c>
      <c r="AQ107" s="12">
        <v>0.45947905746588702</v>
      </c>
      <c r="AR107" s="12">
        <v>0.45947905746588702</v>
      </c>
      <c r="AS107" s="12">
        <v>0.74008410730020602</v>
      </c>
    </row>
    <row r="108" spans="1:45" x14ac:dyDescent="0.25">
      <c r="A108" s="16">
        <v>91</v>
      </c>
      <c r="B108" s="12">
        <v>2.2224357895780102E-3</v>
      </c>
      <c r="C108" s="12">
        <v>4.6595857240725102E-3</v>
      </c>
      <c r="D108" s="12">
        <v>-0.74032274686199795</v>
      </c>
      <c r="E108" s="12">
        <v>438.58531482878402</v>
      </c>
      <c r="F108" s="12">
        <v>226.79035128063001</v>
      </c>
      <c r="G108" s="12">
        <v>1.3293372038055</v>
      </c>
      <c r="H108" s="12">
        <v>1.3293372038055</v>
      </c>
      <c r="I108" s="12">
        <v>0.65952832540647899</v>
      </c>
      <c r="J108" s="12">
        <v>1.4366809481273499E-3</v>
      </c>
      <c r="K108" s="12">
        <v>3.4709950969890801E-3</v>
      </c>
      <c r="L108" s="12">
        <v>1.8313355042808299E-3</v>
      </c>
      <c r="M108" s="12">
        <v>1.8313355042808299E-3</v>
      </c>
      <c r="N108" s="12">
        <v>-0.88210576822425801</v>
      </c>
      <c r="O108" s="12">
        <v>322.64072604028001</v>
      </c>
      <c r="P108" s="12">
        <v>155.933861489892</v>
      </c>
      <c r="Q108" s="12">
        <v>1.79356855880373</v>
      </c>
      <c r="R108" s="12">
        <v>1.79356855880373</v>
      </c>
      <c r="S108" s="12">
        <v>0.72710744833072605</v>
      </c>
      <c r="T108" s="12">
        <v>3.77765205016946E-3</v>
      </c>
      <c r="U108" s="12">
        <v>7.4795971487569002E-3</v>
      </c>
      <c r="V108" s="12">
        <v>1.5642873214698201</v>
      </c>
      <c r="W108" s="12">
        <v>1.5642873214698201</v>
      </c>
      <c r="X108" s="12">
        <v>-0.68307626752935002</v>
      </c>
      <c r="Y108" s="12">
        <v>5.7601248769989599</v>
      </c>
      <c r="Z108" s="12">
        <v>4.9817953774880603</v>
      </c>
      <c r="AA108" s="12">
        <v>0.99848724847457004</v>
      </c>
      <c r="AB108" s="12">
        <v>0.99848724847457004</v>
      </c>
      <c r="AC108" s="12">
        <v>0.77832949951090802</v>
      </c>
      <c r="AD108" s="12">
        <v>6.0171204320957399</v>
      </c>
      <c r="AE108" s="12">
        <v>5.3301643509055996</v>
      </c>
      <c r="AF108" s="12">
        <v>0.80796121671461596</v>
      </c>
      <c r="AG108" s="12">
        <v>0.80796121671461596</v>
      </c>
      <c r="AH108" s="12">
        <v>0.76942177575999904</v>
      </c>
      <c r="AI108" s="12">
        <v>0.76942177575999904</v>
      </c>
      <c r="AJ108" s="12">
        <v>0.68695608119014695</v>
      </c>
      <c r="AK108" s="12">
        <v>6.00419486513076</v>
      </c>
      <c r="AL108" s="12">
        <v>5.3152992483988903</v>
      </c>
      <c r="AM108" s="12">
        <v>0.78086479641123996</v>
      </c>
      <c r="AN108" s="12">
        <v>0.78086479641123996</v>
      </c>
      <c r="AO108" s="12">
        <v>0.71982381302556997</v>
      </c>
      <c r="AP108" s="12">
        <v>0.71982381302556997</v>
      </c>
      <c r="AQ108" s="12">
        <v>0.23321456322532899</v>
      </c>
      <c r="AR108" s="12">
        <v>0.23321456322532899</v>
      </c>
      <c r="AS108" s="12">
        <v>0.68889561673187505</v>
      </c>
    </row>
    <row r="109" spans="1:45" x14ac:dyDescent="0.25">
      <c r="A109" s="16">
        <v>92</v>
      </c>
      <c r="B109" s="12">
        <v>2.2945577472257002E-3</v>
      </c>
      <c r="C109" s="12">
        <v>5.0155140876623596E-3</v>
      </c>
      <c r="D109" s="12">
        <v>-0.78199580395352297</v>
      </c>
      <c r="E109" s="12">
        <v>428.05251312321099</v>
      </c>
      <c r="F109" s="12">
        <v>211.459198463532</v>
      </c>
      <c r="G109" s="12">
        <v>1.27128619117632</v>
      </c>
      <c r="H109" s="12">
        <v>1.27128619117632</v>
      </c>
      <c r="I109" s="12">
        <v>0.70521381745880096</v>
      </c>
      <c r="J109" s="12">
        <v>1.5135151594565699E-3</v>
      </c>
      <c r="K109" s="12">
        <v>3.7603596840790499E-3</v>
      </c>
      <c r="L109" s="12">
        <v>1.7793071940677199E-3</v>
      </c>
      <c r="M109" s="12">
        <v>1.7793071940677199E-3</v>
      </c>
      <c r="N109" s="12">
        <v>-0.910079747897515</v>
      </c>
      <c r="O109" s="12">
        <v>318.14774171480298</v>
      </c>
      <c r="P109" s="12">
        <v>142.485512364389</v>
      </c>
      <c r="Q109" s="12">
        <v>1.71348779793872</v>
      </c>
      <c r="R109" s="12">
        <v>1.71348779793872</v>
      </c>
      <c r="S109" s="12">
        <v>0.80327554455415195</v>
      </c>
      <c r="T109" s="12">
        <v>3.50723450409509E-3</v>
      </c>
      <c r="U109" s="12">
        <v>7.2840580025664396E-3</v>
      </c>
      <c r="V109" s="12">
        <v>1.43316246928973</v>
      </c>
      <c r="W109" s="12">
        <v>1.43316246928973</v>
      </c>
      <c r="X109" s="12">
        <v>-0.73086028848620699</v>
      </c>
      <c r="Y109" s="12">
        <v>5.7110355339722103</v>
      </c>
      <c r="Z109" s="12">
        <v>4.8852583383115604</v>
      </c>
      <c r="AA109" s="12">
        <v>1.07545169800274</v>
      </c>
      <c r="AB109" s="12">
        <v>1.07545169800274</v>
      </c>
      <c r="AC109" s="12">
        <v>0.825777195660653</v>
      </c>
      <c r="AD109" s="12">
        <v>6.0551484307629204</v>
      </c>
      <c r="AE109" s="12">
        <v>5.3472825768983698</v>
      </c>
      <c r="AF109" s="12">
        <v>0.79053911434281199</v>
      </c>
      <c r="AG109" s="12">
        <v>0.79053911434281199</v>
      </c>
      <c r="AH109" s="12">
        <v>0.98433359081560701</v>
      </c>
      <c r="AI109" s="12">
        <v>0.98433359081560701</v>
      </c>
      <c r="AJ109" s="12">
        <v>0.70786585386454104</v>
      </c>
      <c r="AK109" s="12">
        <v>6.0253540433615402</v>
      </c>
      <c r="AL109" s="12">
        <v>5.3019452334989303</v>
      </c>
      <c r="AM109" s="12">
        <v>0.65508147915727699</v>
      </c>
      <c r="AN109" s="12">
        <v>0.65508147915727699</v>
      </c>
      <c r="AO109" s="12">
        <v>0.87397067416683305</v>
      </c>
      <c r="AP109" s="12">
        <v>0.87397067416683305</v>
      </c>
      <c r="AQ109" s="12">
        <v>1.25604186163527</v>
      </c>
      <c r="AR109" s="12">
        <v>1.25604186163527</v>
      </c>
      <c r="AS109" s="12">
        <v>0.72340880986261402</v>
      </c>
    </row>
    <row r="110" spans="1:45" x14ac:dyDescent="0.25">
      <c r="A110" s="16">
        <v>93</v>
      </c>
      <c r="B110" s="12">
        <v>2.0935808110541798E-3</v>
      </c>
      <c r="C110" s="12">
        <v>4.9080010859562199E-3</v>
      </c>
      <c r="D110" s="12">
        <v>-0.851990841445599</v>
      </c>
      <c r="E110" s="12">
        <v>462.17819366695198</v>
      </c>
      <c r="F110" s="12">
        <v>218.93069782594901</v>
      </c>
      <c r="G110" s="12">
        <v>1.41107124636826</v>
      </c>
      <c r="H110" s="12">
        <v>1.41107124636826</v>
      </c>
      <c r="I110" s="12">
        <v>0.74719528584336903</v>
      </c>
      <c r="J110" s="12">
        <v>1.10577611431631E-3</v>
      </c>
      <c r="K110" s="12">
        <v>3.2983578042562502E-3</v>
      </c>
      <c r="L110" s="12">
        <v>2.5074337896650598E-3</v>
      </c>
      <c r="M110" s="12">
        <v>2.5074337896650598E-3</v>
      </c>
      <c r="N110" s="12">
        <v>-1.0928772552138</v>
      </c>
      <c r="O110" s="12">
        <v>351.15253739595101</v>
      </c>
      <c r="P110" s="12">
        <v>155.10170704927299</v>
      </c>
      <c r="Q110" s="12">
        <v>1.8793267978778201</v>
      </c>
      <c r="R110" s="12">
        <v>1.8793267978778201</v>
      </c>
      <c r="S110" s="12">
        <v>0.81713963229687803</v>
      </c>
      <c r="T110" s="12">
        <v>3.8215852527289399E-3</v>
      </c>
      <c r="U110" s="12">
        <v>8.3068045911198294E-3</v>
      </c>
      <c r="V110" s="12">
        <v>1.6632628919391701</v>
      </c>
      <c r="W110" s="12">
        <v>1.6632628919391701</v>
      </c>
      <c r="X110" s="12">
        <v>-0.77640968502038099</v>
      </c>
      <c r="Y110" s="12">
        <v>5.7899694545058296</v>
      </c>
      <c r="Z110" s="12">
        <v>4.9972134783270699</v>
      </c>
      <c r="AA110" s="12">
        <v>0.989715425652541</v>
      </c>
      <c r="AB110" s="12">
        <v>0.989715425652541</v>
      </c>
      <c r="AC110" s="12">
        <v>0.79275597617876103</v>
      </c>
      <c r="AD110" s="12">
        <v>6.1551344951977196</v>
      </c>
      <c r="AE110" s="12">
        <v>5.41719786969536</v>
      </c>
      <c r="AF110" s="12">
        <v>0.69090947380732104</v>
      </c>
      <c r="AG110" s="12">
        <v>0.69090947380732104</v>
      </c>
      <c r="AH110" s="12">
        <v>1.07614846301696</v>
      </c>
      <c r="AI110" s="12">
        <v>1.07614846301696</v>
      </c>
      <c r="AJ110" s="12">
        <v>0.73793662550236405</v>
      </c>
      <c r="AK110" s="12">
        <v>6.1417927650760502</v>
      </c>
      <c r="AL110" s="12">
        <v>5.4000297761262299</v>
      </c>
      <c r="AM110" s="12">
        <v>0.63873788135668697</v>
      </c>
      <c r="AN110" s="12">
        <v>0.63873788135668697</v>
      </c>
      <c r="AO110" s="12">
        <v>1.0181539515659801</v>
      </c>
      <c r="AP110" s="12">
        <v>1.0181539515659801</v>
      </c>
      <c r="AQ110" s="12">
        <v>0.53059691119653296</v>
      </c>
      <c r="AR110" s="12">
        <v>0.53059691119653296</v>
      </c>
      <c r="AS110" s="12">
        <v>0.74176298894982695</v>
      </c>
    </row>
    <row r="111" spans="1:45" x14ac:dyDescent="0.25">
      <c r="A111" s="16">
        <v>94</v>
      </c>
      <c r="B111" s="12">
        <v>2.3137710907852101E-3</v>
      </c>
      <c r="C111" s="12">
        <v>4.9143645828602202E-3</v>
      </c>
      <c r="D111" s="12">
        <v>-0.75328376375676798</v>
      </c>
      <c r="E111" s="12">
        <v>424.46231253114797</v>
      </c>
      <c r="F111" s="12">
        <v>219.05951541643699</v>
      </c>
      <c r="G111" s="12">
        <v>1.38020790745422</v>
      </c>
      <c r="H111" s="12">
        <v>1.38020790745422</v>
      </c>
      <c r="I111" s="12">
        <v>0.66147976817592002</v>
      </c>
      <c r="J111" s="12">
        <v>1.32483494203993E-3</v>
      </c>
      <c r="K111" s="12">
        <v>3.3897401091484399E-3</v>
      </c>
      <c r="L111" s="12">
        <v>2.3120555457134999E-3</v>
      </c>
      <c r="M111" s="12">
        <v>2.3120555457134999E-3</v>
      </c>
      <c r="N111" s="12">
        <v>-0.939465374852407</v>
      </c>
      <c r="O111" s="12">
        <v>314.58166169946401</v>
      </c>
      <c r="P111" s="12">
        <v>155.94041336011199</v>
      </c>
      <c r="Q111" s="12">
        <v>1.82564080411728</v>
      </c>
      <c r="R111" s="12">
        <v>1.82564080411728</v>
      </c>
      <c r="S111" s="12">
        <v>0.70176972943620697</v>
      </c>
      <c r="T111" s="12">
        <v>4.0226099320781004E-3</v>
      </c>
      <c r="U111" s="12">
        <v>7.98412884191225E-3</v>
      </c>
      <c r="V111" s="12">
        <v>1.6057142515531699</v>
      </c>
      <c r="W111" s="12">
        <v>1.6057142515531699</v>
      </c>
      <c r="X111" s="12">
        <v>-0.68552474758979498</v>
      </c>
      <c r="Y111" s="12">
        <v>5.7014161507452297</v>
      </c>
      <c r="Z111" s="12">
        <v>4.9695377618118499</v>
      </c>
      <c r="AA111" s="12">
        <v>0.99572858676555698</v>
      </c>
      <c r="AB111" s="12">
        <v>0.99572858676555698</v>
      </c>
      <c r="AC111" s="12">
        <v>0.73187838893338597</v>
      </c>
      <c r="AD111" s="12">
        <v>6.0845615156614201</v>
      </c>
      <c r="AE111" s="12">
        <v>5.4350693289556098</v>
      </c>
      <c r="AF111" s="12">
        <v>0.69511792073513401</v>
      </c>
      <c r="AG111" s="12">
        <v>0.69511792073513401</v>
      </c>
      <c r="AH111" s="12">
        <v>1.1229563553755699</v>
      </c>
      <c r="AI111" s="12">
        <v>1.1229563553755699</v>
      </c>
      <c r="AJ111" s="12">
        <v>0.649492186705806</v>
      </c>
      <c r="AK111" s="12">
        <v>6.0929439609163696</v>
      </c>
      <c r="AL111" s="12">
        <v>5.4586681618257602</v>
      </c>
      <c r="AM111" s="12">
        <v>0.57626382496208095</v>
      </c>
      <c r="AN111" s="12">
        <v>0.57626382496208095</v>
      </c>
      <c r="AO111" s="12">
        <v>1.1774128586205901</v>
      </c>
      <c r="AP111" s="12">
        <v>1.1774128586205901</v>
      </c>
      <c r="AQ111" s="12">
        <v>1.02341345986503</v>
      </c>
      <c r="AR111" s="12">
        <v>1.02341345986503</v>
      </c>
      <c r="AS111" s="12">
        <v>0.63427579909060805</v>
      </c>
    </row>
    <row r="112" spans="1:45" x14ac:dyDescent="0.25">
      <c r="A112" s="16">
        <v>95</v>
      </c>
      <c r="B112" s="12">
        <v>2.5523414958118101E-3</v>
      </c>
      <c r="C112" s="12">
        <v>5.4210851679486896E-3</v>
      </c>
      <c r="D112" s="12">
        <v>-0.75328483939640001</v>
      </c>
      <c r="E112" s="12">
        <v>390.45758091688401</v>
      </c>
      <c r="F112" s="12">
        <v>198.37447151733801</v>
      </c>
      <c r="G112" s="12">
        <v>1.35446646740277</v>
      </c>
      <c r="H112" s="12">
        <v>1.35446646740277</v>
      </c>
      <c r="I112" s="12">
        <v>0.67716282098148595</v>
      </c>
      <c r="J112" s="12">
        <v>1.61729924138882E-3</v>
      </c>
      <c r="K112" s="12">
        <v>4.0215925187872198E-3</v>
      </c>
      <c r="L112" s="12">
        <v>2.0015647036918998E-3</v>
      </c>
      <c r="M112" s="12">
        <v>2.0015647036918998E-3</v>
      </c>
      <c r="N112" s="12">
        <v>-0.91092035005348504</v>
      </c>
      <c r="O112" s="12">
        <v>288.58525281819999</v>
      </c>
      <c r="P112" s="12">
        <v>134.88498952103799</v>
      </c>
      <c r="Q112" s="12">
        <v>1.8839929595432501</v>
      </c>
      <c r="R112" s="12">
        <v>1.8839929595432501</v>
      </c>
      <c r="S112" s="12">
        <v>0.76056806013165001</v>
      </c>
      <c r="T112" s="12">
        <v>4.4613716937467098E-3</v>
      </c>
      <c r="U112" s="12">
        <v>8.9950103045018607E-3</v>
      </c>
      <c r="V112" s="12">
        <v>1.63223229917471</v>
      </c>
      <c r="W112" s="12">
        <v>1.63223229917471</v>
      </c>
      <c r="X112" s="12">
        <v>-0.70121373958446198</v>
      </c>
      <c r="Y112" s="12">
        <v>5.6064317867139204</v>
      </c>
      <c r="Z112" s="12">
        <v>4.8778584044483102</v>
      </c>
      <c r="AA112" s="12">
        <v>0.96552401042071101</v>
      </c>
      <c r="AB112" s="12">
        <v>0.96552401042071101</v>
      </c>
      <c r="AC112" s="12">
        <v>0.72857338226560697</v>
      </c>
      <c r="AD112" s="12">
        <v>5.8959085674307197</v>
      </c>
      <c r="AE112" s="12">
        <v>5.1926763406352396</v>
      </c>
      <c r="AF112" s="12">
        <v>0.78760950548568398</v>
      </c>
      <c r="AG112" s="12">
        <v>0.78760950548568398</v>
      </c>
      <c r="AH112" s="12">
        <v>0.76300501687254896</v>
      </c>
      <c r="AI112" s="12">
        <v>0.76300501687254896</v>
      </c>
      <c r="AJ112" s="12">
        <v>0.70323222679547603</v>
      </c>
      <c r="AK112" s="12">
        <v>5.8787965542176197</v>
      </c>
      <c r="AL112" s="12">
        <v>5.1662375988322404</v>
      </c>
      <c r="AM112" s="12">
        <v>0.76049780432504899</v>
      </c>
      <c r="AN112" s="12">
        <v>0.76049780432504899</v>
      </c>
      <c r="AO112" s="12">
        <v>0.69276610749382495</v>
      </c>
      <c r="AP112" s="12">
        <v>0.69276610749382495</v>
      </c>
      <c r="AQ112" s="12">
        <v>0.25900919527491001</v>
      </c>
      <c r="AR112" s="12">
        <v>0.25900919527491001</v>
      </c>
      <c r="AS112" s="12">
        <v>0.71255895538537495</v>
      </c>
    </row>
    <row r="113" spans="1:45" x14ac:dyDescent="0.25">
      <c r="A113" s="16">
        <v>96</v>
      </c>
      <c r="B113" s="12">
        <v>2.18435498609098E-3</v>
      </c>
      <c r="C113" s="12">
        <v>4.7377108920847004E-3</v>
      </c>
      <c r="D113" s="12">
        <v>-0.77423350080387399</v>
      </c>
      <c r="E113" s="12">
        <v>444.35622319273</v>
      </c>
      <c r="F113" s="12">
        <v>223.52511033157799</v>
      </c>
      <c r="G113" s="12">
        <v>1.32186478246813</v>
      </c>
      <c r="H113" s="12">
        <v>1.32186478246813</v>
      </c>
      <c r="I113" s="12">
        <v>0.68710278702651395</v>
      </c>
      <c r="J113" s="12">
        <v>1.34225644366436E-3</v>
      </c>
      <c r="K113" s="12">
        <v>3.3934477813868701E-3</v>
      </c>
      <c r="L113" s="12">
        <v>2.04948869527391E-3</v>
      </c>
      <c r="M113" s="12">
        <v>2.04948869527391E-3</v>
      </c>
      <c r="N113" s="12">
        <v>-0.92749433825675398</v>
      </c>
      <c r="O113" s="12">
        <v>333.11563967929499</v>
      </c>
      <c r="P113" s="12">
        <v>152.899389950477</v>
      </c>
      <c r="Q113" s="12">
        <v>1.7609069176487899</v>
      </c>
      <c r="R113" s="12">
        <v>1.7609069176487899</v>
      </c>
      <c r="S113" s="12">
        <v>0.77870957293412901</v>
      </c>
      <c r="T113" s="12">
        <v>3.5769922937482798E-3</v>
      </c>
      <c r="U113" s="12">
        <v>7.3143030414791E-3</v>
      </c>
      <c r="V113" s="12">
        <v>1.5109614681216901</v>
      </c>
      <c r="W113" s="12">
        <v>1.5109614681216901</v>
      </c>
      <c r="X113" s="12">
        <v>-0.71530944605463698</v>
      </c>
      <c r="Y113" s="12">
        <v>5.7515012538264996</v>
      </c>
      <c r="Z113" s="12">
        <v>4.9817262925227901</v>
      </c>
      <c r="AA113" s="12">
        <v>1.0598783250338499</v>
      </c>
      <c r="AB113" s="12">
        <v>1.0598783250338499</v>
      </c>
      <c r="AC113" s="12">
        <v>0.76977496130370904</v>
      </c>
      <c r="AD113" s="12">
        <v>6.09866846263124</v>
      </c>
      <c r="AE113" s="12">
        <v>5.4119743830968803</v>
      </c>
      <c r="AF113" s="12">
        <v>0.75486417370328596</v>
      </c>
      <c r="AG113" s="12">
        <v>0.75486417370328596</v>
      </c>
      <c r="AH113" s="12">
        <v>1.0064708131931901</v>
      </c>
      <c r="AI113" s="12">
        <v>1.0064708131931901</v>
      </c>
      <c r="AJ113" s="12">
        <v>0.68669407953436001</v>
      </c>
      <c r="AK113" s="12">
        <v>6.0721599594243898</v>
      </c>
      <c r="AL113" s="12">
        <v>5.3759122252880402</v>
      </c>
      <c r="AM113" s="12">
        <v>0.66441552811762095</v>
      </c>
      <c r="AN113" s="12">
        <v>0.66441552811762095</v>
      </c>
      <c r="AO113" s="12">
        <v>0.90093752295650598</v>
      </c>
      <c r="AP113" s="12">
        <v>0.90093752295650598</v>
      </c>
      <c r="AQ113" s="12">
        <v>0.89294819297268901</v>
      </c>
      <c r="AR113" s="12">
        <v>0.89294819297268901</v>
      </c>
      <c r="AS113" s="12">
        <v>0.69624773413635599</v>
      </c>
    </row>
    <row r="114" spans="1:45" x14ac:dyDescent="0.25">
      <c r="A114" s="16">
        <v>97</v>
      </c>
      <c r="B114" s="12">
        <v>2.3938795655636001E-3</v>
      </c>
      <c r="C114" s="12">
        <v>5.0945665243709E-3</v>
      </c>
      <c r="D114" s="12">
        <v>-0.755259285335252</v>
      </c>
      <c r="E114" s="12">
        <v>411.07394931851701</v>
      </c>
      <c r="F114" s="12">
        <v>210.828482073809</v>
      </c>
      <c r="G114" s="12">
        <v>1.3809325248394599</v>
      </c>
      <c r="H114" s="12">
        <v>1.3809325248394599</v>
      </c>
      <c r="I114" s="12">
        <v>0.66772820191856597</v>
      </c>
      <c r="J114" s="12">
        <v>1.42504618684769E-3</v>
      </c>
      <c r="K114" s="12">
        <v>3.6268853302918302E-3</v>
      </c>
      <c r="L114" s="12">
        <v>2.2139274030756198E-3</v>
      </c>
      <c r="M114" s="12">
        <v>2.2139274030756198E-3</v>
      </c>
      <c r="N114" s="12">
        <v>-0.93417001920281395</v>
      </c>
      <c r="O114" s="12">
        <v>303.16779896742099</v>
      </c>
      <c r="P114" s="12">
        <v>145.32474949462301</v>
      </c>
      <c r="Q114" s="12">
        <v>1.88190448853777</v>
      </c>
      <c r="R114" s="12">
        <v>1.88190448853777</v>
      </c>
      <c r="S114" s="12">
        <v>0.73531555436863405</v>
      </c>
      <c r="T114" s="12">
        <v>4.3560694028195301E-3</v>
      </c>
      <c r="U114" s="12">
        <v>8.6962214768544696E-3</v>
      </c>
      <c r="V114" s="12">
        <v>1.67471072524447</v>
      </c>
      <c r="W114" s="12">
        <v>1.67471072524447</v>
      </c>
      <c r="X114" s="12">
        <v>-0.69131848067527901</v>
      </c>
      <c r="Y114" s="12">
        <v>5.6836533922381696</v>
      </c>
      <c r="Z114" s="12">
        <v>4.9297660483866403</v>
      </c>
      <c r="AA114" s="12">
        <v>0.93293625874118702</v>
      </c>
      <c r="AB114" s="12">
        <v>0.93293625874118702</v>
      </c>
      <c r="AC114" s="12">
        <v>0.753887343851534</v>
      </c>
      <c r="AD114" s="12">
        <v>5.9349861145118501</v>
      </c>
      <c r="AE114" s="12">
        <v>5.2376606788162601</v>
      </c>
      <c r="AF114" s="12">
        <v>0.78627622130910002</v>
      </c>
      <c r="AG114" s="12">
        <v>0.78627622130910002</v>
      </c>
      <c r="AH114" s="12">
        <v>0.71811117539021097</v>
      </c>
      <c r="AI114" s="12">
        <v>0.71811117539021097</v>
      </c>
      <c r="AJ114" s="12">
        <v>0.69732543569559102</v>
      </c>
      <c r="AK114" s="12">
        <v>5.9351081885366197</v>
      </c>
      <c r="AL114" s="12">
        <v>5.2374706745821298</v>
      </c>
      <c r="AM114" s="12">
        <v>0.78625345498562904</v>
      </c>
      <c r="AN114" s="12">
        <v>0.78625345498562904</v>
      </c>
      <c r="AO114" s="12">
        <v>0.71787571918051896</v>
      </c>
      <c r="AP114" s="12">
        <v>0.71787571918051896</v>
      </c>
      <c r="AQ114" s="12">
        <v>6.0209114484278199E-4</v>
      </c>
      <c r="AR114" s="12">
        <v>6.0209114484278199E-4</v>
      </c>
      <c r="AS114" s="12">
        <v>0.69763751395449003</v>
      </c>
    </row>
    <row r="115" spans="1:45" x14ac:dyDescent="0.25">
      <c r="A115" s="16">
        <v>98</v>
      </c>
      <c r="B115" s="12">
        <v>2.4592966670430802E-3</v>
      </c>
      <c r="C115" s="12">
        <v>5.1719788066815998E-3</v>
      </c>
      <c r="D115" s="12">
        <v>-0.74337996183970201</v>
      </c>
      <c r="E115" s="12">
        <v>403.60017370224</v>
      </c>
      <c r="F115" s="12">
        <v>205.20017103900801</v>
      </c>
      <c r="G115" s="12">
        <v>1.2994973525961599</v>
      </c>
      <c r="H115" s="12">
        <v>1.2994973525961599</v>
      </c>
      <c r="I115" s="12">
        <v>0.67643877204182201</v>
      </c>
      <c r="J115" s="12">
        <v>1.56079925983146E-3</v>
      </c>
      <c r="K115" s="12">
        <v>3.8322466681245402E-3</v>
      </c>
      <c r="L115" s="12">
        <v>1.9614713492255502E-3</v>
      </c>
      <c r="M115" s="12">
        <v>1.9614713492255502E-3</v>
      </c>
      <c r="N115" s="12">
        <v>-0.89825319253026203</v>
      </c>
      <c r="O115" s="12">
        <v>302.35632284581999</v>
      </c>
      <c r="P115" s="12">
        <v>139.17796428575201</v>
      </c>
      <c r="Q115" s="12">
        <v>1.77135643094446</v>
      </c>
      <c r="R115" s="12">
        <v>1.77135643094446</v>
      </c>
      <c r="S115" s="12">
        <v>0.77585276601570796</v>
      </c>
      <c r="T115" s="12">
        <v>3.8696479352029701E-3</v>
      </c>
      <c r="U115" s="12">
        <v>7.80839565876674E-3</v>
      </c>
      <c r="V115" s="12">
        <v>1.48301655625159</v>
      </c>
      <c r="W115" s="12">
        <v>1.48301655625159</v>
      </c>
      <c r="X115" s="12">
        <v>-0.70203599124937399</v>
      </c>
      <c r="Y115" s="12">
        <v>5.6377844237404604</v>
      </c>
      <c r="Z115" s="12">
        <v>4.8821601802584897</v>
      </c>
      <c r="AA115" s="12">
        <v>1.05335800383318</v>
      </c>
      <c r="AB115" s="12">
        <v>1.05335800383318</v>
      </c>
      <c r="AC115" s="12">
        <v>0.75562424348197299</v>
      </c>
      <c r="AD115" s="12">
        <v>5.9949258668825802</v>
      </c>
      <c r="AE115" s="12">
        <v>5.3157822455290402</v>
      </c>
      <c r="AF115" s="12">
        <v>0.77429124748414302</v>
      </c>
      <c r="AG115" s="12">
        <v>0.77429124748414302</v>
      </c>
      <c r="AH115" s="12">
        <v>0.98009528821778402</v>
      </c>
      <c r="AI115" s="12">
        <v>0.98009528821778402</v>
      </c>
      <c r="AJ115" s="12">
        <v>0.679143621353541</v>
      </c>
      <c r="AK115" s="12">
        <v>5.9485404285454804</v>
      </c>
      <c r="AL115" s="12">
        <v>5.2492003085522603</v>
      </c>
      <c r="AM115" s="12">
        <v>0.66148537375792504</v>
      </c>
      <c r="AN115" s="12">
        <v>0.66148537375792504</v>
      </c>
      <c r="AO115" s="12">
        <v>0.80841473751521997</v>
      </c>
      <c r="AP115" s="12">
        <v>0.80841473751521997</v>
      </c>
      <c r="AQ115" s="12">
        <v>1.1646442986443</v>
      </c>
      <c r="AR115" s="12">
        <v>1.1646442986443</v>
      </c>
      <c r="AS115" s="12">
        <v>0.69934011999322698</v>
      </c>
    </row>
    <row r="116" spans="1:45" x14ac:dyDescent="0.25">
      <c r="A116" s="16">
        <v>99</v>
      </c>
      <c r="B116" s="12">
        <v>2.4343614577848798E-3</v>
      </c>
      <c r="C116" s="12">
        <v>5.3099336252538697E-3</v>
      </c>
      <c r="D116" s="12">
        <v>-0.77989484807452902</v>
      </c>
      <c r="E116" s="12">
        <v>405.336537657458</v>
      </c>
      <c r="F116" s="12">
        <v>200.515361671672</v>
      </c>
      <c r="G116" s="12">
        <v>1.3020463790672001</v>
      </c>
      <c r="H116" s="12">
        <v>1.3020463790672001</v>
      </c>
      <c r="I116" s="12">
        <v>0.70382681860364205</v>
      </c>
      <c r="J116" s="12">
        <v>1.6145881165708E-3</v>
      </c>
      <c r="K116" s="12">
        <v>4.0549418379295602E-3</v>
      </c>
      <c r="L116" s="12">
        <v>1.80571321992726E-3</v>
      </c>
      <c r="M116" s="12">
        <v>1.80571321992726E-3</v>
      </c>
      <c r="N116" s="12">
        <v>-0.92085645619894496</v>
      </c>
      <c r="O116" s="12">
        <v>293.31026331062202</v>
      </c>
      <c r="P116" s="12">
        <v>136.80821610526999</v>
      </c>
      <c r="Q116" s="12">
        <v>1.7691219575513799</v>
      </c>
      <c r="R116" s="12">
        <v>1.7691219575513799</v>
      </c>
      <c r="S116" s="12">
        <v>0.76265090527253199</v>
      </c>
      <c r="T116" s="12">
        <v>3.9582224603601102E-3</v>
      </c>
      <c r="U116" s="12">
        <v>8.1567686317170797E-3</v>
      </c>
      <c r="V116" s="12">
        <v>1.5135959965038199</v>
      </c>
      <c r="W116" s="12">
        <v>1.5135959965038199</v>
      </c>
      <c r="X116" s="12">
        <v>-0.72305303868582504</v>
      </c>
      <c r="Y116" s="12">
        <v>5.6368806907660503</v>
      </c>
      <c r="Z116" s="12">
        <v>4.8684122499557398</v>
      </c>
      <c r="AA116" s="12">
        <v>1.01461157136409</v>
      </c>
      <c r="AB116" s="12">
        <v>1.01461157136409</v>
      </c>
      <c r="AC116" s="12">
        <v>0.76846844081030596</v>
      </c>
      <c r="AD116" s="12">
        <v>5.95036494640597</v>
      </c>
      <c r="AE116" s="12">
        <v>5.2283622709022399</v>
      </c>
      <c r="AF116" s="12">
        <v>0.80963984398350697</v>
      </c>
      <c r="AG116" s="12">
        <v>0.80963984398350697</v>
      </c>
      <c r="AH116" s="12">
        <v>0.824680516638438</v>
      </c>
      <c r="AI116" s="12">
        <v>0.824680516638438</v>
      </c>
      <c r="AJ116" s="12">
        <v>0.72200267550372199</v>
      </c>
      <c r="AK116" s="12">
        <v>5.9495015579506099</v>
      </c>
      <c r="AL116" s="12">
        <v>5.2272364464131398</v>
      </c>
      <c r="AM116" s="12">
        <v>0.80845401816524398</v>
      </c>
      <c r="AN116" s="12">
        <v>0.80845401816524398</v>
      </c>
      <c r="AO116" s="12">
        <v>0.82139088732869403</v>
      </c>
      <c r="AP116" s="12">
        <v>0.82139088732869403</v>
      </c>
      <c r="AQ116" s="12">
        <v>1.1759878502500201E-2</v>
      </c>
      <c r="AR116" s="12">
        <v>1.1759878502500201E-2</v>
      </c>
      <c r="AS116" s="12">
        <v>0.72226511153746698</v>
      </c>
    </row>
    <row r="117" spans="1:45" x14ac:dyDescent="0.25">
      <c r="A117" s="16">
        <v>100</v>
      </c>
      <c r="B117" s="12">
        <v>2.1483953044860401E-3</v>
      </c>
      <c r="C117" s="12">
        <v>5.3356946615143496E-3</v>
      </c>
      <c r="D117" s="12">
        <v>-0.90969789116086597</v>
      </c>
      <c r="E117" s="12">
        <v>452.07638853553698</v>
      </c>
      <c r="F117" s="12">
        <v>198.53365398044801</v>
      </c>
      <c r="G117" s="12">
        <v>1.27805100032588</v>
      </c>
      <c r="H117" s="12">
        <v>1.27805100032588</v>
      </c>
      <c r="I117" s="12">
        <v>0.82289253951802799</v>
      </c>
      <c r="J117" s="12">
        <v>1.51849052408106E-3</v>
      </c>
      <c r="K117" s="12">
        <v>4.2977133803569698E-3</v>
      </c>
      <c r="L117" s="12">
        <v>1.4716655529749701E-3</v>
      </c>
      <c r="M117" s="12">
        <v>1.4716655529749701E-3</v>
      </c>
      <c r="N117" s="12">
        <v>-1.0403663440798301</v>
      </c>
      <c r="O117" s="12">
        <v>322.43085193637103</v>
      </c>
      <c r="P117" s="12">
        <v>136.472652583805</v>
      </c>
      <c r="Q117" s="12">
        <v>1.7523866140578199</v>
      </c>
      <c r="R117" s="12">
        <v>1.7523866140578199</v>
      </c>
      <c r="S117" s="12">
        <v>0.85976445346434904</v>
      </c>
      <c r="T117" s="12">
        <v>3.44491720343473E-3</v>
      </c>
      <c r="U117" s="12">
        <v>7.9712790965426501E-3</v>
      </c>
      <c r="V117" s="12">
        <v>1.4730599601757901</v>
      </c>
      <c r="W117" s="12">
        <v>1.4730599601757901</v>
      </c>
      <c r="X117" s="12">
        <v>-0.83894509848563703</v>
      </c>
      <c r="Y117" s="12">
        <v>5.7367132174247297</v>
      </c>
      <c r="Z117" s="12">
        <v>4.8703063067791703</v>
      </c>
      <c r="AA117" s="12">
        <v>1.0490324076359601</v>
      </c>
      <c r="AB117" s="12">
        <v>1.0490324076359601</v>
      </c>
      <c r="AC117" s="12">
        <v>0.86640691064555397</v>
      </c>
      <c r="AD117" s="12">
        <v>6.0563331390009099</v>
      </c>
      <c r="AE117" s="12">
        <v>5.2164839250638497</v>
      </c>
      <c r="AF117" s="12">
        <v>0.82582621123317901</v>
      </c>
      <c r="AG117" s="12">
        <v>0.82582621123317901</v>
      </c>
      <c r="AH117" s="12">
        <v>0.817492669055632</v>
      </c>
      <c r="AI117" s="12">
        <v>0.817492669055632</v>
      </c>
      <c r="AJ117" s="12">
        <v>0.83984921393706802</v>
      </c>
      <c r="AK117" s="12">
        <v>6.03022453042</v>
      </c>
      <c r="AL117" s="12">
        <v>5.1852285837550101</v>
      </c>
      <c r="AM117" s="12">
        <v>0.80079212812816403</v>
      </c>
      <c r="AN117" s="12">
        <v>0.80079212812816403</v>
      </c>
      <c r="AO117" s="12">
        <v>0.73106352036685895</v>
      </c>
      <c r="AP117" s="12">
        <v>0.73106352036685895</v>
      </c>
      <c r="AQ117" s="12">
        <v>0.27280557748189399</v>
      </c>
      <c r="AR117" s="12">
        <v>0.27280557748189399</v>
      </c>
      <c r="AS117" s="12">
        <v>0.84499594666498701</v>
      </c>
    </row>
  </sheetData>
  <mergeCells count="2"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S117"/>
  <sheetViews>
    <sheetView workbookViewId="0">
      <selection activeCell="A12" sqref="A12"/>
    </sheetView>
  </sheetViews>
  <sheetFormatPr defaultColWidth="11.42578125" defaultRowHeight="15" x14ac:dyDescent="0.25"/>
  <cols>
    <col min="1" max="1" width="19.140625" bestFit="1" customWidth="1"/>
    <col min="2" max="2" width="19.28515625" bestFit="1" customWidth="1"/>
    <col min="3" max="3" width="23.5703125" bestFit="1" customWidth="1"/>
    <col min="4" max="4" width="23.7109375" bestFit="1" customWidth="1"/>
    <col min="5" max="5" width="24.42578125" bestFit="1" customWidth="1"/>
    <col min="6" max="6" width="24.5703125" bestFit="1" customWidth="1"/>
    <col min="7" max="7" width="24.42578125" bestFit="1" customWidth="1"/>
    <col min="8" max="9" width="24.5703125" bestFit="1" customWidth="1"/>
    <col min="10" max="10" width="26.28515625" bestFit="1" customWidth="1"/>
  </cols>
  <sheetData>
    <row r="2" spans="1:45" x14ac:dyDescent="0.25">
      <c r="B2" s="39" t="s">
        <v>61</v>
      </c>
      <c r="C2" s="39"/>
    </row>
    <row r="3" spans="1:45" x14ac:dyDescent="0.25">
      <c r="B3" s="40" t="s">
        <v>62</v>
      </c>
      <c r="C3" s="40"/>
    </row>
    <row r="4" spans="1:45" x14ac:dyDescent="0.25">
      <c r="E4" s="2"/>
    </row>
    <row r="5" spans="1:45" x14ac:dyDescent="0.25">
      <c r="B5" s="2" t="s">
        <v>56</v>
      </c>
      <c r="C5" s="3">
        <v>100</v>
      </c>
      <c r="E5" s="11"/>
    </row>
    <row r="8" spans="1:45" x14ac:dyDescent="0.25">
      <c r="A8" s="14" t="s">
        <v>64</v>
      </c>
      <c r="B8" t="str">
        <f>B14</f>
        <v>comshp.exp.rate.int</v>
      </c>
      <c r="C8" t="str">
        <f t="shared" ref="C8:AS8" si="0">C14</f>
        <v>comshp.exp.rate.ref</v>
      </c>
      <c r="D8" t="str">
        <f t="shared" si="0"/>
        <v>comshp.exp.rate.TE</v>
      </c>
      <c r="E8" t="str">
        <f t="shared" si="0"/>
        <v>comshp.weibull.scale.int</v>
      </c>
      <c r="F8" t="str">
        <f t="shared" si="0"/>
        <v>comshp.weibull.scale.ref</v>
      </c>
      <c r="G8" t="str">
        <f t="shared" si="0"/>
        <v>comshp.weibull.shape.int</v>
      </c>
      <c r="H8" t="str">
        <f t="shared" si="0"/>
        <v>comshp.weibull.shape.ref</v>
      </c>
      <c r="I8" t="str">
        <f t="shared" si="0"/>
        <v>comshp.weibull.scale.TE</v>
      </c>
      <c r="J8" t="str">
        <f t="shared" si="0"/>
        <v>comshp.gompertz.rate.int</v>
      </c>
      <c r="K8" t="str">
        <f t="shared" si="0"/>
        <v>comshp.gompertz.rate.ref</v>
      </c>
      <c r="L8" t="str">
        <f t="shared" si="0"/>
        <v>comshp.gompertz.shape.int</v>
      </c>
      <c r="M8" t="str">
        <f t="shared" si="0"/>
        <v>comshp.gompertz.shape.ref</v>
      </c>
      <c r="N8" t="str">
        <f t="shared" si="0"/>
        <v>comshp.gompertz.rate.TE</v>
      </c>
      <c r="O8" t="str">
        <f t="shared" si="0"/>
        <v>comshp.llogis.scale.int</v>
      </c>
      <c r="P8" t="str">
        <f t="shared" si="0"/>
        <v>comshp.llogis.scale.ref</v>
      </c>
      <c r="Q8" t="str">
        <f t="shared" si="0"/>
        <v>comshp.llogis.shape.int</v>
      </c>
      <c r="R8" t="str">
        <f t="shared" si="0"/>
        <v>comshp.llogis.shape.ref</v>
      </c>
      <c r="S8" t="str">
        <f t="shared" si="0"/>
        <v>comshp.llogis.scale.TE</v>
      </c>
      <c r="T8" t="str">
        <f t="shared" si="0"/>
        <v>comshp.gamma.rate.int</v>
      </c>
      <c r="U8" t="str">
        <f t="shared" si="0"/>
        <v>comshp.gamma.rate.ref</v>
      </c>
      <c r="V8" t="str">
        <f t="shared" si="0"/>
        <v>comshp.gamma.shape.int</v>
      </c>
      <c r="W8" t="str">
        <f t="shared" si="0"/>
        <v>comshp.gamma.shape.ref</v>
      </c>
      <c r="X8" t="str">
        <f t="shared" si="0"/>
        <v>comshp.gamma.rate.TE</v>
      </c>
      <c r="Y8" t="str">
        <f t="shared" si="0"/>
        <v>comshp.lnorm.meanlog.int</v>
      </c>
      <c r="Z8" t="str">
        <f t="shared" si="0"/>
        <v>comshp.lnorm.meanlog.ref</v>
      </c>
      <c r="AA8" t="str">
        <f t="shared" si="0"/>
        <v>comshp.lnorm.sdlog.int</v>
      </c>
      <c r="AB8" t="str">
        <f t="shared" si="0"/>
        <v>comshp.lnorm.sdlog.ref</v>
      </c>
      <c r="AC8" t="str">
        <f t="shared" si="0"/>
        <v>comshp.lnorm.meanlog.TE</v>
      </c>
      <c r="AD8" t="str">
        <f t="shared" si="0"/>
        <v>comshp.gengamma.mu.int</v>
      </c>
      <c r="AE8" t="str">
        <f t="shared" si="0"/>
        <v>comshp.gengamma.mu.ref</v>
      </c>
      <c r="AF8" t="str">
        <f t="shared" si="0"/>
        <v>comshp.gengamma.sigma.int</v>
      </c>
      <c r="AG8" t="str">
        <f t="shared" si="0"/>
        <v>comshp.gengamma.sigma.ref</v>
      </c>
      <c r="AH8" t="str">
        <f t="shared" si="0"/>
        <v>comshp.gengamma.Q.int</v>
      </c>
      <c r="AI8" t="str">
        <f t="shared" si="0"/>
        <v>comshp.gengamma.Q.ref</v>
      </c>
      <c r="AJ8" t="str">
        <f t="shared" si="0"/>
        <v>comshp.gengamma.mu.TE</v>
      </c>
      <c r="AK8" t="str">
        <f t="shared" si="0"/>
        <v>comshp.genf.mu.int</v>
      </c>
      <c r="AL8" t="str">
        <f t="shared" si="0"/>
        <v>comshp.genf.mu.ref</v>
      </c>
      <c r="AM8" t="str">
        <f t="shared" si="0"/>
        <v>comshp.genf.sigma.int</v>
      </c>
      <c r="AN8" t="str">
        <f t="shared" si="0"/>
        <v>comshp.genf.sigma.ref</v>
      </c>
      <c r="AO8" t="str">
        <f t="shared" si="0"/>
        <v>comshp.genf.Q.int</v>
      </c>
      <c r="AP8" t="str">
        <f t="shared" si="0"/>
        <v>comshp.genf.Q.ref</v>
      </c>
      <c r="AQ8" t="str">
        <f t="shared" si="0"/>
        <v>comshp.genf.P.int</v>
      </c>
      <c r="AR8" t="str">
        <f t="shared" si="0"/>
        <v>comshp.genf.P.ref</v>
      </c>
      <c r="AS8" t="str">
        <f t="shared" si="0"/>
        <v>comshp.genf.mu.TE</v>
      </c>
    </row>
    <row r="9" spans="1:45" x14ac:dyDescent="0.25">
      <c r="A9" s="15"/>
      <c r="B9">
        <f t="shared" ref="B9:AS9" si="1">IF(PSA, OS_psa_select, OS_estimates)</f>
        <v>6.00260098082426E-4</v>
      </c>
      <c r="C9">
        <f t="shared" si="1"/>
        <v>8.6856888118448303E-4</v>
      </c>
      <c r="D9">
        <f t="shared" si="1"/>
        <v>-0.36948383496618997</v>
      </c>
      <c r="E9">
        <f t="shared" si="1"/>
        <v>1449.8314041705</v>
      </c>
      <c r="F9">
        <f t="shared" si="1"/>
        <v>1040.76906369176</v>
      </c>
      <c r="G9">
        <f t="shared" si="1"/>
        <v>1.1348119979683</v>
      </c>
      <c r="H9">
        <f t="shared" si="1"/>
        <v>1.1348119979683</v>
      </c>
      <c r="I9">
        <f t="shared" si="1"/>
        <v>0.33148735249792599</v>
      </c>
      <c r="J9">
        <f t="shared" si="1"/>
        <v>4.8763177281743801E-4</v>
      </c>
      <c r="K9">
        <f t="shared" si="1"/>
        <v>7.0972507565305795E-4</v>
      </c>
      <c r="L9">
        <f t="shared" si="1"/>
        <v>7.5285365492689901E-4</v>
      </c>
      <c r="M9">
        <f t="shared" si="1"/>
        <v>7.5285365492689901E-4</v>
      </c>
      <c r="N9">
        <f t="shared" si="1"/>
        <v>-0.37531712052946298</v>
      </c>
      <c r="O9">
        <f t="shared" si="1"/>
        <v>1171.3244621986601</v>
      </c>
      <c r="P9">
        <f t="shared" si="1"/>
        <v>797.01153321388097</v>
      </c>
      <c r="Q9">
        <f t="shared" si="1"/>
        <v>1.2529153305059</v>
      </c>
      <c r="R9">
        <f t="shared" si="1"/>
        <v>1.2529153305059</v>
      </c>
      <c r="S9">
        <f t="shared" si="1"/>
        <v>0.38502125704637202</v>
      </c>
      <c r="T9">
        <f t="shared" si="1"/>
        <v>8.0389725490305898E-4</v>
      </c>
      <c r="U9">
        <f t="shared" si="1"/>
        <v>1.12933974632453E-3</v>
      </c>
      <c r="V9">
        <f t="shared" si="1"/>
        <v>1.1680681031238001</v>
      </c>
      <c r="W9">
        <f t="shared" si="1"/>
        <v>1.1680681031238001</v>
      </c>
      <c r="X9">
        <f t="shared" si="1"/>
        <v>-0.339916977047655</v>
      </c>
      <c r="Y9">
        <f t="shared" si="1"/>
        <v>7.2423700844474297</v>
      </c>
      <c r="Z9">
        <f t="shared" si="1"/>
        <v>6.7984550938847903</v>
      </c>
      <c r="AA9">
        <f t="shared" si="1"/>
        <v>1.565386030232</v>
      </c>
      <c r="AB9">
        <f t="shared" si="1"/>
        <v>1.565386030232</v>
      </c>
      <c r="AC9">
        <f t="shared" si="1"/>
        <v>0.443914990562645</v>
      </c>
      <c r="AD9">
        <f t="shared" si="1"/>
        <v>7.2804093257323403</v>
      </c>
      <c r="AE9">
        <f t="shared" si="1"/>
        <v>6.94319641300077</v>
      </c>
      <c r="AF9">
        <f t="shared" si="1"/>
        <v>0.91041126989176402</v>
      </c>
      <c r="AG9">
        <f t="shared" si="1"/>
        <v>0.91041126989176402</v>
      </c>
      <c r="AH9">
        <f t="shared" si="1"/>
        <v>0.94956083561762805</v>
      </c>
      <c r="AI9">
        <f t="shared" si="1"/>
        <v>0.94956083561762805</v>
      </c>
      <c r="AJ9">
        <f t="shared" si="1"/>
        <v>0.33721291273156501</v>
      </c>
      <c r="AK9">
        <f t="shared" si="1"/>
        <v>7.2698734785630901</v>
      </c>
      <c r="AL9">
        <f t="shared" si="1"/>
        <v>6.9319576240955598</v>
      </c>
      <c r="AM9">
        <f t="shared" si="1"/>
        <v>0.91645614586284996</v>
      </c>
      <c r="AN9">
        <f t="shared" si="1"/>
        <v>0.91645614586284996</v>
      </c>
      <c r="AO9">
        <f t="shared" si="1"/>
        <v>0.90250859532869399</v>
      </c>
      <c r="AP9">
        <f t="shared" si="1"/>
        <v>0.90250859532869399</v>
      </c>
      <c r="AQ9">
        <f t="shared" si="1"/>
        <v>7.9519785319480493E-2</v>
      </c>
      <c r="AR9">
        <f t="shared" si="1"/>
        <v>7.9519785319480493E-2</v>
      </c>
      <c r="AS9">
        <f t="shared" si="1"/>
        <v>0.33791585446753297</v>
      </c>
    </row>
    <row r="11" spans="1:45" x14ac:dyDescent="0.25">
      <c r="A11" s="14" t="s">
        <v>60</v>
      </c>
      <c r="B11" t="str">
        <f>B17</f>
        <v>comshp.exp.rate.int</v>
      </c>
      <c r="C11" t="str">
        <f t="shared" ref="C11:AS11" si="2">C17</f>
        <v>comshp.exp.rate.ref</v>
      </c>
      <c r="D11" t="str">
        <f t="shared" si="2"/>
        <v>comshp.exp.rate.TE</v>
      </c>
      <c r="E11" t="str">
        <f t="shared" si="2"/>
        <v>comshp.weibull.scale.int</v>
      </c>
      <c r="F11" t="str">
        <f t="shared" si="2"/>
        <v>comshp.weibull.scale.ref</v>
      </c>
      <c r="G11" t="str">
        <f t="shared" si="2"/>
        <v>comshp.weibull.shape.int</v>
      </c>
      <c r="H11" t="str">
        <f t="shared" si="2"/>
        <v>comshp.weibull.shape.ref</v>
      </c>
      <c r="I11" t="str">
        <f t="shared" si="2"/>
        <v>comshp.weibull.scale.TE</v>
      </c>
      <c r="J11" t="str">
        <f t="shared" si="2"/>
        <v>comshp.gompertz.rate.int</v>
      </c>
      <c r="K11" t="str">
        <f t="shared" si="2"/>
        <v>comshp.gompertz.rate.ref</v>
      </c>
      <c r="L11" t="str">
        <f t="shared" si="2"/>
        <v>comshp.gompertz.shape.int</v>
      </c>
      <c r="M11" t="str">
        <f t="shared" si="2"/>
        <v>comshp.gompertz.shape.ref</v>
      </c>
      <c r="N11" t="str">
        <f t="shared" si="2"/>
        <v>comshp.gompertz.rate.TE</v>
      </c>
      <c r="O11" t="str">
        <f t="shared" si="2"/>
        <v>comshp.llogis.scale.int</v>
      </c>
      <c r="P11" t="str">
        <f t="shared" si="2"/>
        <v>comshp.llogis.scale.ref</v>
      </c>
      <c r="Q11" t="str">
        <f t="shared" si="2"/>
        <v>comshp.llogis.shape.int</v>
      </c>
      <c r="R11" t="str">
        <f t="shared" si="2"/>
        <v>comshp.llogis.shape.ref</v>
      </c>
      <c r="S11" t="str">
        <f t="shared" si="2"/>
        <v>comshp.llogis.scale.TE</v>
      </c>
      <c r="T11" t="str">
        <f t="shared" si="2"/>
        <v>comshp.gamma.rate.int</v>
      </c>
      <c r="U11" t="str">
        <f t="shared" si="2"/>
        <v>comshp.gamma.rate.ref</v>
      </c>
      <c r="V11" t="str">
        <f t="shared" si="2"/>
        <v>comshp.gamma.shape.int</v>
      </c>
      <c r="W11" t="str">
        <f t="shared" si="2"/>
        <v>comshp.gamma.shape.ref</v>
      </c>
      <c r="X11" t="str">
        <f t="shared" si="2"/>
        <v>comshp.gamma.rate.TE</v>
      </c>
      <c r="Y11" t="str">
        <f t="shared" si="2"/>
        <v>comshp.lnorm.meanlog.int</v>
      </c>
      <c r="Z11" t="str">
        <f t="shared" si="2"/>
        <v>comshp.lnorm.meanlog.ref</v>
      </c>
      <c r="AA11" t="str">
        <f t="shared" si="2"/>
        <v>comshp.lnorm.sdlog.int</v>
      </c>
      <c r="AB11" t="str">
        <f t="shared" si="2"/>
        <v>comshp.lnorm.sdlog.ref</v>
      </c>
      <c r="AC11" t="str">
        <f t="shared" si="2"/>
        <v>comshp.lnorm.meanlog.TE</v>
      </c>
      <c r="AD11" t="str">
        <f t="shared" si="2"/>
        <v>comshp.gengamma.mu.int</v>
      </c>
      <c r="AE11" t="str">
        <f t="shared" si="2"/>
        <v>comshp.gengamma.mu.ref</v>
      </c>
      <c r="AF11" t="str">
        <f t="shared" si="2"/>
        <v>comshp.gengamma.sigma.int</v>
      </c>
      <c r="AG11" t="str">
        <f t="shared" si="2"/>
        <v>comshp.gengamma.sigma.ref</v>
      </c>
      <c r="AH11" t="str">
        <f t="shared" si="2"/>
        <v>comshp.gengamma.Q.int</v>
      </c>
      <c r="AI11" t="str">
        <f t="shared" si="2"/>
        <v>comshp.gengamma.Q.ref</v>
      </c>
      <c r="AJ11" t="str">
        <f t="shared" si="2"/>
        <v>comshp.gengamma.mu.TE</v>
      </c>
      <c r="AK11" t="str">
        <f t="shared" si="2"/>
        <v>comshp.genf.mu.int</v>
      </c>
      <c r="AL11" t="str">
        <f t="shared" si="2"/>
        <v>comshp.genf.mu.ref</v>
      </c>
      <c r="AM11" t="str">
        <f t="shared" si="2"/>
        <v>comshp.genf.sigma.int</v>
      </c>
      <c r="AN11" t="str">
        <f t="shared" si="2"/>
        <v>comshp.genf.sigma.ref</v>
      </c>
      <c r="AO11" t="str">
        <f t="shared" si="2"/>
        <v>comshp.genf.Q.int</v>
      </c>
      <c r="AP11" t="str">
        <f t="shared" si="2"/>
        <v>comshp.genf.Q.ref</v>
      </c>
      <c r="AQ11" t="str">
        <f t="shared" si="2"/>
        <v>comshp.genf.P.int</v>
      </c>
      <c r="AR11" t="str">
        <f t="shared" si="2"/>
        <v>comshp.genf.P.ref</v>
      </c>
      <c r="AS11" t="str">
        <f t="shared" si="2"/>
        <v>comshp.genf.mu.TE</v>
      </c>
    </row>
    <row r="12" spans="1:45" x14ac:dyDescent="0.25">
      <c r="A12" s="17">
        <f ca="1">IF(PSA_correlated=TRUE,PFS_PSA_SEL,RANDBETWEEN(1,n_os_samples))</f>
        <v>19</v>
      </c>
      <c r="B12">
        <f t="shared" ref="B12:AS12" ca="1" si="3">INDEX(OS_samples,OS_PSA_SEL,)</f>
        <v>6.3794247022952097E-4</v>
      </c>
      <c r="C12">
        <f t="shared" ca="1" si="3"/>
        <v>9.3795930948370899E-4</v>
      </c>
      <c r="D12">
        <f t="shared" ca="1" si="3"/>
        <v>-0.38545846075894602</v>
      </c>
      <c r="E12">
        <f t="shared" ca="1" si="3"/>
        <v>1393.33624555809</v>
      </c>
      <c r="F12">
        <f t="shared" ca="1" si="3"/>
        <v>980.48612189761297</v>
      </c>
      <c r="G12">
        <f t="shared" ca="1" si="3"/>
        <v>1.11677381565923</v>
      </c>
      <c r="H12">
        <f t="shared" ca="1" si="3"/>
        <v>1.11677381565923</v>
      </c>
      <c r="I12">
        <f t="shared" ca="1" si="3"/>
        <v>0.35140783553322102</v>
      </c>
      <c r="J12">
        <f t="shared" ca="1" si="3"/>
        <v>4.9711861614767298E-4</v>
      </c>
      <c r="K12">
        <f t="shared" ca="1" si="3"/>
        <v>7.3769714091598997E-4</v>
      </c>
      <c r="L12">
        <f t="shared" ca="1" si="3"/>
        <v>9.1261732318014097E-4</v>
      </c>
      <c r="M12">
        <f t="shared" ca="1" si="3"/>
        <v>9.1261732318014097E-4</v>
      </c>
      <c r="N12">
        <f t="shared" ca="1" si="3"/>
        <v>-0.39470470030782301</v>
      </c>
      <c r="O12">
        <f t="shared" ca="1" si="3"/>
        <v>1118.44094194628</v>
      </c>
      <c r="P12">
        <f t="shared" ca="1" si="3"/>
        <v>752.57754082593704</v>
      </c>
      <c r="Q12">
        <f t="shared" ca="1" si="3"/>
        <v>1.2341346093280601</v>
      </c>
      <c r="R12">
        <f t="shared" ca="1" si="3"/>
        <v>1.2341346093280601</v>
      </c>
      <c r="S12">
        <f t="shared" ca="1" si="3"/>
        <v>0.39618694281397099</v>
      </c>
      <c r="T12">
        <f t="shared" ca="1" si="3"/>
        <v>8.0302951320974903E-4</v>
      </c>
      <c r="U12">
        <f t="shared" ca="1" si="3"/>
        <v>1.1504934317174099E-3</v>
      </c>
      <c r="V12">
        <f t="shared" ca="1" si="3"/>
        <v>1.1310464781929901</v>
      </c>
      <c r="W12">
        <f t="shared" ca="1" si="3"/>
        <v>1.1310464781929901</v>
      </c>
      <c r="X12">
        <f t="shared" ca="1" si="3"/>
        <v>-0.359554733434024</v>
      </c>
      <c r="Y12">
        <f t="shared" ca="1" si="3"/>
        <v>7.20472748817678</v>
      </c>
      <c r="Z12">
        <f t="shared" ca="1" si="3"/>
        <v>6.7796811758736899</v>
      </c>
      <c r="AA12">
        <f t="shared" ca="1" si="3"/>
        <v>1.6426239942282601</v>
      </c>
      <c r="AB12">
        <f t="shared" ca="1" si="3"/>
        <v>1.6426239942282601</v>
      </c>
      <c r="AC12">
        <f t="shared" ca="1" si="3"/>
        <v>0.42504631230308798</v>
      </c>
      <c r="AD12">
        <f t="shared" ca="1" si="3"/>
        <v>7.2657320413658901</v>
      </c>
      <c r="AE12">
        <f t="shared" ca="1" si="3"/>
        <v>6.9670431929793804</v>
      </c>
      <c r="AF12">
        <f t="shared" ca="1" si="3"/>
        <v>0.47038398897640399</v>
      </c>
      <c r="AG12">
        <f t="shared" ca="1" si="3"/>
        <v>0.47038398897640399</v>
      </c>
      <c r="AH12">
        <f t="shared" ca="1" si="3"/>
        <v>2.1240235767398499</v>
      </c>
      <c r="AI12">
        <f t="shared" ca="1" si="3"/>
        <v>2.1240235767398499</v>
      </c>
      <c r="AJ12">
        <f t="shared" ca="1" si="3"/>
        <v>0.298688848386509</v>
      </c>
      <c r="AK12">
        <f t="shared" ca="1" si="3"/>
        <v>0</v>
      </c>
      <c r="AL12">
        <f t="shared" ca="1" si="3"/>
        <v>0</v>
      </c>
      <c r="AM12">
        <f t="shared" ca="1" si="3"/>
        <v>0</v>
      </c>
      <c r="AN12">
        <f t="shared" ca="1" si="3"/>
        <v>0</v>
      </c>
      <c r="AO12">
        <f t="shared" ca="1" si="3"/>
        <v>0</v>
      </c>
      <c r="AP12">
        <f t="shared" ca="1" si="3"/>
        <v>0</v>
      </c>
      <c r="AQ12">
        <f t="shared" ca="1" si="3"/>
        <v>0</v>
      </c>
      <c r="AR12">
        <f t="shared" ca="1" si="3"/>
        <v>0</v>
      </c>
      <c r="AS12">
        <f t="shared" ca="1" si="3"/>
        <v>0</v>
      </c>
    </row>
    <row r="14" spans="1:45" x14ac:dyDescent="0.25">
      <c r="A14" s="14" t="s">
        <v>36</v>
      </c>
      <c r="B14" s="12" t="s">
        <v>0</v>
      </c>
      <c r="C14" s="12" t="s">
        <v>1</v>
      </c>
      <c r="D14" s="12" t="s">
        <v>66</v>
      </c>
      <c r="E14" s="12" t="s">
        <v>2</v>
      </c>
      <c r="F14" s="12" t="s">
        <v>3</v>
      </c>
      <c r="G14" s="12" t="s">
        <v>4</v>
      </c>
      <c r="H14" s="12" t="s">
        <v>5</v>
      </c>
      <c r="I14" s="12" t="s">
        <v>67</v>
      </c>
      <c r="J14" s="12" t="s">
        <v>6</v>
      </c>
      <c r="K14" s="12" t="s">
        <v>7</v>
      </c>
      <c r="L14" s="12" t="s">
        <v>8</v>
      </c>
      <c r="M14" s="12" t="s">
        <v>9</v>
      </c>
      <c r="N14" s="12" t="s">
        <v>68</v>
      </c>
      <c r="O14" s="12" t="s">
        <v>10</v>
      </c>
      <c r="P14" s="12" t="s">
        <v>11</v>
      </c>
      <c r="Q14" s="12" t="s">
        <v>12</v>
      </c>
      <c r="R14" s="12" t="s">
        <v>13</v>
      </c>
      <c r="S14" s="12" t="s">
        <v>69</v>
      </c>
      <c r="T14" s="12" t="s">
        <v>14</v>
      </c>
      <c r="U14" s="12" t="s">
        <v>15</v>
      </c>
      <c r="V14" s="12" t="s">
        <v>16</v>
      </c>
      <c r="W14" s="12" t="s">
        <v>17</v>
      </c>
      <c r="X14" s="12" t="s">
        <v>70</v>
      </c>
      <c r="Y14" s="12" t="s">
        <v>18</v>
      </c>
      <c r="Z14" s="12" t="s">
        <v>19</v>
      </c>
      <c r="AA14" s="12" t="s">
        <v>20</v>
      </c>
      <c r="AB14" s="12" t="s">
        <v>21</v>
      </c>
      <c r="AC14" s="12" t="s">
        <v>71</v>
      </c>
      <c r="AD14" s="12" t="s">
        <v>22</v>
      </c>
      <c r="AE14" s="12" t="s">
        <v>23</v>
      </c>
      <c r="AF14" s="12" t="s">
        <v>24</v>
      </c>
      <c r="AG14" s="12" t="s">
        <v>25</v>
      </c>
      <c r="AH14" s="12" t="s">
        <v>26</v>
      </c>
      <c r="AI14" s="12" t="s">
        <v>27</v>
      </c>
      <c r="AJ14" s="12" t="s">
        <v>72</v>
      </c>
      <c r="AK14" s="12" t="s">
        <v>28</v>
      </c>
      <c r="AL14" s="12" t="s">
        <v>29</v>
      </c>
      <c r="AM14" s="12" t="s">
        <v>30</v>
      </c>
      <c r="AN14" s="12" t="s">
        <v>31</v>
      </c>
      <c r="AO14" s="12" t="s">
        <v>32</v>
      </c>
      <c r="AP14" s="12" t="s">
        <v>33</v>
      </c>
      <c r="AQ14" s="12" t="s">
        <v>34</v>
      </c>
      <c r="AR14" s="12" t="s">
        <v>35</v>
      </c>
      <c r="AS14" s="12" t="s">
        <v>73</v>
      </c>
    </row>
    <row r="15" spans="1:45" x14ac:dyDescent="0.25">
      <c r="A15" s="15"/>
      <c r="B15" s="12">
        <v>6.00260098082426E-4</v>
      </c>
      <c r="C15" s="12">
        <v>8.6856888118448303E-4</v>
      </c>
      <c r="D15" s="12">
        <v>-0.36948383496618997</v>
      </c>
      <c r="E15" s="12">
        <v>1449.8314041705</v>
      </c>
      <c r="F15" s="12">
        <v>1040.76906369176</v>
      </c>
      <c r="G15" s="12">
        <v>1.1348119979683</v>
      </c>
      <c r="H15" s="12">
        <v>1.1348119979683</v>
      </c>
      <c r="I15" s="12">
        <v>0.33148735249792599</v>
      </c>
      <c r="J15" s="12">
        <v>4.8763177281743801E-4</v>
      </c>
      <c r="K15" s="12">
        <v>7.0972507565305795E-4</v>
      </c>
      <c r="L15" s="12">
        <v>7.5285365492689901E-4</v>
      </c>
      <c r="M15" s="12">
        <v>7.5285365492689901E-4</v>
      </c>
      <c r="N15" s="12">
        <v>-0.37531712052946298</v>
      </c>
      <c r="O15" s="12">
        <v>1171.3244621986601</v>
      </c>
      <c r="P15" s="12">
        <v>797.01153321388097</v>
      </c>
      <c r="Q15" s="12">
        <v>1.2529153305059</v>
      </c>
      <c r="R15" s="12">
        <v>1.2529153305059</v>
      </c>
      <c r="S15" s="12">
        <v>0.38502125704637202</v>
      </c>
      <c r="T15" s="12">
        <v>8.0389725490305898E-4</v>
      </c>
      <c r="U15" s="12">
        <v>1.12933974632453E-3</v>
      </c>
      <c r="V15" s="12">
        <v>1.1680681031238001</v>
      </c>
      <c r="W15" s="12">
        <v>1.1680681031238001</v>
      </c>
      <c r="X15" s="12">
        <v>-0.339916977047655</v>
      </c>
      <c r="Y15" s="12">
        <v>7.2423700844474297</v>
      </c>
      <c r="Z15" s="12">
        <v>6.7984550938847903</v>
      </c>
      <c r="AA15" s="12">
        <v>1.565386030232</v>
      </c>
      <c r="AB15" s="12">
        <v>1.565386030232</v>
      </c>
      <c r="AC15" s="12">
        <v>0.443914990562645</v>
      </c>
      <c r="AD15" s="12">
        <v>7.2804093257323403</v>
      </c>
      <c r="AE15" s="12">
        <v>6.94319641300077</v>
      </c>
      <c r="AF15" s="12">
        <v>0.91041126989176402</v>
      </c>
      <c r="AG15" s="12">
        <v>0.91041126989176402</v>
      </c>
      <c r="AH15" s="12">
        <v>0.94956083561762805</v>
      </c>
      <c r="AI15" s="12">
        <v>0.94956083561762805</v>
      </c>
      <c r="AJ15" s="12">
        <v>0.33721291273156501</v>
      </c>
      <c r="AK15" s="12">
        <v>7.2698734785630901</v>
      </c>
      <c r="AL15" s="12">
        <v>6.9319576240955598</v>
      </c>
      <c r="AM15" s="12">
        <v>0.91645614586284996</v>
      </c>
      <c r="AN15" s="12">
        <v>0.91645614586284996</v>
      </c>
      <c r="AO15" s="12">
        <v>0.90250859532869399</v>
      </c>
      <c r="AP15" s="12">
        <v>0.90250859532869399</v>
      </c>
      <c r="AQ15" s="12">
        <v>7.9519785319480493E-2</v>
      </c>
      <c r="AR15" s="12">
        <v>7.9519785319480493E-2</v>
      </c>
      <c r="AS15" s="12">
        <v>0.33791585446753297</v>
      </c>
    </row>
    <row r="17" spans="1:45" x14ac:dyDescent="0.25">
      <c r="A17" s="14" t="s">
        <v>55</v>
      </c>
      <c r="B17" s="19" t="s">
        <v>0</v>
      </c>
      <c r="C17" s="19" t="s">
        <v>1</v>
      </c>
      <c r="D17" s="19" t="s">
        <v>66</v>
      </c>
      <c r="E17" s="19" t="s">
        <v>2</v>
      </c>
      <c r="F17" s="19" t="s">
        <v>3</v>
      </c>
      <c r="G17" s="19" t="s">
        <v>4</v>
      </c>
      <c r="H17" s="19" t="s">
        <v>5</v>
      </c>
      <c r="I17" s="19" t="s">
        <v>67</v>
      </c>
      <c r="J17" s="19" t="s">
        <v>6</v>
      </c>
      <c r="K17" s="19" t="s">
        <v>7</v>
      </c>
      <c r="L17" s="19" t="s">
        <v>8</v>
      </c>
      <c r="M17" s="19" t="s">
        <v>9</v>
      </c>
      <c r="N17" s="19" t="s">
        <v>68</v>
      </c>
      <c r="O17" s="19" t="s">
        <v>10</v>
      </c>
      <c r="P17" s="19" t="s">
        <v>11</v>
      </c>
      <c r="Q17" s="19" t="s">
        <v>12</v>
      </c>
      <c r="R17" s="19" t="s">
        <v>13</v>
      </c>
      <c r="S17" s="19" t="s">
        <v>69</v>
      </c>
      <c r="T17" s="19" t="s">
        <v>14</v>
      </c>
      <c r="U17" s="19" t="s">
        <v>15</v>
      </c>
      <c r="V17" s="19" t="s">
        <v>16</v>
      </c>
      <c r="W17" s="19" t="s">
        <v>17</v>
      </c>
      <c r="X17" s="19" t="s">
        <v>70</v>
      </c>
      <c r="Y17" s="19" t="s">
        <v>18</v>
      </c>
      <c r="Z17" s="19" t="s">
        <v>19</v>
      </c>
      <c r="AA17" s="19" t="s">
        <v>20</v>
      </c>
      <c r="AB17" s="19" t="s">
        <v>21</v>
      </c>
      <c r="AC17" s="19" t="s">
        <v>71</v>
      </c>
      <c r="AD17" s="19" t="s">
        <v>22</v>
      </c>
      <c r="AE17" s="19" t="s">
        <v>23</v>
      </c>
      <c r="AF17" s="19" t="s">
        <v>24</v>
      </c>
      <c r="AG17" s="19" t="s">
        <v>25</v>
      </c>
      <c r="AH17" s="19" t="s">
        <v>26</v>
      </c>
      <c r="AI17" s="19" t="s">
        <v>27</v>
      </c>
      <c r="AJ17" s="19" t="s">
        <v>72</v>
      </c>
      <c r="AK17" s="19" t="s">
        <v>28</v>
      </c>
      <c r="AL17" s="19" t="s">
        <v>29</v>
      </c>
      <c r="AM17" s="19" t="s">
        <v>30</v>
      </c>
      <c r="AN17" s="19" t="s">
        <v>31</v>
      </c>
      <c r="AO17" s="19" t="s">
        <v>32</v>
      </c>
      <c r="AP17" s="19" t="s">
        <v>33</v>
      </c>
      <c r="AQ17" s="19" t="s">
        <v>34</v>
      </c>
      <c r="AR17" s="19" t="s">
        <v>35</v>
      </c>
      <c r="AS17" s="19" t="s">
        <v>73</v>
      </c>
    </row>
    <row r="18" spans="1:45" x14ac:dyDescent="0.25">
      <c r="A18" s="16">
        <v>1</v>
      </c>
      <c r="B18" s="12">
        <v>4.8949907927535799E-4</v>
      </c>
      <c r="C18" s="12">
        <v>7.5152653828073398E-4</v>
      </c>
      <c r="D18" s="12">
        <v>-0.42872394129675201</v>
      </c>
      <c r="E18" s="12">
        <v>1680.23893213773</v>
      </c>
      <c r="F18" s="12">
        <v>1156.6004760830799</v>
      </c>
      <c r="G18" s="12">
        <v>1.1675017616530801</v>
      </c>
      <c r="H18" s="12">
        <v>1.1675017616530801</v>
      </c>
      <c r="I18" s="12">
        <v>0.37345092644837802</v>
      </c>
      <c r="J18" s="12">
        <v>3.4861184760587598E-4</v>
      </c>
      <c r="K18" s="12">
        <v>5.3971536381842197E-4</v>
      </c>
      <c r="L18" s="12">
        <v>1.1894076855501099E-3</v>
      </c>
      <c r="M18" s="12">
        <v>1.1894076855501099E-3</v>
      </c>
      <c r="N18" s="12">
        <v>-0.437082777794296</v>
      </c>
      <c r="O18" s="12">
        <v>1393.63676738351</v>
      </c>
      <c r="P18" s="12">
        <v>928.55291955573296</v>
      </c>
      <c r="Q18" s="12">
        <v>1.26628573464397</v>
      </c>
      <c r="R18" s="12">
        <v>1.26628573464397</v>
      </c>
      <c r="S18" s="12">
        <v>0.40604461493149702</v>
      </c>
      <c r="T18" s="12">
        <v>6.8972589460290399E-4</v>
      </c>
      <c r="U18" s="12">
        <v>1.0132966380057499E-3</v>
      </c>
      <c r="V18" s="12">
        <v>1.1855865655484401</v>
      </c>
      <c r="W18" s="12">
        <v>1.1855865655484401</v>
      </c>
      <c r="X18" s="12">
        <v>-0.38467002811588002</v>
      </c>
      <c r="Y18" s="12">
        <v>7.4941030259992401</v>
      </c>
      <c r="Z18" s="12">
        <v>7.0565823434762596</v>
      </c>
      <c r="AA18" s="12">
        <v>1.65229154036137</v>
      </c>
      <c r="AB18" s="12">
        <v>1.65229154036137</v>
      </c>
      <c r="AC18" s="12">
        <v>0.43752068252298298</v>
      </c>
      <c r="AD18" s="12">
        <v>7.4103609618380704</v>
      </c>
      <c r="AE18" s="12">
        <v>7.07595429747811</v>
      </c>
      <c r="AF18" s="12">
        <v>0.495844769221853</v>
      </c>
      <c r="AG18" s="12">
        <v>0.495844769221853</v>
      </c>
      <c r="AH18" s="12">
        <v>1.88591497288909</v>
      </c>
      <c r="AI18" s="12">
        <v>1.88591497288909</v>
      </c>
      <c r="AJ18" s="12">
        <v>0.33440666435996502</v>
      </c>
      <c r="AK18" s="12"/>
      <c r="AL18" s="12"/>
      <c r="AM18" s="12"/>
      <c r="AN18" s="12"/>
      <c r="AO18" s="12"/>
      <c r="AP18" s="12"/>
      <c r="AQ18" s="12"/>
      <c r="AR18" s="12"/>
      <c r="AS18" s="12"/>
    </row>
    <row r="19" spans="1:45" x14ac:dyDescent="0.25">
      <c r="A19" s="16">
        <v>2</v>
      </c>
      <c r="B19" s="12">
        <v>5.89375850475678E-4</v>
      </c>
      <c r="C19" s="12">
        <v>7.5301827216156395E-4</v>
      </c>
      <c r="D19" s="12">
        <v>-0.24502539692479799</v>
      </c>
      <c r="E19" s="12">
        <v>1283.65128503818</v>
      </c>
      <c r="F19" s="12">
        <v>1055.5980325462699</v>
      </c>
      <c r="G19" s="12">
        <v>1.3165886975313099</v>
      </c>
      <c r="H19" s="12">
        <v>1.3165886975313099</v>
      </c>
      <c r="I19" s="12">
        <v>0.19560112170044799</v>
      </c>
      <c r="J19" s="12">
        <v>3.6781010573415601E-4</v>
      </c>
      <c r="K19" s="12">
        <v>4.7693130298020298E-4</v>
      </c>
      <c r="L19" s="12">
        <v>1.59501817649524E-3</v>
      </c>
      <c r="M19" s="12">
        <v>1.59501817649524E-3</v>
      </c>
      <c r="N19" s="12">
        <v>-0.25980567364761897</v>
      </c>
      <c r="O19" s="12">
        <v>1078.20283634414</v>
      </c>
      <c r="P19" s="12">
        <v>849.10302239333896</v>
      </c>
      <c r="Q19" s="12">
        <v>1.4440502880038699</v>
      </c>
      <c r="R19" s="12">
        <v>1.4440502880038699</v>
      </c>
      <c r="S19" s="12">
        <v>0.23887036911830101</v>
      </c>
      <c r="T19" s="12">
        <v>1.07478411792796E-3</v>
      </c>
      <c r="U19" s="12">
        <v>1.32563546410431E-3</v>
      </c>
      <c r="V19" s="12">
        <v>1.3958532196304401</v>
      </c>
      <c r="W19" s="12">
        <v>1.3958532196304401</v>
      </c>
      <c r="X19" s="12">
        <v>-0.20977211913906499</v>
      </c>
      <c r="Y19" s="12">
        <v>7.1323161766094696</v>
      </c>
      <c r="Z19" s="12">
        <v>6.8732220396831796</v>
      </c>
      <c r="AA19" s="12">
        <v>1.373282013928</v>
      </c>
      <c r="AB19" s="12">
        <v>1.373282013928</v>
      </c>
      <c r="AC19" s="12">
        <v>0.25909413692628303</v>
      </c>
      <c r="AD19" s="12">
        <v>7.1481756438504398</v>
      </c>
      <c r="AE19" s="12">
        <v>6.9756247143427101</v>
      </c>
      <c r="AF19" s="12">
        <v>0.61439860464045704</v>
      </c>
      <c r="AG19" s="12">
        <v>0.61439860464045704</v>
      </c>
      <c r="AH19" s="12">
        <v>1.3244920635323001</v>
      </c>
      <c r="AI19" s="12">
        <v>1.3244920635323001</v>
      </c>
      <c r="AJ19" s="12">
        <v>0.17255092950772499</v>
      </c>
      <c r="AK19" s="12">
        <v>6.4173111008625003</v>
      </c>
      <c r="AL19" s="12">
        <v>6.2932704361057104</v>
      </c>
      <c r="AM19" s="12">
        <v>0.15253205943373699</v>
      </c>
      <c r="AN19" s="12">
        <v>0.15253205943373699</v>
      </c>
      <c r="AO19" s="12">
        <v>-5.5511155440223199</v>
      </c>
      <c r="AP19" s="12">
        <v>-5.5511155440223199</v>
      </c>
      <c r="AQ19" s="12">
        <v>118.15929036851</v>
      </c>
      <c r="AR19" s="12">
        <v>118.15929036851</v>
      </c>
      <c r="AS19" s="12">
        <v>0.124040664756786</v>
      </c>
    </row>
    <row r="20" spans="1:45" x14ac:dyDescent="0.25">
      <c r="A20" s="16">
        <v>3</v>
      </c>
      <c r="B20" s="12">
        <v>5.8545406038320398E-4</v>
      </c>
      <c r="C20" s="12">
        <v>8.1284082724553195E-4</v>
      </c>
      <c r="D20" s="12">
        <v>-0.328147588172014</v>
      </c>
      <c r="E20" s="12">
        <v>1554.2960566111699</v>
      </c>
      <c r="F20" s="12">
        <v>1145.37560603416</v>
      </c>
      <c r="G20" s="12">
        <v>1.08643367066549</v>
      </c>
      <c r="H20" s="12">
        <v>1.08643367066549</v>
      </c>
      <c r="I20" s="12">
        <v>0.30529012300274599</v>
      </c>
      <c r="J20" s="12">
        <v>5.1860577786625004E-4</v>
      </c>
      <c r="K20" s="12">
        <v>7.2188564965759195E-4</v>
      </c>
      <c r="L20" s="12">
        <v>4.41472861310756E-4</v>
      </c>
      <c r="M20" s="12">
        <v>4.41472861310756E-4</v>
      </c>
      <c r="N20" s="12">
        <v>-0.330722732054262</v>
      </c>
      <c r="O20" s="12">
        <v>1245.7958462384399</v>
      </c>
      <c r="P20" s="12">
        <v>871.93077916698701</v>
      </c>
      <c r="Q20" s="12">
        <v>1.1930717306930401</v>
      </c>
      <c r="R20" s="12">
        <v>1.1930717306930401</v>
      </c>
      <c r="S20" s="12">
        <v>0.35681979953343501</v>
      </c>
      <c r="T20" s="12">
        <v>7.1508176507486599E-4</v>
      </c>
      <c r="U20" s="12">
        <v>9.7490392118237696E-4</v>
      </c>
      <c r="V20" s="12">
        <v>1.1099514581905501</v>
      </c>
      <c r="W20" s="12">
        <v>1.1099514581905501</v>
      </c>
      <c r="X20" s="12">
        <v>-0.30994203086134098</v>
      </c>
      <c r="Y20" s="12">
        <v>7.2910832765657201</v>
      </c>
      <c r="Z20" s="12">
        <v>6.9039324579287502</v>
      </c>
      <c r="AA20" s="12">
        <v>1.6266422142755801</v>
      </c>
      <c r="AB20" s="12">
        <v>1.6266422142755801</v>
      </c>
      <c r="AC20" s="12">
        <v>0.38715081863696899</v>
      </c>
      <c r="AD20" s="12">
        <v>7.3541466517418899</v>
      </c>
      <c r="AE20" s="12">
        <v>7.0226582666604402</v>
      </c>
      <c r="AF20" s="12">
        <v>1.0765650849580899</v>
      </c>
      <c r="AG20" s="12">
        <v>1.0765650849580899</v>
      </c>
      <c r="AH20" s="12">
        <v>0.75806145886299503</v>
      </c>
      <c r="AI20" s="12">
        <v>0.75806145886299503</v>
      </c>
      <c r="AJ20" s="12">
        <v>0.33148838508145301</v>
      </c>
      <c r="AK20" s="12">
        <v>7.34583657217647</v>
      </c>
      <c r="AL20" s="12">
        <v>7.0136894977562196</v>
      </c>
      <c r="AM20" s="12">
        <v>1.0807050599064401</v>
      </c>
      <c r="AN20" s="12">
        <v>1.0807050599064401</v>
      </c>
      <c r="AO20" s="12">
        <v>0.72686584143689004</v>
      </c>
      <c r="AP20" s="12">
        <v>0.72686584143689004</v>
      </c>
      <c r="AQ20" s="12">
        <v>4.7729940846795299E-2</v>
      </c>
      <c r="AR20" s="12">
        <v>4.7729940846795299E-2</v>
      </c>
      <c r="AS20" s="12">
        <v>0.33214707442025299</v>
      </c>
    </row>
    <row r="21" spans="1:45" x14ac:dyDescent="0.25">
      <c r="A21" s="16">
        <v>4</v>
      </c>
      <c r="B21" s="12">
        <v>6.2162205753545096E-4</v>
      </c>
      <c r="C21" s="12">
        <v>8.4642316767062295E-4</v>
      </c>
      <c r="D21" s="12">
        <v>-0.30868714922153601</v>
      </c>
      <c r="E21" s="12">
        <v>1377.9337719656901</v>
      </c>
      <c r="F21" s="12">
        <v>1041.6233480670301</v>
      </c>
      <c r="G21" s="12">
        <v>1.1630318824925101</v>
      </c>
      <c r="H21" s="12">
        <v>1.1630318824925101</v>
      </c>
      <c r="I21" s="12">
        <v>0.27980470265380503</v>
      </c>
      <c r="J21" s="12">
        <v>5.0287038998730405E-4</v>
      </c>
      <c r="K21" s="12">
        <v>6.9692029609108705E-4</v>
      </c>
      <c r="L21" s="12">
        <v>7.4232107766993699E-4</v>
      </c>
      <c r="M21" s="12">
        <v>7.4232107766993699E-4</v>
      </c>
      <c r="N21" s="12">
        <v>-0.32633858849665898</v>
      </c>
      <c r="O21" s="12">
        <v>1121.33762735959</v>
      </c>
      <c r="P21" s="12">
        <v>795.08066362908301</v>
      </c>
      <c r="Q21" s="12">
        <v>1.2860430034388499</v>
      </c>
      <c r="R21" s="12">
        <v>1.2860430034388499</v>
      </c>
      <c r="S21" s="12">
        <v>0.34383398861898601</v>
      </c>
      <c r="T21" s="12">
        <v>8.8815790447803705E-4</v>
      </c>
      <c r="U21" s="12">
        <v>1.18705225382713E-3</v>
      </c>
      <c r="V21" s="12">
        <v>1.21753313135467</v>
      </c>
      <c r="W21" s="12">
        <v>1.21753313135467</v>
      </c>
      <c r="X21" s="12">
        <v>-0.290078867856911</v>
      </c>
      <c r="Y21" s="12">
        <v>7.1545554169996803</v>
      </c>
      <c r="Z21" s="12">
        <v>6.7544355470493302</v>
      </c>
      <c r="AA21" s="12">
        <v>1.4619314658926199</v>
      </c>
      <c r="AB21" s="12">
        <v>1.4619314658926199</v>
      </c>
      <c r="AC21" s="12">
        <v>0.40011986995034798</v>
      </c>
      <c r="AD21" s="12">
        <v>7.2101998866360901</v>
      </c>
      <c r="AE21" s="12">
        <v>6.8447383857684603</v>
      </c>
      <c r="AF21" s="12">
        <v>1.25677544528527</v>
      </c>
      <c r="AG21" s="12">
        <v>1.25677544528527</v>
      </c>
      <c r="AH21" s="12">
        <v>0.34416029734091502</v>
      </c>
      <c r="AI21" s="12">
        <v>0.34416029734091502</v>
      </c>
      <c r="AJ21" s="12">
        <v>0.36546150086763501</v>
      </c>
      <c r="AK21" s="12">
        <v>7.2094499494768201</v>
      </c>
      <c r="AL21" s="12">
        <v>6.8437139966766702</v>
      </c>
      <c r="AM21" s="12">
        <v>1.2578509711878301</v>
      </c>
      <c r="AN21" s="12">
        <v>1.2578509711878301</v>
      </c>
      <c r="AO21" s="12">
        <v>0.34080664799366001</v>
      </c>
      <c r="AP21" s="12">
        <v>0.34080664799366001</v>
      </c>
      <c r="AQ21" s="12">
        <v>2.4391648040275799E-3</v>
      </c>
      <c r="AR21" s="12">
        <v>2.4391648040275799E-3</v>
      </c>
      <c r="AS21" s="12">
        <v>0.36573595280014198</v>
      </c>
    </row>
    <row r="22" spans="1:45" x14ac:dyDescent="0.25">
      <c r="A22" s="16">
        <v>5</v>
      </c>
      <c r="B22" s="12">
        <v>6.6964642959858899E-4</v>
      </c>
      <c r="C22" s="12">
        <v>1.0228166564468599E-3</v>
      </c>
      <c r="D22" s="12">
        <v>-0.42356567235362402</v>
      </c>
      <c r="E22" s="12">
        <v>1249.57111321347</v>
      </c>
      <c r="F22" s="12">
        <v>869.20382325543198</v>
      </c>
      <c r="G22" s="12">
        <v>1.20200469020097</v>
      </c>
      <c r="H22" s="12">
        <v>1.20200469020097</v>
      </c>
      <c r="I22" s="12">
        <v>0.36297801502785698</v>
      </c>
      <c r="J22" s="12">
        <v>5.0756327393670095E-4</v>
      </c>
      <c r="K22" s="12">
        <v>7.8330688678513696E-4</v>
      </c>
      <c r="L22" s="12">
        <v>9.8942274749904292E-4</v>
      </c>
      <c r="M22" s="12">
        <v>9.8942274749904292E-4</v>
      </c>
      <c r="N22" s="12">
        <v>-0.43390317549716401</v>
      </c>
      <c r="O22" s="12">
        <v>1001.16694216235</v>
      </c>
      <c r="P22" s="12">
        <v>655.34840882616697</v>
      </c>
      <c r="Q22" s="12">
        <v>1.35752319719292</v>
      </c>
      <c r="R22" s="12">
        <v>1.35752319719292</v>
      </c>
      <c r="S22" s="12">
        <v>0.423754524709748</v>
      </c>
      <c r="T22" s="12">
        <v>1.00732738463655E-3</v>
      </c>
      <c r="U22" s="12">
        <v>1.46774456442859E-3</v>
      </c>
      <c r="V22" s="12">
        <v>1.2585222615948899</v>
      </c>
      <c r="W22" s="12">
        <v>1.2585222615948899</v>
      </c>
      <c r="X22" s="12">
        <v>-0.37642624284488502</v>
      </c>
      <c r="Y22" s="12">
        <v>7.0583061688403399</v>
      </c>
      <c r="Z22" s="12">
        <v>6.6086767421388304</v>
      </c>
      <c r="AA22" s="12">
        <v>1.47575776756854</v>
      </c>
      <c r="AB22" s="12">
        <v>1.47575776756854</v>
      </c>
      <c r="AC22" s="12">
        <v>0.44962942670150602</v>
      </c>
      <c r="AD22" s="12">
        <v>7.1300276906814304</v>
      </c>
      <c r="AE22" s="12">
        <v>6.7651798410771598</v>
      </c>
      <c r="AF22" s="12">
        <v>0.84103972619301604</v>
      </c>
      <c r="AG22" s="12">
        <v>0.84103972619301604</v>
      </c>
      <c r="AH22" s="12">
        <v>0.98212443185412701</v>
      </c>
      <c r="AI22" s="12">
        <v>0.98212443185412701</v>
      </c>
      <c r="AJ22" s="12">
        <v>0.36484784960426703</v>
      </c>
      <c r="AK22" s="12">
        <v>6.2976491184210603</v>
      </c>
      <c r="AL22" s="12">
        <v>5.8974046055634997</v>
      </c>
      <c r="AM22" s="12">
        <v>0.16945035873376099</v>
      </c>
      <c r="AN22" s="12">
        <v>0.16945035873376099</v>
      </c>
      <c r="AO22" s="12">
        <v>-6.4188744936874196</v>
      </c>
      <c r="AP22" s="12">
        <v>-6.4188744936874196</v>
      </c>
      <c r="AQ22" s="12">
        <v>119.05805232104299</v>
      </c>
      <c r="AR22" s="12">
        <v>119.05805232104299</v>
      </c>
      <c r="AS22" s="12">
        <v>0.40024451285756002</v>
      </c>
    </row>
    <row r="23" spans="1:45" x14ac:dyDescent="0.25">
      <c r="A23" s="16">
        <v>6</v>
      </c>
      <c r="B23" s="12">
        <v>4.80777066118961E-4</v>
      </c>
      <c r="C23" s="12">
        <v>9.4583458195973702E-4</v>
      </c>
      <c r="D23" s="12">
        <v>-0.67666401059077197</v>
      </c>
      <c r="E23" s="12">
        <v>1869.3693415654</v>
      </c>
      <c r="F23" s="12">
        <v>996.09931857517699</v>
      </c>
      <c r="G23" s="12">
        <v>1.0836928433656099</v>
      </c>
      <c r="H23" s="12">
        <v>1.0836928433656099</v>
      </c>
      <c r="I23" s="12">
        <v>0.62950943240900503</v>
      </c>
      <c r="J23" s="12">
        <v>3.8934037696722697E-4</v>
      </c>
      <c r="K23" s="12">
        <v>7.7216218829258602E-4</v>
      </c>
      <c r="L23" s="12">
        <v>7.5638506477756801E-4</v>
      </c>
      <c r="M23" s="12">
        <v>7.5638506477756801E-4</v>
      </c>
      <c r="N23" s="12">
        <v>-0.68474065033936005</v>
      </c>
      <c r="O23" s="12">
        <v>1509.04032939694</v>
      </c>
      <c r="P23" s="12">
        <v>757.57786655673704</v>
      </c>
      <c r="Q23" s="12">
        <v>1.1947795399912999</v>
      </c>
      <c r="R23" s="12">
        <v>1.1947795399912999</v>
      </c>
      <c r="S23" s="12">
        <v>0.68910285808501603</v>
      </c>
      <c r="T23" s="12">
        <v>5.78902209502645E-4</v>
      </c>
      <c r="U23" s="12">
        <v>1.0969487321686199E-3</v>
      </c>
      <c r="V23" s="12">
        <v>1.09384119492854</v>
      </c>
      <c r="W23" s="12">
        <v>1.09384119492854</v>
      </c>
      <c r="X23" s="12">
        <v>-0.63915415680214904</v>
      </c>
      <c r="Y23" s="12">
        <v>7.55491735713204</v>
      </c>
      <c r="Z23" s="12">
        <v>6.75380581797089</v>
      </c>
      <c r="AA23" s="12">
        <v>1.6770315219216401</v>
      </c>
      <c r="AB23" s="12">
        <v>1.6770315219216401</v>
      </c>
      <c r="AC23" s="12">
        <v>0.80111153916114697</v>
      </c>
      <c r="AD23" s="12">
        <v>7.5185515514091001</v>
      </c>
      <c r="AE23" s="12">
        <v>6.9307048908622804</v>
      </c>
      <c r="AF23" s="12">
        <v>0.73939380353260098</v>
      </c>
      <c r="AG23" s="12">
        <v>0.73939380353260098</v>
      </c>
      <c r="AH23" s="12">
        <v>1.34352788533437</v>
      </c>
      <c r="AI23" s="12">
        <v>1.34352788533437</v>
      </c>
      <c r="AJ23" s="12">
        <v>0.587846660546821</v>
      </c>
      <c r="AK23" s="12"/>
      <c r="AL23" s="12"/>
      <c r="AM23" s="12"/>
      <c r="AN23" s="12"/>
      <c r="AO23" s="12"/>
      <c r="AP23" s="12"/>
      <c r="AQ23" s="12"/>
      <c r="AR23" s="12"/>
      <c r="AS23" s="12"/>
    </row>
    <row r="24" spans="1:45" x14ac:dyDescent="0.25">
      <c r="A24" s="16">
        <v>7</v>
      </c>
      <c r="B24" s="12">
        <v>6.0339055825865304E-4</v>
      </c>
      <c r="C24" s="12">
        <v>9.0902131635383395E-4</v>
      </c>
      <c r="D24" s="12">
        <v>-0.40980386520027601</v>
      </c>
      <c r="E24" s="12">
        <v>1550.9449661339299</v>
      </c>
      <c r="F24" s="12">
        <v>1049.7357125952001</v>
      </c>
      <c r="G24" s="12">
        <v>1.06058655399455</v>
      </c>
      <c r="H24" s="12">
        <v>1.06058655399455</v>
      </c>
      <c r="I24" s="12">
        <v>0.39032597054016499</v>
      </c>
      <c r="J24" s="12">
        <v>5.5901163778999399E-4</v>
      </c>
      <c r="K24" s="12">
        <v>8.4409702031035196E-4</v>
      </c>
      <c r="L24" s="12">
        <v>2.8401608159437898E-4</v>
      </c>
      <c r="M24" s="12">
        <v>2.8401608159437898E-4</v>
      </c>
      <c r="N24" s="12">
        <v>-0.41209714908079997</v>
      </c>
      <c r="O24" s="12">
        <v>1234.8475926009201</v>
      </c>
      <c r="P24" s="12">
        <v>775.251746439312</v>
      </c>
      <c r="Q24" s="12">
        <v>1.1756817315713599</v>
      </c>
      <c r="R24" s="12">
        <v>1.1756817315713599</v>
      </c>
      <c r="S24" s="12">
        <v>0.46551502392454602</v>
      </c>
      <c r="T24" s="12">
        <v>7.0429771199822903E-4</v>
      </c>
      <c r="U24" s="12">
        <v>1.0437524888897E-3</v>
      </c>
      <c r="V24" s="12">
        <v>1.08442904810039</v>
      </c>
      <c r="W24" s="12">
        <v>1.08442904810039</v>
      </c>
      <c r="X24" s="12">
        <v>-0.39337650759927401</v>
      </c>
      <c r="Y24" s="12">
        <v>7.2641075486991902</v>
      </c>
      <c r="Z24" s="12">
        <v>6.7535501207606101</v>
      </c>
      <c r="AA24" s="12">
        <v>1.6164711750496901</v>
      </c>
      <c r="AB24" s="12">
        <v>1.6164711750496901</v>
      </c>
      <c r="AC24" s="12">
        <v>0.51055742793858105</v>
      </c>
      <c r="AD24" s="12">
        <v>7.3421754473943901</v>
      </c>
      <c r="AE24" s="12">
        <v>6.8839975658604899</v>
      </c>
      <c r="AF24" s="12">
        <v>1.2437028054044099</v>
      </c>
      <c r="AG24" s="12">
        <v>1.2437028054044099</v>
      </c>
      <c r="AH24" s="12">
        <v>0.54102599390517503</v>
      </c>
      <c r="AI24" s="12">
        <v>0.54102599390517503</v>
      </c>
      <c r="AJ24" s="12">
        <v>0.45817788153390199</v>
      </c>
      <c r="AK24" s="12">
        <v>7.2967173615138101</v>
      </c>
      <c r="AL24" s="12">
        <v>6.8306513754127796</v>
      </c>
      <c r="AM24" s="12">
        <v>1.26694938351561</v>
      </c>
      <c r="AN24" s="12">
        <v>1.26694938351561</v>
      </c>
      <c r="AO24" s="12">
        <v>0.391404754553417</v>
      </c>
      <c r="AP24" s="12">
        <v>0.391404754553417</v>
      </c>
      <c r="AQ24" s="12">
        <v>0.187114039577363</v>
      </c>
      <c r="AR24" s="12">
        <v>0.187114039577363</v>
      </c>
      <c r="AS24" s="12">
        <v>0.46606598610102801</v>
      </c>
    </row>
    <row r="25" spans="1:45" x14ac:dyDescent="0.25">
      <c r="A25" s="16">
        <v>8</v>
      </c>
      <c r="B25" s="12">
        <v>6.2912113244426005E-4</v>
      </c>
      <c r="C25" s="12">
        <v>7.2719238637313801E-4</v>
      </c>
      <c r="D25" s="12">
        <v>-0.14486725546249901</v>
      </c>
      <c r="E25" s="12">
        <v>1269.69214179096</v>
      </c>
      <c r="F25" s="12">
        <v>1123.8806403403</v>
      </c>
      <c r="G25" s="12">
        <v>1.2514936993810299</v>
      </c>
      <c r="H25" s="12">
        <v>1.2514936993810299</v>
      </c>
      <c r="I25" s="12">
        <v>0.121986909081625</v>
      </c>
      <c r="J25" s="12">
        <v>3.78607070095235E-4</v>
      </c>
      <c r="K25" s="12">
        <v>4.4071129471743399E-4</v>
      </c>
      <c r="L25" s="12">
        <v>1.74948739491615E-3</v>
      </c>
      <c r="M25" s="12">
        <v>1.74948739491615E-3</v>
      </c>
      <c r="N25" s="12">
        <v>-0.15189108764366299</v>
      </c>
      <c r="O25" s="12">
        <v>1067.5791725701899</v>
      </c>
      <c r="P25" s="12">
        <v>909.31298895325097</v>
      </c>
      <c r="Q25" s="12">
        <v>1.3608027240210501</v>
      </c>
      <c r="R25" s="12">
        <v>1.3608027240210501</v>
      </c>
      <c r="S25" s="12">
        <v>0.16045955150171801</v>
      </c>
      <c r="T25" s="12">
        <v>9.7812080685188789E-4</v>
      </c>
      <c r="U25" s="12">
        <v>1.11760052530247E-3</v>
      </c>
      <c r="V25" s="12">
        <v>1.27766284827675</v>
      </c>
      <c r="W25" s="12">
        <v>1.27766284827675</v>
      </c>
      <c r="X25" s="12">
        <v>-0.13330609117516201</v>
      </c>
      <c r="Y25" s="12">
        <v>7.2125422777626804</v>
      </c>
      <c r="Z25" s="12">
        <v>6.9951665950347204</v>
      </c>
      <c r="AA25" s="12">
        <v>1.55314601967862</v>
      </c>
      <c r="AB25" s="12">
        <v>1.55314601967862</v>
      </c>
      <c r="AC25" s="12">
        <v>0.21737568272796701</v>
      </c>
      <c r="AD25" s="12">
        <v>7.1533413601479596</v>
      </c>
      <c r="AE25" s="12">
        <v>7.0691246965234704</v>
      </c>
      <c r="AF25" s="12">
        <v>0.39992661105330801</v>
      </c>
      <c r="AG25" s="12">
        <v>0.39992661105330801</v>
      </c>
      <c r="AH25" s="12">
        <v>2.19718556013953</v>
      </c>
      <c r="AI25" s="12">
        <v>2.19718556013953</v>
      </c>
      <c r="AJ25" s="12">
        <v>8.4216663624488097E-2</v>
      </c>
      <c r="AK25" s="12"/>
      <c r="AL25" s="12"/>
      <c r="AM25" s="12"/>
      <c r="AN25" s="12"/>
      <c r="AO25" s="12"/>
      <c r="AP25" s="12"/>
      <c r="AQ25" s="12"/>
      <c r="AR25" s="12"/>
      <c r="AS25" s="12"/>
    </row>
    <row r="26" spans="1:45" x14ac:dyDescent="0.25">
      <c r="A26" s="16">
        <v>9</v>
      </c>
      <c r="B26" s="12">
        <v>5.3003533568905001E-4</v>
      </c>
      <c r="C26" s="12">
        <v>8.6291573719625805E-4</v>
      </c>
      <c r="D26" s="12">
        <v>-0.48737337147944298</v>
      </c>
      <c r="E26" s="12">
        <v>1770.2284530679999</v>
      </c>
      <c r="F26" s="12">
        <v>1109.5904645938699</v>
      </c>
      <c r="G26" s="12">
        <v>1.05235048680111</v>
      </c>
      <c r="H26" s="12">
        <v>1.05235048680111</v>
      </c>
      <c r="I26" s="12">
        <v>0.46711761135811197</v>
      </c>
      <c r="J26" s="12">
        <v>5.1941374462934802E-4</v>
      </c>
      <c r="K26" s="12">
        <v>8.45726098891787E-4</v>
      </c>
      <c r="L26" s="12">
        <v>7.6798337734597402E-5</v>
      </c>
      <c r="M26" s="12">
        <v>7.6798337734597402E-5</v>
      </c>
      <c r="N26" s="12">
        <v>-0.487494785617685</v>
      </c>
      <c r="O26" s="12">
        <v>1404.5209676254301</v>
      </c>
      <c r="P26" s="12">
        <v>828.51493845056802</v>
      </c>
      <c r="Q26" s="12">
        <v>1.1630144740489201</v>
      </c>
      <c r="R26" s="12">
        <v>1.1630144740489201</v>
      </c>
      <c r="S26" s="12">
        <v>0.52781670789953605</v>
      </c>
      <c r="T26" s="12">
        <v>6.1564165617022904E-4</v>
      </c>
      <c r="U26" s="12">
        <v>9.8303234777086506E-4</v>
      </c>
      <c r="V26" s="12">
        <v>1.0778066793434</v>
      </c>
      <c r="W26" s="12">
        <v>1.0778066793434</v>
      </c>
      <c r="X26" s="12">
        <v>-0.46797695953054402</v>
      </c>
      <c r="Y26" s="12">
        <v>7.4420858515862296</v>
      </c>
      <c r="Z26" s="12">
        <v>6.8160127680032803</v>
      </c>
      <c r="AA26" s="12">
        <v>1.64283958544301</v>
      </c>
      <c r="AB26" s="12">
        <v>1.64283958544301</v>
      </c>
      <c r="AC26" s="12">
        <v>0.626073083582945</v>
      </c>
      <c r="AD26" s="12">
        <v>7.4820397458257597</v>
      </c>
      <c r="AE26" s="12">
        <v>6.9291097306172702</v>
      </c>
      <c r="AF26" s="12">
        <v>1.3305171936856099</v>
      </c>
      <c r="AG26" s="12">
        <v>1.3305171936856099</v>
      </c>
      <c r="AH26" s="12">
        <v>0.43816631474601297</v>
      </c>
      <c r="AI26" s="12">
        <v>0.43816631474601297</v>
      </c>
      <c r="AJ26" s="12">
        <v>0.55293001520849205</v>
      </c>
      <c r="AK26" s="12"/>
      <c r="AL26" s="12"/>
      <c r="AM26" s="12"/>
      <c r="AN26" s="12"/>
      <c r="AO26" s="12"/>
      <c r="AP26" s="12"/>
      <c r="AQ26" s="12"/>
      <c r="AR26" s="12"/>
      <c r="AS26" s="12"/>
    </row>
    <row r="27" spans="1:45" x14ac:dyDescent="0.25">
      <c r="A27" s="16">
        <v>10</v>
      </c>
      <c r="B27" s="12">
        <v>5.5046826996749999E-4</v>
      </c>
      <c r="C27" s="12">
        <v>8.9184538548705303E-4</v>
      </c>
      <c r="D27" s="12">
        <v>-0.482523466967964</v>
      </c>
      <c r="E27" s="12">
        <v>1724.4190800154399</v>
      </c>
      <c r="F27" s="12">
        <v>1083.1130403577999</v>
      </c>
      <c r="G27" s="12">
        <v>1.04362521549284</v>
      </c>
      <c r="H27" s="12">
        <v>1.04362521549284</v>
      </c>
      <c r="I27" s="12">
        <v>0.46505088892311602</v>
      </c>
      <c r="J27" s="12">
        <v>5.1716398152784496E-4</v>
      </c>
      <c r="K27" s="12">
        <v>8.3885543676816504E-4</v>
      </c>
      <c r="L27" s="12">
        <v>2.3306040565676E-4</v>
      </c>
      <c r="M27" s="12">
        <v>2.3306040565676E-4</v>
      </c>
      <c r="N27" s="12">
        <v>-0.48367838422305298</v>
      </c>
      <c r="O27" s="12">
        <v>1381.28622001644</v>
      </c>
      <c r="P27" s="12">
        <v>789.570936482006</v>
      </c>
      <c r="Q27" s="12">
        <v>1.15485922614708</v>
      </c>
      <c r="R27" s="12">
        <v>1.15485922614708</v>
      </c>
      <c r="S27" s="12">
        <v>0.55928070801694196</v>
      </c>
      <c r="T27" s="12">
        <v>6.2012933568105096E-4</v>
      </c>
      <c r="U27" s="12">
        <v>9.9004789902607296E-4</v>
      </c>
      <c r="V27" s="12">
        <v>1.0623720353978501</v>
      </c>
      <c r="W27" s="12">
        <v>1.0623720353978501</v>
      </c>
      <c r="X27" s="12">
        <v>-0.46782526259172003</v>
      </c>
      <c r="Y27" s="12">
        <v>7.4692055677074602</v>
      </c>
      <c r="Z27" s="12">
        <v>6.7561031726151999</v>
      </c>
      <c r="AA27" s="12">
        <v>1.68744356529829</v>
      </c>
      <c r="AB27" s="12">
        <v>1.68744356529829</v>
      </c>
      <c r="AC27" s="12">
        <v>0.71310239509226003</v>
      </c>
      <c r="AD27" s="12">
        <v>7.4730061993077603</v>
      </c>
      <c r="AE27" s="12">
        <v>6.9328654284616</v>
      </c>
      <c r="AF27" s="12">
        <v>1.18728714931964</v>
      </c>
      <c r="AG27" s="12">
        <v>1.18728714931964</v>
      </c>
      <c r="AH27" s="12">
        <v>0.65990213725100899</v>
      </c>
      <c r="AI27" s="12">
        <v>0.65990213725100899</v>
      </c>
      <c r="AJ27" s="12">
        <v>0.54014077084615197</v>
      </c>
      <c r="AK27" s="12">
        <v>5.9602333856484098</v>
      </c>
      <c r="AL27" s="12">
        <v>5.2533733689448896</v>
      </c>
      <c r="AM27" s="12">
        <v>0.24963661120979999</v>
      </c>
      <c r="AN27" s="12">
        <v>0.24963661120979999</v>
      </c>
      <c r="AO27" s="12">
        <v>-11.5686480218329</v>
      </c>
      <c r="AP27" s="12">
        <v>-11.5686480218329</v>
      </c>
      <c r="AQ27" s="12">
        <v>101.596522739817</v>
      </c>
      <c r="AR27" s="12">
        <v>101.596522739817</v>
      </c>
      <c r="AS27" s="12">
        <v>0.70686001670352405</v>
      </c>
    </row>
    <row r="28" spans="1:45" x14ac:dyDescent="0.25">
      <c r="A28" s="16">
        <v>11</v>
      </c>
      <c r="B28" s="12">
        <v>6.3746779997277299E-4</v>
      </c>
      <c r="C28" s="12">
        <v>8.1199249854576499E-4</v>
      </c>
      <c r="D28" s="12">
        <v>-0.24198733596458899</v>
      </c>
      <c r="E28" s="12">
        <v>1302.7187059502701</v>
      </c>
      <c r="F28" s="12">
        <v>1057.3272073538401</v>
      </c>
      <c r="G28" s="12">
        <v>1.2018857649202801</v>
      </c>
      <c r="H28" s="12">
        <v>1.2018857649202801</v>
      </c>
      <c r="I28" s="12">
        <v>0.20870917170133299</v>
      </c>
      <c r="J28" s="12">
        <v>5.2400314154884696E-4</v>
      </c>
      <c r="K28" s="12">
        <v>6.7234429779533598E-4</v>
      </c>
      <c r="L28" s="12">
        <v>7.0475163024035197E-4</v>
      </c>
      <c r="M28" s="12">
        <v>7.0475163024035197E-4</v>
      </c>
      <c r="N28" s="12">
        <v>-0.24927287760220199</v>
      </c>
      <c r="O28" s="12">
        <v>1040.3109089432501</v>
      </c>
      <c r="P28" s="12">
        <v>825.45558229839799</v>
      </c>
      <c r="Q28" s="12">
        <v>1.3352043596618799</v>
      </c>
      <c r="R28" s="12">
        <v>1.3352043596618799</v>
      </c>
      <c r="S28" s="12">
        <v>0.231339443480926</v>
      </c>
      <c r="T28" s="12">
        <v>9.851788692330889E-4</v>
      </c>
      <c r="U28" s="12">
        <v>1.21951922186925E-3</v>
      </c>
      <c r="V28" s="12">
        <v>1.2710283340888899</v>
      </c>
      <c r="W28" s="12">
        <v>1.2710283340888899</v>
      </c>
      <c r="X28" s="12">
        <v>-0.213388761806067</v>
      </c>
      <c r="Y28" s="12">
        <v>7.0740536716760696</v>
      </c>
      <c r="Z28" s="12">
        <v>6.82746442199341</v>
      </c>
      <c r="AA28" s="12">
        <v>1.43628092174148</v>
      </c>
      <c r="AB28" s="12">
        <v>1.43628092174148</v>
      </c>
      <c r="AC28" s="12">
        <v>0.246589249682653</v>
      </c>
      <c r="AD28" s="12">
        <v>7.1529794106515201</v>
      </c>
      <c r="AE28" s="12">
        <v>6.9221639206393002</v>
      </c>
      <c r="AF28" s="12">
        <v>1.0748979788645101</v>
      </c>
      <c r="AG28" s="12">
        <v>1.0748979788645101</v>
      </c>
      <c r="AH28" s="12">
        <v>0.57700646931435795</v>
      </c>
      <c r="AI28" s="12">
        <v>0.57700646931435795</v>
      </c>
      <c r="AJ28" s="12">
        <v>0.23081549001222901</v>
      </c>
      <c r="AK28" s="12">
        <v>6.7330738578217497</v>
      </c>
      <c r="AL28" s="12">
        <v>6.4915851313837898</v>
      </c>
      <c r="AM28" s="12">
        <v>1.0974397374125799</v>
      </c>
      <c r="AN28" s="12">
        <v>1.0974397374125799</v>
      </c>
      <c r="AO28" s="12">
        <v>-0.60893890756589197</v>
      </c>
      <c r="AP28" s="12">
        <v>-0.60893890756589197</v>
      </c>
      <c r="AQ28" s="12">
        <v>1.7185928458858499</v>
      </c>
      <c r="AR28" s="12">
        <v>1.7185928458858499</v>
      </c>
      <c r="AS28" s="12">
        <v>0.24148872643795599</v>
      </c>
    </row>
    <row r="29" spans="1:45" x14ac:dyDescent="0.25">
      <c r="A29" s="16">
        <v>12</v>
      </c>
      <c r="B29" s="12">
        <v>6.6576274078834405E-4</v>
      </c>
      <c r="C29" s="12">
        <v>8.9540326861573395E-4</v>
      </c>
      <c r="D29" s="12">
        <v>-0.29634083424583901</v>
      </c>
      <c r="E29" s="12">
        <v>1327.0215850187899</v>
      </c>
      <c r="F29" s="12">
        <v>1016.6316826030099</v>
      </c>
      <c r="G29" s="12">
        <v>1.1298734387312701</v>
      </c>
      <c r="H29" s="12">
        <v>1.1298734387312701</v>
      </c>
      <c r="I29" s="12">
        <v>0.26644213044076998</v>
      </c>
      <c r="J29" s="12">
        <v>5.6927077887013004E-4</v>
      </c>
      <c r="K29" s="12">
        <v>7.6720378649615005E-4</v>
      </c>
      <c r="L29" s="12">
        <v>5.79246421197012E-4</v>
      </c>
      <c r="M29" s="12">
        <v>5.79246421197012E-4</v>
      </c>
      <c r="N29" s="12">
        <v>-0.29839625256672098</v>
      </c>
      <c r="O29" s="12">
        <v>1071.5034968770301</v>
      </c>
      <c r="P29" s="12">
        <v>753.37999386777403</v>
      </c>
      <c r="Q29" s="12">
        <v>1.2567702328694399</v>
      </c>
      <c r="R29" s="12">
        <v>1.2567702328694399</v>
      </c>
      <c r="S29" s="12">
        <v>0.35224833800000099</v>
      </c>
      <c r="T29" s="12">
        <v>8.9182649153815596E-4</v>
      </c>
      <c r="U29" s="12">
        <v>1.1762712973680501E-3</v>
      </c>
      <c r="V29" s="12">
        <v>1.1758209963955399</v>
      </c>
      <c r="W29" s="12">
        <v>1.1758209963955399</v>
      </c>
      <c r="X29" s="12">
        <v>-0.27683319944697399</v>
      </c>
      <c r="Y29" s="12">
        <v>7.12745036576296</v>
      </c>
      <c r="Z29" s="12">
        <v>6.6837900117422704</v>
      </c>
      <c r="AA29" s="12">
        <v>1.50108815320283</v>
      </c>
      <c r="AB29" s="12">
        <v>1.50108815320283</v>
      </c>
      <c r="AC29" s="12">
        <v>0.44366035402068998</v>
      </c>
      <c r="AD29" s="12">
        <v>7.18287769112895</v>
      </c>
      <c r="AE29" s="12">
        <v>6.8208235534641197</v>
      </c>
      <c r="AF29" s="12">
        <v>1.21344524074946</v>
      </c>
      <c r="AG29" s="12">
        <v>1.21344524074946</v>
      </c>
      <c r="AH29" s="12">
        <v>0.46080855941565402</v>
      </c>
      <c r="AI29" s="12">
        <v>0.46080855941565402</v>
      </c>
      <c r="AJ29" s="12">
        <v>0.36205413766483002</v>
      </c>
      <c r="AK29" s="12"/>
      <c r="AL29" s="12"/>
      <c r="AM29" s="12"/>
      <c r="AN29" s="12"/>
      <c r="AO29" s="12"/>
      <c r="AP29" s="12"/>
      <c r="AQ29" s="12"/>
      <c r="AR29" s="12"/>
      <c r="AS29" s="12"/>
    </row>
    <row r="30" spans="1:45" x14ac:dyDescent="0.25">
      <c r="A30" s="16">
        <v>13</v>
      </c>
      <c r="B30" s="12">
        <v>5.1543439665534198E-4</v>
      </c>
      <c r="C30" s="12">
        <v>8.3665446170726697E-4</v>
      </c>
      <c r="D30" s="12">
        <v>-0.48440112197219798</v>
      </c>
      <c r="E30" s="12">
        <v>1734.9772117899699</v>
      </c>
      <c r="F30" s="12">
        <v>1111.9314306670999</v>
      </c>
      <c r="G30" s="12">
        <v>1.0925792664188001</v>
      </c>
      <c r="H30" s="12">
        <v>1.0925792664188001</v>
      </c>
      <c r="I30" s="12">
        <v>0.44489574803957799</v>
      </c>
      <c r="J30" s="12">
        <v>4.5250581352047198E-4</v>
      </c>
      <c r="K30" s="12">
        <v>7.3316609654949197E-4</v>
      </c>
      <c r="L30" s="12">
        <v>4.7973698606565299E-4</v>
      </c>
      <c r="M30" s="12">
        <v>4.7973698606565299E-4</v>
      </c>
      <c r="N30" s="12">
        <v>-0.48257166389461598</v>
      </c>
      <c r="O30" s="12">
        <v>1393.72888899332</v>
      </c>
      <c r="P30" s="12">
        <v>848.65185581530397</v>
      </c>
      <c r="Q30" s="12">
        <v>1.2030518764528899</v>
      </c>
      <c r="R30" s="12">
        <v>1.2030518764528899</v>
      </c>
      <c r="S30" s="12">
        <v>0.49608904979269303</v>
      </c>
      <c r="T30" s="12">
        <v>6.4294285742474099E-4</v>
      </c>
      <c r="U30" s="12">
        <v>1.00875082864934E-3</v>
      </c>
      <c r="V30" s="12">
        <v>1.11608282132229</v>
      </c>
      <c r="W30" s="12">
        <v>1.11608282132229</v>
      </c>
      <c r="X30" s="12">
        <v>-0.450412189458609</v>
      </c>
      <c r="Y30" s="12">
        <v>7.4129581106589999</v>
      </c>
      <c r="Z30" s="12">
        <v>6.8893762912579302</v>
      </c>
      <c r="AA30" s="12">
        <v>1.62854856932159</v>
      </c>
      <c r="AB30" s="12">
        <v>1.62854856932159</v>
      </c>
      <c r="AC30" s="12">
        <v>0.52358181940107795</v>
      </c>
      <c r="AD30" s="12">
        <v>7.4638749898877803</v>
      </c>
      <c r="AE30" s="12">
        <v>7.0031222947164897</v>
      </c>
      <c r="AF30" s="12">
        <v>1.0008331870551099</v>
      </c>
      <c r="AG30" s="12">
        <v>1.0008331870551099</v>
      </c>
      <c r="AH30" s="12">
        <v>0.86282248141516804</v>
      </c>
      <c r="AI30" s="12">
        <v>0.86282248141516804</v>
      </c>
      <c r="AJ30" s="12">
        <v>0.46075269517128598</v>
      </c>
      <c r="AK30" s="12"/>
      <c r="AL30" s="12"/>
      <c r="AM30" s="12"/>
      <c r="AN30" s="12"/>
      <c r="AO30" s="12"/>
      <c r="AP30" s="12"/>
      <c r="AQ30" s="12"/>
      <c r="AR30" s="12"/>
      <c r="AS30" s="12"/>
    </row>
    <row r="31" spans="1:45" x14ac:dyDescent="0.25">
      <c r="A31" s="16">
        <v>14</v>
      </c>
      <c r="B31" s="12">
        <v>6.7973668133153396E-4</v>
      </c>
      <c r="C31" s="12">
        <v>7.4606148176958301E-4</v>
      </c>
      <c r="D31" s="12">
        <v>-9.3102522208555694E-2</v>
      </c>
      <c r="E31" s="12">
        <v>1307.16188405351</v>
      </c>
      <c r="F31" s="12">
        <v>1198.1414245363101</v>
      </c>
      <c r="G31" s="12">
        <v>1.1261281052707</v>
      </c>
      <c r="H31" s="12">
        <v>1.1261281052707</v>
      </c>
      <c r="I31" s="12">
        <v>8.7086742975699197E-2</v>
      </c>
      <c r="J31" s="12">
        <v>5.4407922363846402E-4</v>
      </c>
      <c r="K31" s="12">
        <v>6.0164131744542496E-4</v>
      </c>
      <c r="L31" s="12">
        <v>8.0545871592760095E-4</v>
      </c>
      <c r="M31" s="12">
        <v>8.0545871592760095E-4</v>
      </c>
      <c r="N31" s="12">
        <v>-0.100566581600622</v>
      </c>
      <c r="O31" s="12">
        <v>1068.14482151212</v>
      </c>
      <c r="P31" s="12">
        <v>926.98758595419201</v>
      </c>
      <c r="Q31" s="12">
        <v>1.2327006184450999</v>
      </c>
      <c r="R31" s="12">
        <v>1.2327006184450999</v>
      </c>
      <c r="S31" s="12">
        <v>0.14173843715296899</v>
      </c>
      <c r="T31" s="12">
        <v>8.74942511669179E-4</v>
      </c>
      <c r="U31" s="12">
        <v>9.6132661454369195E-4</v>
      </c>
      <c r="V31" s="12">
        <v>1.15083611344536</v>
      </c>
      <c r="W31" s="12">
        <v>1.15083611344536</v>
      </c>
      <c r="X31" s="12">
        <v>-9.4156037430382797E-2</v>
      </c>
      <c r="Y31" s="12">
        <v>7.1631641333051403</v>
      </c>
      <c r="Z31" s="12">
        <v>6.9470738006183597</v>
      </c>
      <c r="AA31" s="12">
        <v>1.5912737371136001</v>
      </c>
      <c r="AB31" s="12">
        <v>1.5912737371136001</v>
      </c>
      <c r="AC31" s="12">
        <v>0.21609033268678601</v>
      </c>
      <c r="AD31" s="12">
        <v>7.1867842271820903</v>
      </c>
      <c r="AE31" s="12">
        <v>7.1447217024556799</v>
      </c>
      <c r="AF31" s="12">
        <v>0.464889192454082</v>
      </c>
      <c r="AG31" s="12">
        <v>0.464889192454082</v>
      </c>
      <c r="AH31" s="12">
        <v>2.1070021235399001</v>
      </c>
      <c r="AI31" s="12">
        <v>2.1070021235399001</v>
      </c>
      <c r="AJ31" s="12">
        <v>4.2062524726411303E-2</v>
      </c>
      <c r="AK31" s="12"/>
      <c r="AL31" s="12"/>
      <c r="AM31" s="12"/>
      <c r="AN31" s="12"/>
      <c r="AO31" s="12"/>
      <c r="AP31" s="12"/>
      <c r="AQ31" s="12"/>
      <c r="AR31" s="12"/>
      <c r="AS31" s="12"/>
    </row>
    <row r="32" spans="1:45" x14ac:dyDescent="0.25">
      <c r="A32" s="16">
        <v>15</v>
      </c>
      <c r="B32" s="12">
        <v>5.6399204001639203E-4</v>
      </c>
      <c r="C32" s="12">
        <v>8.6775423864313703E-4</v>
      </c>
      <c r="D32" s="12">
        <v>-0.43086840141390098</v>
      </c>
      <c r="E32" s="12">
        <v>1596.23232567184</v>
      </c>
      <c r="F32" s="12">
        <v>1070.07615664992</v>
      </c>
      <c r="G32" s="12">
        <v>1.09398867724091</v>
      </c>
      <c r="H32" s="12">
        <v>1.09398867724091</v>
      </c>
      <c r="I32" s="12">
        <v>0.39991623551704802</v>
      </c>
      <c r="J32" s="12">
        <v>4.8278890143406102E-4</v>
      </c>
      <c r="K32" s="12">
        <v>7.4776190921730095E-4</v>
      </c>
      <c r="L32" s="12">
        <v>5.6464929859542895E-4</v>
      </c>
      <c r="M32" s="12">
        <v>5.6464929859542895E-4</v>
      </c>
      <c r="N32" s="12">
        <v>-0.43750512307688599</v>
      </c>
      <c r="O32" s="12">
        <v>1296.4103786676301</v>
      </c>
      <c r="P32" s="12">
        <v>802.17440400567205</v>
      </c>
      <c r="Q32" s="12">
        <v>1.20852805198992</v>
      </c>
      <c r="R32" s="12">
        <v>1.20852805198992</v>
      </c>
      <c r="S32" s="12">
        <v>0.48002843141670198</v>
      </c>
      <c r="T32" s="12">
        <v>7.0122829971778404E-4</v>
      </c>
      <c r="U32" s="12">
        <v>1.0547850073117E-3</v>
      </c>
      <c r="V32" s="12">
        <v>1.11992472693706</v>
      </c>
      <c r="W32" s="12">
        <v>1.11992472693706</v>
      </c>
      <c r="X32" s="12">
        <v>-0.40825872939048502</v>
      </c>
      <c r="Y32" s="12">
        <v>7.41012502829936</v>
      </c>
      <c r="Z32" s="12">
        <v>6.7795033086225596</v>
      </c>
      <c r="AA32" s="12">
        <v>1.62579585333562</v>
      </c>
      <c r="AB32" s="12">
        <v>1.62579585333562</v>
      </c>
      <c r="AC32" s="12">
        <v>0.63062171967679603</v>
      </c>
      <c r="AD32" s="12">
        <v>7.3874511249920998</v>
      </c>
      <c r="AE32" s="12">
        <v>6.9542161055297198</v>
      </c>
      <c r="AF32" s="12">
        <v>1.02750484430403</v>
      </c>
      <c r="AG32" s="12">
        <v>1.02750484430403</v>
      </c>
      <c r="AH32" s="12">
        <v>0.81850793657865395</v>
      </c>
      <c r="AI32" s="12">
        <v>0.81850793657865395</v>
      </c>
      <c r="AJ32" s="12">
        <v>0.43323501946238502</v>
      </c>
      <c r="AK32" s="12">
        <v>6.5675313025215196</v>
      </c>
      <c r="AL32" s="12">
        <v>6.0120661664090802</v>
      </c>
      <c r="AM32" s="12">
        <v>1.0172709396927999</v>
      </c>
      <c r="AN32" s="12">
        <v>1.0172709396927999</v>
      </c>
      <c r="AO32" s="12">
        <v>-1.63881715745545</v>
      </c>
      <c r="AP32" s="12">
        <v>-1.63881715745545</v>
      </c>
      <c r="AQ32" s="12">
        <v>4.17601682849621</v>
      </c>
      <c r="AR32" s="12">
        <v>4.17601682849621</v>
      </c>
      <c r="AS32" s="12">
        <v>0.55546513611243797</v>
      </c>
    </row>
    <row r="33" spans="1:45" x14ac:dyDescent="0.25">
      <c r="A33" s="16">
        <v>16</v>
      </c>
      <c r="B33" s="12">
        <v>5.9675760976533995E-4</v>
      </c>
      <c r="C33" s="12">
        <v>8.9850554024848599E-4</v>
      </c>
      <c r="D33" s="12">
        <v>-0.40922185515981802</v>
      </c>
      <c r="E33" s="12">
        <v>1349.38204850016</v>
      </c>
      <c r="F33" s="12">
        <v>955.72402041899704</v>
      </c>
      <c r="G33" s="12">
        <v>1.22869060042751</v>
      </c>
      <c r="H33" s="12">
        <v>1.22869060042751</v>
      </c>
      <c r="I33" s="12">
        <v>0.34493283498019101</v>
      </c>
      <c r="J33" s="12">
        <v>4.0375448903782601E-4</v>
      </c>
      <c r="K33" s="12">
        <v>6.1703841871887097E-4</v>
      </c>
      <c r="L33" s="12">
        <v>1.36210666103945E-3</v>
      </c>
      <c r="M33" s="12">
        <v>1.36210666103945E-3</v>
      </c>
      <c r="N33" s="12">
        <v>-0.424124296099258</v>
      </c>
      <c r="O33" s="12">
        <v>1121.4904203127201</v>
      </c>
      <c r="P33" s="12">
        <v>740.18091498516799</v>
      </c>
      <c r="Q33" s="12">
        <v>1.3565017851410801</v>
      </c>
      <c r="R33" s="12">
        <v>1.3565017851410801</v>
      </c>
      <c r="S33" s="12">
        <v>0.415519176043945</v>
      </c>
      <c r="T33" s="12">
        <v>9.4116445053244997E-4</v>
      </c>
      <c r="U33" s="12">
        <v>1.3542415987988501E-3</v>
      </c>
      <c r="V33" s="12">
        <v>1.2832534965850999</v>
      </c>
      <c r="W33" s="12">
        <v>1.2832534965850999</v>
      </c>
      <c r="X33" s="12">
        <v>-0.36387898516172601</v>
      </c>
      <c r="Y33" s="12">
        <v>7.2073056158702897</v>
      </c>
      <c r="Z33" s="12">
        <v>6.70557486212138</v>
      </c>
      <c r="AA33" s="12">
        <v>1.4606513360229301</v>
      </c>
      <c r="AB33" s="12">
        <v>1.4606513360229301</v>
      </c>
      <c r="AC33" s="12">
        <v>0.50173075374890996</v>
      </c>
      <c r="AD33" s="12">
        <v>7.1966462661811397</v>
      </c>
      <c r="AE33" s="12">
        <v>6.8887390995020397</v>
      </c>
      <c r="AF33" s="12">
        <v>0.66716669610391399</v>
      </c>
      <c r="AG33" s="12">
        <v>0.66716669610391399</v>
      </c>
      <c r="AH33" s="12">
        <v>1.3089304813298299</v>
      </c>
      <c r="AI33" s="12">
        <v>1.3089304813298299</v>
      </c>
      <c r="AJ33" s="12">
        <v>0.30790716667909601</v>
      </c>
      <c r="AK33" s="12">
        <v>7.0492115233219597</v>
      </c>
      <c r="AL33" s="12">
        <v>6.7442625345831297</v>
      </c>
      <c r="AM33" s="12">
        <v>0.67515624009058295</v>
      </c>
      <c r="AN33" s="12">
        <v>0.67515624009058295</v>
      </c>
      <c r="AO33" s="12">
        <v>0.67329192247926295</v>
      </c>
      <c r="AP33" s="12">
        <v>0.67329192247926295</v>
      </c>
      <c r="AQ33" s="12">
        <v>1.65107568786234</v>
      </c>
      <c r="AR33" s="12">
        <v>1.65107568786234</v>
      </c>
      <c r="AS33" s="12">
        <v>0.30494898873882997</v>
      </c>
    </row>
    <row r="34" spans="1:45" x14ac:dyDescent="0.25">
      <c r="A34" s="16">
        <v>17</v>
      </c>
      <c r="B34" s="12">
        <v>5.4595383023282396E-4</v>
      </c>
      <c r="C34" s="12">
        <v>9.4117208539508596E-4</v>
      </c>
      <c r="D34" s="12">
        <v>-0.54459158573076405</v>
      </c>
      <c r="E34" s="12">
        <v>1772.23823745807</v>
      </c>
      <c r="F34" s="12">
        <v>1041.1878167391401</v>
      </c>
      <c r="G34" s="12">
        <v>1.0272133640527901</v>
      </c>
      <c r="H34" s="12">
        <v>1.0272133640527901</v>
      </c>
      <c r="I34" s="12">
        <v>0.53188109576673204</v>
      </c>
      <c r="J34" s="12">
        <v>5.4486000237675102E-4</v>
      </c>
      <c r="K34" s="12">
        <v>9.38724808474328E-4</v>
      </c>
      <c r="L34" s="12">
        <v>9.8446990231198995E-6</v>
      </c>
      <c r="M34" s="12">
        <v>9.8446990231198995E-6</v>
      </c>
      <c r="N34" s="12">
        <v>-0.54399348224587596</v>
      </c>
      <c r="O34" s="12">
        <v>1375.6275294132699</v>
      </c>
      <c r="P34" s="12">
        <v>770.78193252062999</v>
      </c>
      <c r="Q34" s="12">
        <v>1.1421195075356301</v>
      </c>
      <c r="R34" s="12">
        <v>1.1421195075356301</v>
      </c>
      <c r="S34" s="12">
        <v>0.57925979465681199</v>
      </c>
      <c r="T34" s="12">
        <v>5.8995546612740498E-4</v>
      </c>
      <c r="U34" s="12">
        <v>1.0049375465641299E-3</v>
      </c>
      <c r="V34" s="12">
        <v>1.04030547046815</v>
      </c>
      <c r="W34" s="12">
        <v>1.04030547046815</v>
      </c>
      <c r="X34" s="12">
        <v>-0.53263362292904404</v>
      </c>
      <c r="Y34" s="12">
        <v>7.4054148208876196</v>
      </c>
      <c r="Z34" s="12">
        <v>6.7532164508247696</v>
      </c>
      <c r="AA34" s="12">
        <v>1.68764317676278</v>
      </c>
      <c r="AB34" s="12">
        <v>1.68764317676278</v>
      </c>
      <c r="AC34" s="12">
        <v>0.65219837006285897</v>
      </c>
      <c r="AD34" s="12">
        <v>7.4758186443122598</v>
      </c>
      <c r="AE34" s="12">
        <v>6.9082638551481699</v>
      </c>
      <c r="AF34" s="12">
        <v>1.1691350689758799</v>
      </c>
      <c r="AG34" s="12">
        <v>1.1691350689758799</v>
      </c>
      <c r="AH34" s="12">
        <v>0.70320803748555805</v>
      </c>
      <c r="AI34" s="12">
        <v>0.70320803748555805</v>
      </c>
      <c r="AJ34" s="12">
        <v>0.56755478916408697</v>
      </c>
      <c r="AK34" s="12">
        <v>7.3677582586519401</v>
      </c>
      <c r="AL34" s="12">
        <v>6.7945580597692796</v>
      </c>
      <c r="AM34" s="12">
        <v>1.2132616147839901</v>
      </c>
      <c r="AN34" s="12">
        <v>1.2132616147839901</v>
      </c>
      <c r="AO34" s="12">
        <v>0.368509484838768</v>
      </c>
      <c r="AP34" s="12">
        <v>0.368509484838768</v>
      </c>
      <c r="AQ34" s="12">
        <v>0.47214616221939099</v>
      </c>
      <c r="AR34" s="12">
        <v>0.47214616221939099</v>
      </c>
      <c r="AS34" s="12">
        <v>0.57320019888265605</v>
      </c>
    </row>
    <row r="35" spans="1:45" x14ac:dyDescent="0.25">
      <c r="A35" s="16">
        <v>18</v>
      </c>
      <c r="B35" s="12">
        <v>7.0276972931924801E-4</v>
      </c>
      <c r="C35" s="12">
        <v>9.9164186693184199E-4</v>
      </c>
      <c r="D35" s="12">
        <v>-0.34433273702108802</v>
      </c>
      <c r="E35" s="12">
        <v>1402.36341246918</v>
      </c>
      <c r="F35" s="12">
        <v>998.14545773869304</v>
      </c>
      <c r="G35" s="12">
        <v>1.0141476055821901</v>
      </c>
      <c r="H35" s="12">
        <v>1.0141476055821901</v>
      </c>
      <c r="I35" s="12">
        <v>0.34001522911225401</v>
      </c>
      <c r="J35" s="12">
        <v>6.3022699436931899E-4</v>
      </c>
      <c r="K35" s="12">
        <v>8.9006441543182597E-4</v>
      </c>
      <c r="L35" s="12">
        <v>4.1329396630511997E-4</v>
      </c>
      <c r="M35" s="12">
        <v>4.1329396630511997E-4</v>
      </c>
      <c r="N35" s="12">
        <v>-0.34521377398401698</v>
      </c>
      <c r="O35" s="12">
        <v>1093.5093298398599</v>
      </c>
      <c r="P35" s="12">
        <v>737.98819801220702</v>
      </c>
      <c r="Q35" s="12">
        <v>1.1235602070133901</v>
      </c>
      <c r="R35" s="12">
        <v>1.1235602070133901</v>
      </c>
      <c r="S35" s="12">
        <v>0.39321953955069</v>
      </c>
      <c r="T35" s="12">
        <v>7.1455457721076795E-4</v>
      </c>
      <c r="U35" s="12">
        <v>1.00650332384836E-3</v>
      </c>
      <c r="V35" s="12">
        <v>1.0090108031231899</v>
      </c>
      <c r="W35" s="12">
        <v>1.0090108031231899</v>
      </c>
      <c r="X35" s="12">
        <v>-0.34257816782501999</v>
      </c>
      <c r="Y35" s="12">
        <v>7.1703908952727797</v>
      </c>
      <c r="Z35" s="12">
        <v>6.7119313760435402</v>
      </c>
      <c r="AA35" s="12">
        <v>1.7496444288575199</v>
      </c>
      <c r="AB35" s="12">
        <v>1.7496444288575199</v>
      </c>
      <c r="AC35" s="12">
        <v>0.458459519229237</v>
      </c>
      <c r="AD35" s="12">
        <v>7.3350905494473899</v>
      </c>
      <c r="AE35" s="12">
        <v>7.0515799326617001</v>
      </c>
      <c r="AF35" s="12">
        <v>0.386992624232736</v>
      </c>
      <c r="AG35" s="12">
        <v>0.386992624232736</v>
      </c>
      <c r="AH35" s="12">
        <v>2.8526025496001499</v>
      </c>
      <c r="AI35" s="12">
        <v>2.8526025496001499</v>
      </c>
      <c r="AJ35" s="12">
        <v>0.28351061678568801</v>
      </c>
      <c r="AK35" s="12"/>
      <c r="AL35" s="12"/>
      <c r="AM35" s="12"/>
      <c r="AN35" s="12"/>
      <c r="AO35" s="12"/>
      <c r="AP35" s="12"/>
      <c r="AQ35" s="12"/>
      <c r="AR35" s="12"/>
      <c r="AS35" s="12"/>
    </row>
    <row r="36" spans="1:45" x14ac:dyDescent="0.25">
      <c r="A36" s="16">
        <v>19</v>
      </c>
      <c r="B36" s="12">
        <v>6.3794247022952097E-4</v>
      </c>
      <c r="C36" s="12">
        <v>9.3795930948370899E-4</v>
      </c>
      <c r="D36" s="12">
        <v>-0.38545846075894602</v>
      </c>
      <c r="E36" s="12">
        <v>1393.33624555809</v>
      </c>
      <c r="F36" s="12">
        <v>980.48612189761297</v>
      </c>
      <c r="G36" s="12">
        <v>1.11677381565923</v>
      </c>
      <c r="H36" s="12">
        <v>1.11677381565923</v>
      </c>
      <c r="I36" s="12">
        <v>0.35140783553322102</v>
      </c>
      <c r="J36" s="12">
        <v>4.9711861614767298E-4</v>
      </c>
      <c r="K36" s="12">
        <v>7.3769714091598997E-4</v>
      </c>
      <c r="L36" s="12">
        <v>9.1261732318014097E-4</v>
      </c>
      <c r="M36" s="12">
        <v>9.1261732318014097E-4</v>
      </c>
      <c r="N36" s="12">
        <v>-0.39470470030782301</v>
      </c>
      <c r="O36" s="12">
        <v>1118.44094194628</v>
      </c>
      <c r="P36" s="12">
        <v>752.57754082593704</v>
      </c>
      <c r="Q36" s="12">
        <v>1.2341346093280601</v>
      </c>
      <c r="R36" s="12">
        <v>1.2341346093280601</v>
      </c>
      <c r="S36" s="12">
        <v>0.39618694281397099</v>
      </c>
      <c r="T36" s="12">
        <v>8.0302951320974903E-4</v>
      </c>
      <c r="U36" s="12">
        <v>1.1504934317174099E-3</v>
      </c>
      <c r="V36" s="12">
        <v>1.1310464781929901</v>
      </c>
      <c r="W36" s="12">
        <v>1.1310464781929901</v>
      </c>
      <c r="X36" s="12">
        <v>-0.359554733434024</v>
      </c>
      <c r="Y36" s="12">
        <v>7.20472748817678</v>
      </c>
      <c r="Z36" s="12">
        <v>6.7796811758736899</v>
      </c>
      <c r="AA36" s="12">
        <v>1.6426239942282601</v>
      </c>
      <c r="AB36" s="12">
        <v>1.6426239942282601</v>
      </c>
      <c r="AC36" s="12">
        <v>0.42504631230308798</v>
      </c>
      <c r="AD36" s="12">
        <v>7.2657320413658901</v>
      </c>
      <c r="AE36" s="12">
        <v>6.9670431929793804</v>
      </c>
      <c r="AF36" s="12">
        <v>0.47038398897640399</v>
      </c>
      <c r="AG36" s="12">
        <v>0.47038398897640399</v>
      </c>
      <c r="AH36" s="12">
        <v>2.1240235767398499</v>
      </c>
      <c r="AI36" s="12">
        <v>2.1240235767398499</v>
      </c>
      <c r="AJ36" s="12">
        <v>0.298688848386509</v>
      </c>
      <c r="AK36" s="12"/>
      <c r="AL36" s="12"/>
      <c r="AM36" s="12"/>
      <c r="AN36" s="12"/>
      <c r="AO36" s="12"/>
      <c r="AP36" s="12"/>
      <c r="AQ36" s="12"/>
      <c r="AR36" s="12"/>
      <c r="AS36" s="12"/>
    </row>
    <row r="37" spans="1:45" x14ac:dyDescent="0.25">
      <c r="A37" s="16">
        <v>20</v>
      </c>
      <c r="B37" s="12">
        <v>6.2965773550710004E-4</v>
      </c>
      <c r="C37" s="12">
        <v>8.3822296172216904E-4</v>
      </c>
      <c r="D37" s="12">
        <v>-0.28610773441658999</v>
      </c>
      <c r="E37" s="12">
        <v>1340.1142543234</v>
      </c>
      <c r="F37" s="12">
        <v>1043.5536038831499</v>
      </c>
      <c r="G37" s="12">
        <v>1.1761647213498001</v>
      </c>
      <c r="H37" s="12">
        <v>1.1761647213498001</v>
      </c>
      <c r="I37" s="12">
        <v>0.25012305921488498</v>
      </c>
      <c r="J37" s="12">
        <v>5.2762490300744603E-4</v>
      </c>
      <c r="K37" s="12">
        <v>7.0593462154135297E-4</v>
      </c>
      <c r="L37" s="12">
        <v>6.5115010710840404E-4</v>
      </c>
      <c r="M37" s="12">
        <v>6.5115010710840404E-4</v>
      </c>
      <c r="N37" s="12">
        <v>-0.29113700888208</v>
      </c>
      <c r="O37" s="12">
        <v>1086.2266713072599</v>
      </c>
      <c r="P37" s="12">
        <v>794.35100466825998</v>
      </c>
      <c r="Q37" s="12">
        <v>1.3054794906551399</v>
      </c>
      <c r="R37" s="12">
        <v>1.3054794906551399</v>
      </c>
      <c r="S37" s="12">
        <v>0.31293976505905402</v>
      </c>
      <c r="T37" s="12">
        <v>9.34386312920397E-4</v>
      </c>
      <c r="U37" s="12">
        <v>1.2127845770242699E-3</v>
      </c>
      <c r="V37" s="12">
        <v>1.24114962896857</v>
      </c>
      <c r="W37" s="12">
        <v>1.24114962896857</v>
      </c>
      <c r="X37" s="12">
        <v>-0.26078433399460499</v>
      </c>
      <c r="Y37" s="12">
        <v>7.13124922357229</v>
      </c>
      <c r="Z37" s="12">
        <v>6.7538598728798398</v>
      </c>
      <c r="AA37" s="12">
        <v>1.44312986837804</v>
      </c>
      <c r="AB37" s="12">
        <v>1.44312986837804</v>
      </c>
      <c r="AC37" s="12">
        <v>0.377389350692448</v>
      </c>
      <c r="AD37" s="12">
        <v>7.1784423973926197</v>
      </c>
      <c r="AE37" s="12">
        <v>6.8374125392240499</v>
      </c>
      <c r="AF37" s="12">
        <v>1.2558011550675301</v>
      </c>
      <c r="AG37" s="12">
        <v>1.2558011550675301</v>
      </c>
      <c r="AH37" s="12">
        <v>0.31629564085777201</v>
      </c>
      <c r="AI37" s="12">
        <v>0.31629564085777201</v>
      </c>
      <c r="AJ37" s="12">
        <v>0.34102985816856801</v>
      </c>
      <c r="AK37" s="12"/>
      <c r="AL37" s="12"/>
      <c r="AM37" s="12"/>
      <c r="AN37" s="12"/>
      <c r="AO37" s="12"/>
      <c r="AP37" s="12"/>
      <c r="AQ37" s="12"/>
      <c r="AR37" s="12"/>
      <c r="AS37" s="12"/>
    </row>
    <row r="38" spans="1:45" x14ac:dyDescent="0.25">
      <c r="A38" s="16">
        <v>21</v>
      </c>
      <c r="B38" s="12">
        <v>5.9608016514325695E-4</v>
      </c>
      <c r="C38" s="12">
        <v>7.8450416520848502E-4</v>
      </c>
      <c r="D38" s="12">
        <v>-0.27467671824458501</v>
      </c>
      <c r="E38" s="12">
        <v>1445.37552665459</v>
      </c>
      <c r="F38" s="12">
        <v>1132.9690323331299</v>
      </c>
      <c r="G38" s="12">
        <v>1.1462045258765701</v>
      </c>
      <c r="H38" s="12">
        <v>1.1462045258765701</v>
      </c>
      <c r="I38" s="12">
        <v>0.243527518617772</v>
      </c>
      <c r="J38" s="12">
        <v>4.9127876881503198E-4</v>
      </c>
      <c r="K38" s="12">
        <v>6.4855403586151501E-4</v>
      </c>
      <c r="L38" s="12">
        <v>6.9415026486741504E-4</v>
      </c>
      <c r="M38" s="12">
        <v>6.9415026486741504E-4</v>
      </c>
      <c r="N38" s="12">
        <v>-0.27773360072478498</v>
      </c>
      <c r="O38" s="12">
        <v>1178.8490414036601</v>
      </c>
      <c r="P38" s="12">
        <v>869.18631044670894</v>
      </c>
      <c r="Q38" s="12">
        <v>1.2582068186055999</v>
      </c>
      <c r="R38" s="12">
        <v>1.2582068186055999</v>
      </c>
      <c r="S38" s="12">
        <v>0.304736354160561</v>
      </c>
      <c r="T38" s="12">
        <v>8.2644603436974598E-4</v>
      </c>
      <c r="U38" s="12">
        <v>1.06424335167344E-3</v>
      </c>
      <c r="V38" s="12">
        <v>1.1911606779403401</v>
      </c>
      <c r="W38" s="12">
        <v>1.1911606779403401</v>
      </c>
      <c r="X38" s="12">
        <v>-0.25288473676849599</v>
      </c>
      <c r="Y38" s="12">
        <v>7.2312791586136003</v>
      </c>
      <c r="Z38" s="12">
        <v>6.8501182984914797</v>
      </c>
      <c r="AA38" s="12">
        <v>1.5111009496130201</v>
      </c>
      <c r="AB38" s="12">
        <v>1.5111009496130201</v>
      </c>
      <c r="AC38" s="12">
        <v>0.38116086012211797</v>
      </c>
      <c r="AD38" s="12">
        <v>7.2817430121291498</v>
      </c>
      <c r="AE38" s="12">
        <v>6.9607202373669796</v>
      </c>
      <c r="AF38" s="12">
        <v>1.2149963039370399</v>
      </c>
      <c r="AG38" s="12">
        <v>1.2149963039370399</v>
      </c>
      <c r="AH38" s="12">
        <v>0.45780045856635798</v>
      </c>
      <c r="AI38" s="12">
        <v>0.45780045856635798</v>
      </c>
      <c r="AJ38" s="12">
        <v>0.32102277476217</v>
      </c>
      <c r="AK38" s="12">
        <v>7.2779941679302702</v>
      </c>
      <c r="AL38" s="12">
        <v>6.9599009557134899</v>
      </c>
      <c r="AM38" s="12">
        <v>1.2047205248311299</v>
      </c>
      <c r="AN38" s="12">
        <v>1.2047205248311299</v>
      </c>
      <c r="AO38" s="12">
        <v>0.46062493445228903</v>
      </c>
      <c r="AP38" s="12">
        <v>0.46062493445228903</v>
      </c>
      <c r="AQ38" s="12">
        <v>1.84694564294163E-2</v>
      </c>
      <c r="AR38" s="12">
        <v>1.84694564294163E-2</v>
      </c>
      <c r="AS38" s="12">
        <v>0.318093212216777</v>
      </c>
    </row>
    <row r="39" spans="1:45" x14ac:dyDescent="0.25">
      <c r="A39" s="16">
        <v>22</v>
      </c>
      <c r="B39" s="12">
        <v>6.4866552468133905E-4</v>
      </c>
      <c r="C39" s="12">
        <v>9.5871469720252298E-4</v>
      </c>
      <c r="D39" s="12">
        <v>-0.39067631674676701</v>
      </c>
      <c r="E39" s="12">
        <v>1341.2443683814299</v>
      </c>
      <c r="F39" s="12">
        <v>948.24087194160495</v>
      </c>
      <c r="G39" s="12">
        <v>1.1458605609811501</v>
      </c>
      <c r="H39" s="12">
        <v>1.1458605609811501</v>
      </c>
      <c r="I39" s="12">
        <v>0.34674454084478801</v>
      </c>
      <c r="J39" s="12">
        <v>4.9110176173898295E-4</v>
      </c>
      <c r="K39" s="12">
        <v>7.2871894690984095E-4</v>
      </c>
      <c r="L39" s="12">
        <v>9.9683352994052693E-4</v>
      </c>
      <c r="M39" s="12">
        <v>9.9683352994052693E-4</v>
      </c>
      <c r="N39" s="12">
        <v>-0.39463676494108801</v>
      </c>
      <c r="O39" s="12">
        <v>1103.4281589115999</v>
      </c>
      <c r="P39" s="12">
        <v>698.51190374633802</v>
      </c>
      <c r="Q39" s="12">
        <v>1.2723375053571599</v>
      </c>
      <c r="R39" s="12">
        <v>1.2723375053571599</v>
      </c>
      <c r="S39" s="12">
        <v>0.45722490022082901</v>
      </c>
      <c r="T39" s="12">
        <v>8.7962895425698195E-4</v>
      </c>
      <c r="U39" s="12">
        <v>1.26525078187576E-3</v>
      </c>
      <c r="V39" s="12">
        <v>1.18420065321646</v>
      </c>
      <c r="W39" s="12">
        <v>1.18420065321646</v>
      </c>
      <c r="X39" s="12">
        <v>-0.363525452389376</v>
      </c>
      <c r="Y39" s="12">
        <v>7.1820245861162002</v>
      </c>
      <c r="Z39" s="12">
        <v>6.6091962380323803</v>
      </c>
      <c r="AA39" s="12">
        <v>1.51779049267508</v>
      </c>
      <c r="AB39" s="12">
        <v>1.51779049267508</v>
      </c>
      <c r="AC39" s="12">
        <v>0.572828348083813</v>
      </c>
      <c r="AD39" s="12">
        <v>7.2048772467096498</v>
      </c>
      <c r="AE39" s="12">
        <v>6.84213792444781</v>
      </c>
      <c r="AF39" s="12">
        <v>0.91679466913982999</v>
      </c>
      <c r="AG39" s="12">
        <v>0.91679466913982999</v>
      </c>
      <c r="AH39" s="12">
        <v>0.92256494469474803</v>
      </c>
      <c r="AI39" s="12">
        <v>0.92256494469474803</v>
      </c>
      <c r="AJ39" s="12">
        <v>0.36273932226183703</v>
      </c>
      <c r="AK39" s="12">
        <v>7.1934120250941698</v>
      </c>
      <c r="AL39" s="12">
        <v>6.82866501285074</v>
      </c>
      <c r="AM39" s="12">
        <v>0.92311547671293503</v>
      </c>
      <c r="AN39" s="12">
        <v>0.92311547671293503</v>
      </c>
      <c r="AO39" s="12">
        <v>0.87053344050150705</v>
      </c>
      <c r="AP39" s="12">
        <v>0.87053344050150705</v>
      </c>
      <c r="AQ39" s="12">
        <v>8.7341993141204402E-2</v>
      </c>
      <c r="AR39" s="12">
        <v>8.7341993141204402E-2</v>
      </c>
      <c r="AS39" s="12">
        <v>0.36474701224343598</v>
      </c>
    </row>
    <row r="40" spans="1:45" x14ac:dyDescent="0.25">
      <c r="A40" s="16">
        <v>23</v>
      </c>
      <c r="B40" s="12">
        <v>6.7909670903762496E-4</v>
      </c>
      <c r="C40" s="12">
        <v>8.9912896362265803E-4</v>
      </c>
      <c r="D40" s="12">
        <v>-0.280662930445294</v>
      </c>
      <c r="E40" s="12">
        <v>1344.6406874039701</v>
      </c>
      <c r="F40" s="12">
        <v>1037.4949153325499</v>
      </c>
      <c r="G40" s="12">
        <v>1.0928435156827201</v>
      </c>
      <c r="H40" s="12">
        <v>1.0928435156827201</v>
      </c>
      <c r="I40" s="12">
        <v>0.25931775822574599</v>
      </c>
      <c r="J40" s="12">
        <v>6.1401851365259705E-4</v>
      </c>
      <c r="K40" s="12">
        <v>8.1408257219896902E-4</v>
      </c>
      <c r="L40" s="12">
        <v>3.78423772113511E-4</v>
      </c>
      <c r="M40" s="12">
        <v>3.78423772113511E-4</v>
      </c>
      <c r="N40" s="12">
        <v>-0.28203672068449798</v>
      </c>
      <c r="O40" s="12">
        <v>1062.34753822473</v>
      </c>
      <c r="P40" s="12">
        <v>777.25300710755198</v>
      </c>
      <c r="Q40" s="12">
        <v>1.2140640598408801</v>
      </c>
      <c r="R40" s="12">
        <v>1.2140640598408801</v>
      </c>
      <c r="S40" s="12">
        <v>0.31247047922901</v>
      </c>
      <c r="T40" s="12">
        <v>8.4358008926968303E-4</v>
      </c>
      <c r="U40" s="12">
        <v>1.0979333477764001E-3</v>
      </c>
      <c r="V40" s="12">
        <v>1.12579350142638</v>
      </c>
      <c r="W40" s="12">
        <v>1.12579350142638</v>
      </c>
      <c r="X40" s="12">
        <v>-0.26353007069921303</v>
      </c>
      <c r="Y40" s="12">
        <v>7.1007272250503304</v>
      </c>
      <c r="Z40" s="12">
        <v>6.7309213985349299</v>
      </c>
      <c r="AA40" s="12">
        <v>1.5504567988729701</v>
      </c>
      <c r="AB40" s="12">
        <v>1.5504567988729701</v>
      </c>
      <c r="AC40" s="12">
        <v>0.369805826515403</v>
      </c>
      <c r="AD40" s="12">
        <v>7.1797573349843802</v>
      </c>
      <c r="AE40" s="12">
        <v>6.8633258434805997</v>
      </c>
      <c r="AF40" s="12">
        <v>1.2340312283963699</v>
      </c>
      <c r="AG40" s="12">
        <v>1.2340312283963699</v>
      </c>
      <c r="AH40" s="12">
        <v>0.49229524314318701</v>
      </c>
      <c r="AI40" s="12">
        <v>0.49229524314318701</v>
      </c>
      <c r="AJ40" s="12">
        <v>0.31643149150377398</v>
      </c>
      <c r="AK40" s="12">
        <v>7.1784580403340197</v>
      </c>
      <c r="AL40" s="12">
        <v>6.8617793933608597</v>
      </c>
      <c r="AM40" s="12">
        <v>1.2347876713225701</v>
      </c>
      <c r="AN40" s="12">
        <v>1.2347876713225701</v>
      </c>
      <c r="AO40" s="12">
        <v>0.48768479190715402</v>
      </c>
      <c r="AP40" s="12">
        <v>0.48768479190715402</v>
      </c>
      <c r="AQ40" s="12">
        <v>5.6663393033094403E-3</v>
      </c>
      <c r="AR40" s="12">
        <v>5.6663393033094403E-3</v>
      </c>
      <c r="AS40" s="12">
        <v>0.31667864697315801</v>
      </c>
    </row>
    <row r="41" spans="1:45" x14ac:dyDescent="0.25">
      <c r="A41" s="16">
        <v>24</v>
      </c>
      <c r="B41" s="12">
        <v>6.06334987954184E-4</v>
      </c>
      <c r="C41" s="12">
        <v>9.5170816899202795E-4</v>
      </c>
      <c r="D41" s="12">
        <v>-0.45082582387765802</v>
      </c>
      <c r="E41" s="12">
        <v>1658.8922334036399</v>
      </c>
      <c r="F41" s="12">
        <v>1054.9088707685501</v>
      </c>
      <c r="G41" s="12">
        <v>0.99493164650805399</v>
      </c>
      <c r="H41" s="12">
        <v>0.99493164650805399</v>
      </c>
      <c r="I41" s="12">
        <v>0.452695665551476</v>
      </c>
      <c r="J41" s="12">
        <v>6.1820100297157305E-4</v>
      </c>
      <c r="K41" s="12">
        <v>9.6876163275296705E-4</v>
      </c>
      <c r="L41" s="12">
        <v>-6.9191309188761395E-5</v>
      </c>
      <c r="M41" s="12">
        <v>-6.9191309188761395E-5</v>
      </c>
      <c r="N41" s="12">
        <v>-0.44920493649552601</v>
      </c>
      <c r="O41" s="12">
        <v>1264.3966653662401</v>
      </c>
      <c r="P41" s="12">
        <v>786.90840227429396</v>
      </c>
      <c r="Q41" s="12">
        <v>1.1022141687881399</v>
      </c>
      <c r="R41" s="12">
        <v>1.1022141687881399</v>
      </c>
      <c r="S41" s="12">
        <v>0.47423848983898997</v>
      </c>
      <c r="T41" s="12">
        <v>6.0239611840928297E-4</v>
      </c>
      <c r="U41" s="12">
        <v>9.4639339190307099E-4</v>
      </c>
      <c r="V41" s="12">
        <v>0.99667505115908595</v>
      </c>
      <c r="W41" s="12">
        <v>0.99667505115908595</v>
      </c>
      <c r="X41" s="12">
        <v>-0.45174309736762402</v>
      </c>
      <c r="Y41" s="12">
        <v>7.2510892505790201</v>
      </c>
      <c r="Z41" s="12">
        <v>6.8080069258819798</v>
      </c>
      <c r="AA41" s="12">
        <v>1.73025245576984</v>
      </c>
      <c r="AB41" s="12">
        <v>1.73025245576984</v>
      </c>
      <c r="AC41" s="12">
        <v>0.44308232469703501</v>
      </c>
      <c r="AD41" s="12">
        <v>7.4028745197125598</v>
      </c>
      <c r="AE41" s="12">
        <v>6.9416493759454703</v>
      </c>
      <c r="AF41" s="12">
        <v>1.1396270979411001</v>
      </c>
      <c r="AG41" s="12">
        <v>1.1396270979411001</v>
      </c>
      <c r="AH41" s="12">
        <v>0.79945489778256695</v>
      </c>
      <c r="AI41" s="12">
        <v>0.79945489778256695</v>
      </c>
      <c r="AJ41" s="12">
        <v>0.461225143767099</v>
      </c>
      <c r="AK41" s="12">
        <v>7.4012472454273004</v>
      </c>
      <c r="AL41" s="12">
        <v>6.9400186290513499</v>
      </c>
      <c r="AM41" s="12">
        <v>1.1397402367682401</v>
      </c>
      <c r="AN41" s="12">
        <v>1.1397402367682401</v>
      </c>
      <c r="AO41" s="12">
        <v>0.79474958591217204</v>
      </c>
      <c r="AP41" s="12">
        <v>0.79474958591217204</v>
      </c>
      <c r="AQ41" s="12">
        <v>8.9425570889093003E-3</v>
      </c>
      <c r="AR41" s="12">
        <v>8.9425570889093003E-3</v>
      </c>
      <c r="AS41" s="12">
        <v>0.46122861637594997</v>
      </c>
    </row>
    <row r="42" spans="1:45" x14ac:dyDescent="0.25">
      <c r="A42" s="16">
        <v>25</v>
      </c>
      <c r="B42" s="12">
        <v>5.3394827666256495E-4</v>
      </c>
      <c r="C42" s="12">
        <v>9.3739207657010497E-4</v>
      </c>
      <c r="D42" s="12">
        <v>-0.56280265880624103</v>
      </c>
      <c r="E42" s="12">
        <v>1525.70481164906</v>
      </c>
      <c r="F42" s="12">
        <v>940.16036449930198</v>
      </c>
      <c r="G42" s="12">
        <v>1.1926450308404599</v>
      </c>
      <c r="H42" s="12">
        <v>1.1926450308404599</v>
      </c>
      <c r="I42" s="12">
        <v>0.48416129260167101</v>
      </c>
      <c r="J42" s="12">
        <v>4.29408519370746E-4</v>
      </c>
      <c r="K42" s="12">
        <v>7.6139198536434203E-4</v>
      </c>
      <c r="L42" s="12">
        <v>7.8039655877055504E-4</v>
      </c>
      <c r="M42" s="12">
        <v>7.8039655877055504E-4</v>
      </c>
      <c r="N42" s="12">
        <v>-0.57273959228816096</v>
      </c>
      <c r="O42" s="12">
        <v>1231.34379323393</v>
      </c>
      <c r="P42" s="12">
        <v>716.78678640609803</v>
      </c>
      <c r="Q42" s="12">
        <v>1.3308644828484999</v>
      </c>
      <c r="R42" s="12">
        <v>1.3308644828484999</v>
      </c>
      <c r="S42" s="12">
        <v>0.54108293948326203</v>
      </c>
      <c r="T42" s="12">
        <v>8.2952362661514495E-4</v>
      </c>
      <c r="U42" s="12">
        <v>1.3606555337291599E-3</v>
      </c>
      <c r="V42" s="12">
        <v>1.2577874408413801</v>
      </c>
      <c r="W42" s="12">
        <v>1.2577874408413801</v>
      </c>
      <c r="X42" s="12">
        <v>-0.49487028051086301</v>
      </c>
      <c r="Y42" s="12">
        <v>7.2819203836973996</v>
      </c>
      <c r="Z42" s="12">
        <v>6.6933861385530502</v>
      </c>
      <c r="AA42" s="12">
        <v>1.4721974382573599</v>
      </c>
      <c r="AB42" s="12">
        <v>1.4721974382573599</v>
      </c>
      <c r="AC42" s="12">
        <v>0.58853424514435104</v>
      </c>
      <c r="AD42" s="12">
        <v>7.3283042301057</v>
      </c>
      <c r="AE42" s="12">
        <v>6.8090054429862601</v>
      </c>
      <c r="AF42" s="12">
        <v>0.99829979935878199</v>
      </c>
      <c r="AG42" s="12">
        <v>0.99829979935878199</v>
      </c>
      <c r="AH42" s="12">
        <v>0.71430824536214998</v>
      </c>
      <c r="AI42" s="12">
        <v>0.71430824536214998</v>
      </c>
      <c r="AJ42" s="12">
        <v>0.51929878711944699</v>
      </c>
      <c r="AK42" s="12">
        <v>6.4974809052867304</v>
      </c>
      <c r="AL42" s="12">
        <v>5.8667850119027101</v>
      </c>
      <c r="AM42" s="12">
        <v>0.978119312970819</v>
      </c>
      <c r="AN42" s="12">
        <v>0.978119312970819</v>
      </c>
      <c r="AO42" s="12">
        <v>-1.79385386712689</v>
      </c>
      <c r="AP42" s="12">
        <v>-1.79385386712689</v>
      </c>
      <c r="AQ42" s="12">
        <v>3.7413058099673102</v>
      </c>
      <c r="AR42" s="12">
        <v>3.7413058099673102</v>
      </c>
      <c r="AS42" s="12">
        <v>0.630695893384013</v>
      </c>
    </row>
    <row r="43" spans="1:45" x14ac:dyDescent="0.25">
      <c r="A43" s="16">
        <v>26</v>
      </c>
      <c r="B43" s="12">
        <v>6.7108759084841805E-4</v>
      </c>
      <c r="C43" s="12">
        <v>8.5263480776654702E-4</v>
      </c>
      <c r="D43" s="12">
        <v>-0.23943166270411201</v>
      </c>
      <c r="E43" s="12">
        <v>1294.83215763936</v>
      </c>
      <c r="F43" s="12">
        <v>1051.70457827015</v>
      </c>
      <c r="G43" s="12">
        <v>1.14825286323634</v>
      </c>
      <c r="H43" s="12">
        <v>1.14825286323634</v>
      </c>
      <c r="I43" s="12">
        <v>0.207968823007565</v>
      </c>
      <c r="J43" s="12">
        <v>5.4093860499649E-4</v>
      </c>
      <c r="K43" s="12">
        <v>6.8474450568295801E-4</v>
      </c>
      <c r="L43" s="12">
        <v>7.9878665891336702E-4</v>
      </c>
      <c r="M43" s="12">
        <v>7.9878665891336702E-4</v>
      </c>
      <c r="N43" s="12">
        <v>-0.235739996169991</v>
      </c>
      <c r="O43" s="12">
        <v>1026.8185149025701</v>
      </c>
      <c r="P43" s="12">
        <v>818.11200580972002</v>
      </c>
      <c r="Q43" s="12">
        <v>1.2734249790630301</v>
      </c>
      <c r="R43" s="12">
        <v>1.2734249790630301</v>
      </c>
      <c r="S43" s="12">
        <v>0.227221226841719</v>
      </c>
      <c r="T43" s="12">
        <v>9.0716948183642003E-4</v>
      </c>
      <c r="U43" s="12">
        <v>1.12192046638733E-3</v>
      </c>
      <c r="V43" s="12">
        <v>1.1787355109494999</v>
      </c>
      <c r="W43" s="12">
        <v>1.1787355109494999</v>
      </c>
      <c r="X43" s="12">
        <v>-0.212467905540735</v>
      </c>
      <c r="Y43" s="12">
        <v>7.0949143984147298</v>
      </c>
      <c r="Z43" s="12">
        <v>6.8712721572771098</v>
      </c>
      <c r="AA43" s="12">
        <v>1.5809904523812299</v>
      </c>
      <c r="AB43" s="12">
        <v>1.5809904523812299</v>
      </c>
      <c r="AC43" s="12">
        <v>0.22364224113762299</v>
      </c>
      <c r="AD43" s="12">
        <v>7.1698446579692501</v>
      </c>
      <c r="AE43" s="12">
        <v>6.9690618461705096</v>
      </c>
      <c r="AF43" s="12">
        <v>0.78292188411036101</v>
      </c>
      <c r="AG43" s="12">
        <v>0.78292188411036101</v>
      </c>
      <c r="AH43" s="12">
        <v>1.1673321314416401</v>
      </c>
      <c r="AI43" s="12">
        <v>1.1673321314416401</v>
      </c>
      <c r="AJ43" s="12">
        <v>0.200782811798738</v>
      </c>
      <c r="AK43" s="12"/>
      <c r="AL43" s="12"/>
      <c r="AM43" s="12"/>
      <c r="AN43" s="12"/>
      <c r="AO43" s="12"/>
      <c r="AP43" s="12"/>
      <c r="AQ43" s="12"/>
      <c r="AR43" s="12"/>
      <c r="AS43" s="12"/>
    </row>
    <row r="44" spans="1:45" x14ac:dyDescent="0.25">
      <c r="A44" s="16">
        <v>27</v>
      </c>
      <c r="B44" s="12">
        <v>5.8210981363427902E-4</v>
      </c>
      <c r="C44" s="12">
        <v>9.0823118581488595E-4</v>
      </c>
      <c r="D44" s="12">
        <v>-0.44483984296856599</v>
      </c>
      <c r="E44" s="12">
        <v>1350.29726744302</v>
      </c>
      <c r="F44" s="12">
        <v>937.46230320944505</v>
      </c>
      <c r="G44" s="12">
        <v>1.2529540475322101</v>
      </c>
      <c r="H44" s="12">
        <v>1.2529540475322101</v>
      </c>
      <c r="I44" s="12">
        <v>0.36490349817217199</v>
      </c>
      <c r="J44" s="12">
        <v>3.9266221079023E-4</v>
      </c>
      <c r="K44" s="12">
        <v>6.1986432132115396E-4</v>
      </c>
      <c r="L44" s="12">
        <v>1.3729967087714201E-3</v>
      </c>
      <c r="M44" s="12">
        <v>1.3729967087714201E-3</v>
      </c>
      <c r="N44" s="12">
        <v>-0.45655088976596198</v>
      </c>
      <c r="O44" s="12">
        <v>1112.30671762424</v>
      </c>
      <c r="P44" s="12">
        <v>737.96099344818197</v>
      </c>
      <c r="Q44" s="12">
        <v>1.3815314244066801</v>
      </c>
      <c r="R44" s="12">
        <v>1.3815314244066801</v>
      </c>
      <c r="S44" s="12">
        <v>0.41030029318203398</v>
      </c>
      <c r="T44" s="12">
        <v>9.6952601678851498E-4</v>
      </c>
      <c r="U44" s="12">
        <v>1.41896903362598E-3</v>
      </c>
      <c r="V44" s="12">
        <v>1.31797055993363</v>
      </c>
      <c r="W44" s="12">
        <v>1.31797055993363</v>
      </c>
      <c r="X44" s="12">
        <v>-0.38087854466148002</v>
      </c>
      <c r="Y44" s="12">
        <v>7.1709299361391201</v>
      </c>
      <c r="Z44" s="12">
        <v>6.6739426768445202</v>
      </c>
      <c r="AA44" s="12">
        <v>1.4001641459846399</v>
      </c>
      <c r="AB44" s="12">
        <v>1.4001641459846399</v>
      </c>
      <c r="AC44" s="12">
        <v>0.49698725929459903</v>
      </c>
      <c r="AD44" s="12">
        <v>7.2536572348066999</v>
      </c>
      <c r="AE44" s="12">
        <v>6.9398334326373901</v>
      </c>
      <c r="AF44" s="12">
        <v>0.34886023987251202</v>
      </c>
      <c r="AG44" s="12">
        <v>0.34886023987251202</v>
      </c>
      <c r="AH44" s="12">
        <v>2.5516658784280102</v>
      </c>
      <c r="AI44" s="12">
        <v>2.5516658784280102</v>
      </c>
      <c r="AJ44" s="12">
        <v>0.31382380216931199</v>
      </c>
      <c r="AK44" s="12"/>
      <c r="AL44" s="12"/>
      <c r="AM44" s="12"/>
      <c r="AN44" s="12"/>
      <c r="AO44" s="12"/>
      <c r="AP44" s="12"/>
      <c r="AQ44" s="12"/>
      <c r="AR44" s="12"/>
      <c r="AS44" s="12"/>
    </row>
    <row r="45" spans="1:45" x14ac:dyDescent="0.25">
      <c r="A45" s="16">
        <v>28</v>
      </c>
      <c r="B45" s="12">
        <v>6.5204502097690399E-4</v>
      </c>
      <c r="C45" s="12">
        <v>8.7783464979911802E-4</v>
      </c>
      <c r="D45" s="12">
        <v>-0.29734463980959502</v>
      </c>
      <c r="E45" s="12">
        <v>1351.3877194494601</v>
      </c>
      <c r="F45" s="12">
        <v>1035.47535448587</v>
      </c>
      <c r="G45" s="12">
        <v>1.1308380892344501</v>
      </c>
      <c r="H45" s="12">
        <v>1.1308380892344501</v>
      </c>
      <c r="I45" s="12">
        <v>0.26627140383720599</v>
      </c>
      <c r="J45" s="12">
        <v>5.1933117589039995E-4</v>
      </c>
      <c r="K45" s="12">
        <v>7.0096983575303E-4</v>
      </c>
      <c r="L45" s="12">
        <v>8.2081146814762295E-4</v>
      </c>
      <c r="M45" s="12">
        <v>8.2081146814762295E-4</v>
      </c>
      <c r="N45" s="12">
        <v>-0.299923072299975</v>
      </c>
      <c r="O45" s="12">
        <v>1100.9989383121799</v>
      </c>
      <c r="P45" s="12">
        <v>781.59590015403296</v>
      </c>
      <c r="Q45" s="12">
        <v>1.2481944464569299</v>
      </c>
      <c r="R45" s="12">
        <v>1.2481944464569299</v>
      </c>
      <c r="S45" s="12">
        <v>0.34263531716615703</v>
      </c>
      <c r="T45" s="12">
        <v>8.5912549365771505E-4</v>
      </c>
      <c r="U45" s="12">
        <v>1.1337697892984701E-3</v>
      </c>
      <c r="V45" s="12">
        <v>1.16379469091288</v>
      </c>
      <c r="W45" s="12">
        <v>1.16379469091288</v>
      </c>
      <c r="X45" s="12">
        <v>-0.27738845195871298</v>
      </c>
      <c r="Y45" s="12">
        <v>7.1690804210308299</v>
      </c>
      <c r="Z45" s="12">
        <v>6.73484261633405</v>
      </c>
      <c r="AA45" s="12">
        <v>1.53757914854405</v>
      </c>
      <c r="AB45" s="12">
        <v>1.53757914854405</v>
      </c>
      <c r="AC45" s="12">
        <v>0.43423780469677498</v>
      </c>
      <c r="AD45" s="12">
        <v>7.2104512367170699</v>
      </c>
      <c r="AE45" s="12">
        <v>6.9376060222106197</v>
      </c>
      <c r="AF45" s="12">
        <v>0.90907265608354504</v>
      </c>
      <c r="AG45" s="12">
        <v>0.90907265608354504</v>
      </c>
      <c r="AH45" s="12">
        <v>0.95712103631665302</v>
      </c>
      <c r="AI45" s="12">
        <v>0.95712103631665302</v>
      </c>
      <c r="AJ45" s="12">
        <v>0.27284521450645299</v>
      </c>
      <c r="AK45" s="12">
        <v>7.2086554723065097</v>
      </c>
      <c r="AL45" s="12">
        <v>6.9327872992835999</v>
      </c>
      <c r="AM45" s="12">
        <v>0.92096321739198705</v>
      </c>
      <c r="AN45" s="12">
        <v>0.92096321739198705</v>
      </c>
      <c r="AO45" s="12">
        <v>0.92840856735049504</v>
      </c>
      <c r="AP45" s="12">
        <v>0.92840856735049504</v>
      </c>
      <c r="AQ45" s="12">
        <v>1.8645833821483101E-2</v>
      </c>
      <c r="AR45" s="12">
        <v>1.8645833821483101E-2</v>
      </c>
      <c r="AS45" s="12">
        <v>0.275868173022908</v>
      </c>
    </row>
    <row r="46" spans="1:45" x14ac:dyDescent="0.25">
      <c r="A46" s="16">
        <v>29</v>
      </c>
      <c r="B46" s="12">
        <v>5.5973527813905704E-4</v>
      </c>
      <c r="C46" s="12">
        <v>9.7865195490525305E-4</v>
      </c>
      <c r="D46" s="12">
        <v>-0.55871211414537303</v>
      </c>
      <c r="E46" s="12">
        <v>1605.1266343864199</v>
      </c>
      <c r="F46" s="12">
        <v>958.07962365009598</v>
      </c>
      <c r="G46" s="12">
        <v>1.09489688618521</v>
      </c>
      <c r="H46" s="12">
        <v>1.09489688618521</v>
      </c>
      <c r="I46" s="12">
        <v>0.51602704340656802</v>
      </c>
      <c r="J46" s="12">
        <v>5.2775527461468297E-4</v>
      </c>
      <c r="K46" s="12">
        <v>9.2361530022179396E-4</v>
      </c>
      <c r="L46" s="12">
        <v>2.2226152923530301E-4</v>
      </c>
      <c r="M46" s="12">
        <v>2.2226152923530301E-4</v>
      </c>
      <c r="N46" s="12">
        <v>-0.55966296198480703</v>
      </c>
      <c r="O46" s="12">
        <v>1273.59966633115</v>
      </c>
      <c r="P46" s="12">
        <v>694.96697250864895</v>
      </c>
      <c r="Q46" s="12">
        <v>1.2298130866818799</v>
      </c>
      <c r="R46" s="12">
        <v>1.2298130866818799</v>
      </c>
      <c r="S46" s="12">
        <v>0.60573823023603102</v>
      </c>
      <c r="T46" s="12">
        <v>7.2543701085643196E-4</v>
      </c>
      <c r="U46" s="12">
        <v>1.2200582341590201E-3</v>
      </c>
      <c r="V46" s="12">
        <v>1.1436397331349699</v>
      </c>
      <c r="W46" s="12">
        <v>1.1436397331349699</v>
      </c>
      <c r="X46" s="12">
        <v>-0.51987962265062904</v>
      </c>
      <c r="Y46" s="12">
        <v>7.2965186771725303</v>
      </c>
      <c r="Z46" s="12">
        <v>6.6123624234166298</v>
      </c>
      <c r="AA46" s="12">
        <v>1.51932383685911</v>
      </c>
      <c r="AB46" s="12">
        <v>1.51932383685911</v>
      </c>
      <c r="AC46" s="12">
        <v>0.68415625375590206</v>
      </c>
      <c r="AD46" s="12">
        <v>7.3442155489954404</v>
      </c>
      <c r="AE46" s="12">
        <v>6.7001778921749198</v>
      </c>
      <c r="AF46" s="12">
        <v>1.3459996417591</v>
      </c>
      <c r="AG46" s="12">
        <v>1.3459996417591</v>
      </c>
      <c r="AH46" s="12">
        <v>0.283678300788893</v>
      </c>
      <c r="AI46" s="12">
        <v>0.283678300788893</v>
      </c>
      <c r="AJ46" s="12">
        <v>0.64403765682051795</v>
      </c>
      <c r="AK46" s="12">
        <v>6.2247056519505399</v>
      </c>
      <c r="AL46" s="12">
        <v>5.3846523232699104</v>
      </c>
      <c r="AM46" s="12">
        <v>0.84473285921739105</v>
      </c>
      <c r="AN46" s="12">
        <v>0.84473285921739105</v>
      </c>
      <c r="AO46" s="12">
        <v>-2.97427679089258</v>
      </c>
      <c r="AP46" s="12">
        <v>-2.97427679089258</v>
      </c>
      <c r="AQ46" s="12">
        <v>6.6501002135132596</v>
      </c>
      <c r="AR46" s="12">
        <v>6.6501002135132596</v>
      </c>
      <c r="AS46" s="12">
        <v>0.84005332868063498</v>
      </c>
    </row>
    <row r="47" spans="1:45" x14ac:dyDescent="0.25">
      <c r="A47" s="16">
        <v>30</v>
      </c>
      <c r="B47" s="12">
        <v>4.9734113776344604E-4</v>
      </c>
      <c r="C47" s="12">
        <v>7.2401083195423399E-4</v>
      </c>
      <c r="D47" s="12">
        <v>-0.375530169010237</v>
      </c>
      <c r="E47" s="12">
        <v>1737.6916425143399</v>
      </c>
      <c r="F47" s="12">
        <v>1238.08564547172</v>
      </c>
      <c r="G47" s="12">
        <v>1.12263240744227</v>
      </c>
      <c r="H47" s="12">
        <v>1.12263240744227</v>
      </c>
      <c r="I47" s="12">
        <v>0.33899123784461699</v>
      </c>
      <c r="J47" s="12">
        <v>4.3180435873879999E-4</v>
      </c>
      <c r="K47" s="12">
        <v>6.3081142501598898E-4</v>
      </c>
      <c r="L47" s="12">
        <v>5.0592869193527199E-4</v>
      </c>
      <c r="M47" s="12">
        <v>5.0592869193527199E-4</v>
      </c>
      <c r="N47" s="12">
        <v>-0.37903435449536699</v>
      </c>
      <c r="O47" s="12">
        <v>1407.8435113555099</v>
      </c>
      <c r="P47" s="12">
        <v>980.97751870675495</v>
      </c>
      <c r="Q47" s="12">
        <v>1.2198966307239101</v>
      </c>
      <c r="R47" s="12">
        <v>1.2198966307239101</v>
      </c>
      <c r="S47" s="12">
        <v>0.36126484544599302</v>
      </c>
      <c r="T47" s="12">
        <v>6.6674457044622404E-4</v>
      </c>
      <c r="U47" s="12">
        <v>9.38896592098175E-4</v>
      </c>
      <c r="V47" s="12">
        <v>1.15641785587033</v>
      </c>
      <c r="W47" s="12">
        <v>1.15641785587033</v>
      </c>
      <c r="X47" s="12">
        <v>-0.34229832786673098</v>
      </c>
      <c r="Y47" s="12">
        <v>7.4268745673238596</v>
      </c>
      <c r="Z47" s="12">
        <v>7.0133214270547004</v>
      </c>
      <c r="AA47" s="12">
        <v>1.5803524650709599</v>
      </c>
      <c r="AB47" s="12">
        <v>1.5803524650709599</v>
      </c>
      <c r="AC47" s="12">
        <v>0.41355314026916901</v>
      </c>
      <c r="AD47" s="12">
        <v>7.4735110138633702</v>
      </c>
      <c r="AE47" s="12">
        <v>7.0933488180162598</v>
      </c>
      <c r="AF47" s="12">
        <v>1.2547963787824099</v>
      </c>
      <c r="AG47" s="12">
        <v>1.2547963787824099</v>
      </c>
      <c r="AH47" s="12">
        <v>0.46328435746016899</v>
      </c>
      <c r="AI47" s="12">
        <v>0.46328435746016899</v>
      </c>
      <c r="AJ47" s="12">
        <v>0.38016219584710498</v>
      </c>
      <c r="AK47" s="12">
        <v>7.46776980028599</v>
      </c>
      <c r="AL47" s="12">
        <v>7.08838509408766</v>
      </c>
      <c r="AM47" s="12">
        <v>1.2520283659804601</v>
      </c>
      <c r="AN47" s="12">
        <v>1.2520283659804601</v>
      </c>
      <c r="AO47" s="12">
        <v>0.45174189815096399</v>
      </c>
      <c r="AP47" s="12">
        <v>0.45174189815096399</v>
      </c>
      <c r="AQ47" s="12">
        <v>2.48703029230752E-2</v>
      </c>
      <c r="AR47" s="12">
        <v>2.48703029230752E-2</v>
      </c>
      <c r="AS47" s="12">
        <v>0.37938470619833597</v>
      </c>
    </row>
    <row r="48" spans="1:45" x14ac:dyDescent="0.25">
      <c r="A48" s="16">
        <v>31</v>
      </c>
      <c r="B48" s="12">
        <v>4.8506897074425702E-4</v>
      </c>
      <c r="C48" s="12">
        <v>8.8154165521294402E-4</v>
      </c>
      <c r="D48" s="12">
        <v>-0.59738116709549804</v>
      </c>
      <c r="E48" s="12">
        <v>1645.94768182539</v>
      </c>
      <c r="F48" s="12">
        <v>989.51480069632305</v>
      </c>
      <c r="G48" s="12">
        <v>1.2013542855235699</v>
      </c>
      <c r="H48" s="12">
        <v>1.2013542855235699</v>
      </c>
      <c r="I48" s="12">
        <v>0.50885687300912497</v>
      </c>
      <c r="J48" s="12">
        <v>3.38852122962822E-4</v>
      </c>
      <c r="K48" s="12">
        <v>6.2663113338683901E-4</v>
      </c>
      <c r="L48" s="12">
        <v>1.2249062943599899E-3</v>
      </c>
      <c r="M48" s="12">
        <v>1.2249062943599899E-3</v>
      </c>
      <c r="N48" s="12">
        <v>-0.614794266744074</v>
      </c>
      <c r="O48" s="12">
        <v>1358.23183540794</v>
      </c>
      <c r="P48" s="12">
        <v>778.95627806646303</v>
      </c>
      <c r="Q48" s="12">
        <v>1.3158746360878399</v>
      </c>
      <c r="R48" s="12">
        <v>1.3158746360878399</v>
      </c>
      <c r="S48" s="12">
        <v>0.55598409323728504</v>
      </c>
      <c r="T48" s="12">
        <v>7.4477430891394403E-4</v>
      </c>
      <c r="U48" s="12">
        <v>1.2585751878122001E-3</v>
      </c>
      <c r="V48" s="12">
        <v>1.24230855232154</v>
      </c>
      <c r="W48" s="12">
        <v>1.24230855232154</v>
      </c>
      <c r="X48" s="12">
        <v>-0.52465432535284995</v>
      </c>
      <c r="Y48" s="12">
        <v>7.4173920385521299</v>
      </c>
      <c r="Z48" s="12">
        <v>6.7792046578421896</v>
      </c>
      <c r="AA48" s="12">
        <v>1.51851625629377</v>
      </c>
      <c r="AB48" s="12">
        <v>1.51851625629377</v>
      </c>
      <c r="AC48" s="12">
        <v>0.63818738070994296</v>
      </c>
      <c r="AD48" s="12">
        <v>7.41284465130299</v>
      </c>
      <c r="AE48" s="12">
        <v>6.9603383738115996</v>
      </c>
      <c r="AF48" s="12">
        <v>0.436431262115337</v>
      </c>
      <c r="AG48" s="12">
        <v>0.436431262115337</v>
      </c>
      <c r="AH48" s="12">
        <v>2.1088179496372099</v>
      </c>
      <c r="AI48" s="12">
        <v>2.1088179496372099</v>
      </c>
      <c r="AJ48" s="12">
        <v>0.452506277491391</v>
      </c>
      <c r="AK48" s="12">
        <v>7.4152242879271197</v>
      </c>
      <c r="AL48" s="12">
        <v>6.9632601039825897</v>
      </c>
      <c r="AM48" s="12">
        <v>0.42267039923065802</v>
      </c>
      <c r="AN48" s="12">
        <v>0.42267039923065802</v>
      </c>
      <c r="AO48" s="12">
        <v>2.16795999244352</v>
      </c>
      <c r="AP48" s="12">
        <v>2.16795999244352</v>
      </c>
      <c r="AQ48" s="12">
        <v>4.6488778571843498E-2</v>
      </c>
      <c r="AR48" s="12">
        <v>4.6488778571843498E-2</v>
      </c>
      <c r="AS48" s="12">
        <v>0.45196418394453203</v>
      </c>
    </row>
    <row r="49" spans="1:45" x14ac:dyDescent="0.25">
      <c r="A49" s="16">
        <v>32</v>
      </c>
      <c r="B49" s="12">
        <v>6.9279402632436505E-4</v>
      </c>
      <c r="C49" s="12">
        <v>9.1107217149472702E-4</v>
      </c>
      <c r="D49" s="12">
        <v>-0.27388938169942501</v>
      </c>
      <c r="E49" s="12">
        <v>1172.7505054456699</v>
      </c>
      <c r="F49" s="12">
        <v>934.22218052632104</v>
      </c>
      <c r="G49" s="12">
        <v>1.2506833749914099</v>
      </c>
      <c r="H49" s="12">
        <v>1.2506833749914099</v>
      </c>
      <c r="I49" s="12">
        <v>0.22739283761141599</v>
      </c>
      <c r="J49" s="12">
        <v>4.9736812015385397E-4</v>
      </c>
      <c r="K49" s="12">
        <v>6.5791371060880898E-4</v>
      </c>
      <c r="L49" s="12">
        <v>1.18777582681714E-3</v>
      </c>
      <c r="M49" s="12">
        <v>1.18777582681714E-3</v>
      </c>
      <c r="N49" s="12">
        <v>-0.279743347493977</v>
      </c>
      <c r="O49" s="12">
        <v>962.591464125485</v>
      </c>
      <c r="P49" s="12">
        <v>712.13083503524501</v>
      </c>
      <c r="Q49" s="12">
        <v>1.40187499818624</v>
      </c>
      <c r="R49" s="12">
        <v>1.40187499818624</v>
      </c>
      <c r="S49" s="12">
        <v>0.30136743770725299</v>
      </c>
      <c r="T49" s="12">
        <v>1.13156504955757E-3</v>
      </c>
      <c r="U49" s="12">
        <v>1.4484049096562901E-3</v>
      </c>
      <c r="V49" s="12">
        <v>1.3285042469173001</v>
      </c>
      <c r="W49" s="12">
        <v>1.3285042469173001</v>
      </c>
      <c r="X49" s="12">
        <v>-0.24686121450840601</v>
      </c>
      <c r="Y49" s="12">
        <v>7.0536837294050203</v>
      </c>
      <c r="Z49" s="12">
        <v>6.64662438515081</v>
      </c>
      <c r="AA49" s="12">
        <v>1.4066112141518901</v>
      </c>
      <c r="AB49" s="12">
        <v>1.4066112141518901</v>
      </c>
      <c r="AC49" s="12">
        <v>0.40705934425420998</v>
      </c>
      <c r="AD49" s="12">
        <v>7.0678481198124503</v>
      </c>
      <c r="AE49" s="12">
        <v>6.82285604666464</v>
      </c>
      <c r="AF49" s="12">
        <v>0.86114769480742404</v>
      </c>
      <c r="AG49" s="12">
        <v>0.86114769480742404</v>
      </c>
      <c r="AH49" s="12">
        <v>0.87927885625836899</v>
      </c>
      <c r="AI49" s="12">
        <v>0.87927885625836899</v>
      </c>
      <c r="AJ49" s="12">
        <v>0.244992073147804</v>
      </c>
      <c r="AK49" s="12"/>
      <c r="AL49" s="12"/>
      <c r="AM49" s="12"/>
      <c r="AN49" s="12"/>
      <c r="AO49" s="12"/>
      <c r="AP49" s="12"/>
      <c r="AQ49" s="12"/>
      <c r="AR49" s="12"/>
      <c r="AS49" s="12"/>
    </row>
    <row r="50" spans="1:45" x14ac:dyDescent="0.25">
      <c r="A50" s="16">
        <v>33</v>
      </c>
      <c r="B50" s="12">
        <v>7.2283884823204901E-4</v>
      </c>
      <c r="C50" s="12">
        <v>9.0838420661056702E-4</v>
      </c>
      <c r="D50" s="12">
        <v>-0.228481120002541</v>
      </c>
      <c r="E50" s="12">
        <v>1296.58101718526</v>
      </c>
      <c r="F50" s="12">
        <v>1044.97197934017</v>
      </c>
      <c r="G50" s="12">
        <v>1.0677106586323699</v>
      </c>
      <c r="H50" s="12">
        <v>1.0677106586323699</v>
      </c>
      <c r="I50" s="12">
        <v>0.215740742167254</v>
      </c>
      <c r="J50" s="12">
        <v>6.0080304338213796E-4</v>
      </c>
      <c r="K50" s="12">
        <v>7.5580599516158597E-4</v>
      </c>
      <c r="L50" s="12">
        <v>6.9506096687115503E-4</v>
      </c>
      <c r="M50" s="12">
        <v>6.9506096687115503E-4</v>
      </c>
      <c r="N50" s="12">
        <v>-0.22951755710372199</v>
      </c>
      <c r="O50" s="12">
        <v>1038.69995145709</v>
      </c>
      <c r="P50" s="12">
        <v>785.80736650694905</v>
      </c>
      <c r="Q50" s="12">
        <v>1.1812430874658799</v>
      </c>
      <c r="R50" s="12">
        <v>1.1812430874658799</v>
      </c>
      <c r="S50" s="12">
        <v>0.27901348188743202</v>
      </c>
      <c r="T50" s="12">
        <v>8.2022214391959999E-4</v>
      </c>
      <c r="U50" s="12">
        <v>1.02280752667241E-3</v>
      </c>
      <c r="V50" s="12">
        <v>1.07227648463045</v>
      </c>
      <c r="W50" s="12">
        <v>1.07227648463045</v>
      </c>
      <c r="X50" s="12">
        <v>-0.220731391491088</v>
      </c>
      <c r="Y50" s="12">
        <v>7.1131413333409004</v>
      </c>
      <c r="Z50" s="12">
        <v>6.8029576273283299</v>
      </c>
      <c r="AA50" s="12">
        <v>1.6858462352210399</v>
      </c>
      <c r="AB50" s="12">
        <v>1.6858462352210399</v>
      </c>
      <c r="AC50" s="12">
        <v>0.310183706012571</v>
      </c>
      <c r="AD50" s="12">
        <v>7.1714800893508297</v>
      </c>
      <c r="AE50" s="12">
        <v>7.0119634350260904</v>
      </c>
      <c r="AF50" s="12">
        <v>0.59694757351378303</v>
      </c>
      <c r="AG50" s="12">
        <v>0.59694757351378303</v>
      </c>
      <c r="AH50" s="12">
        <v>1.74234976087483</v>
      </c>
      <c r="AI50" s="12">
        <v>1.74234976087483</v>
      </c>
      <c r="AJ50" s="12">
        <v>0.15951665432474799</v>
      </c>
      <c r="AK50" s="12"/>
      <c r="AL50" s="12"/>
      <c r="AM50" s="12"/>
      <c r="AN50" s="12"/>
      <c r="AO50" s="12"/>
      <c r="AP50" s="12"/>
      <c r="AQ50" s="12"/>
      <c r="AR50" s="12"/>
      <c r="AS50" s="12"/>
    </row>
    <row r="51" spans="1:45" x14ac:dyDescent="0.25">
      <c r="A51" s="16">
        <v>34</v>
      </c>
      <c r="B51" s="12">
        <v>7.0316687282615095E-4</v>
      </c>
      <c r="C51" s="12">
        <v>9.0944888104830602E-4</v>
      </c>
      <c r="D51" s="12">
        <v>-0.25724455474075503</v>
      </c>
      <c r="E51" s="12">
        <v>1396.1128431437601</v>
      </c>
      <c r="F51" s="12">
        <v>1083.62009433905</v>
      </c>
      <c r="G51" s="12">
        <v>1.01815366383021</v>
      </c>
      <c r="H51" s="12">
        <v>1.01815366383021</v>
      </c>
      <c r="I51" s="12">
        <v>0.25338445915805502</v>
      </c>
      <c r="J51" s="12">
        <v>6.7797552212239397E-4</v>
      </c>
      <c r="K51" s="12">
        <v>8.77593904259936E-4</v>
      </c>
      <c r="L51" s="12">
        <v>1.38608125997735E-4</v>
      </c>
      <c r="M51" s="12">
        <v>1.38608125997735E-4</v>
      </c>
      <c r="N51" s="12">
        <v>-0.25807277879178397</v>
      </c>
      <c r="O51" s="12">
        <v>1083.31033453444</v>
      </c>
      <c r="P51" s="12">
        <v>802.63447918261204</v>
      </c>
      <c r="Q51" s="12">
        <v>1.1278806183857299</v>
      </c>
      <c r="R51" s="12">
        <v>1.1278806183857299</v>
      </c>
      <c r="S51" s="12">
        <v>0.29987734049937398</v>
      </c>
      <c r="T51" s="12">
        <v>7.3874278124398099E-4</v>
      </c>
      <c r="U51" s="12">
        <v>9.5143786663970202E-4</v>
      </c>
      <c r="V51" s="12">
        <v>1.0269032900118</v>
      </c>
      <c r="W51" s="12">
        <v>1.0269032900118</v>
      </c>
      <c r="X51" s="12">
        <v>-0.25302458708201397</v>
      </c>
      <c r="Y51" s="12">
        <v>7.0859836384260504</v>
      </c>
      <c r="Z51" s="12">
        <v>6.8173680973569297</v>
      </c>
      <c r="AA51" s="12">
        <v>1.6817489372563901</v>
      </c>
      <c r="AB51" s="12">
        <v>1.6817489372563901</v>
      </c>
      <c r="AC51" s="12">
        <v>0.268615541069119</v>
      </c>
      <c r="AD51" s="12">
        <v>7.2261529712384398</v>
      </c>
      <c r="AE51" s="12">
        <v>6.9529567201049201</v>
      </c>
      <c r="AF51" s="12">
        <v>1.17516032820837</v>
      </c>
      <c r="AG51" s="12">
        <v>1.17516032820837</v>
      </c>
      <c r="AH51" s="12">
        <v>0.708970125385602</v>
      </c>
      <c r="AI51" s="12">
        <v>0.708970125385602</v>
      </c>
      <c r="AJ51" s="12">
        <v>0.27319625113352403</v>
      </c>
      <c r="AK51" s="12">
        <v>7.2256077815230997</v>
      </c>
      <c r="AL51" s="12">
        <v>6.9524898420019801</v>
      </c>
      <c r="AM51" s="12">
        <v>1.17487315103743</v>
      </c>
      <c r="AN51" s="12">
        <v>1.17487315103743</v>
      </c>
      <c r="AO51" s="12">
        <v>0.70777722007478905</v>
      </c>
      <c r="AP51" s="12">
        <v>0.70777722007478905</v>
      </c>
      <c r="AQ51" s="12">
        <v>3.0394081379015599E-3</v>
      </c>
      <c r="AR51" s="12">
        <v>3.0394081379015599E-3</v>
      </c>
      <c r="AS51" s="12">
        <v>0.27311793952112701</v>
      </c>
    </row>
    <row r="52" spans="1:45" x14ac:dyDescent="0.25">
      <c r="A52" s="16">
        <v>35</v>
      </c>
      <c r="B52" s="12">
        <v>7.4939210373527101E-4</v>
      </c>
      <c r="C52" s="12">
        <v>9.4747136179968198E-4</v>
      </c>
      <c r="D52" s="12">
        <v>-0.23453436196459099</v>
      </c>
      <c r="E52" s="12">
        <v>1184.2709778241599</v>
      </c>
      <c r="F52" s="12">
        <v>959.04918284299902</v>
      </c>
      <c r="G52" s="12">
        <v>1.1416396675407701</v>
      </c>
      <c r="H52" s="12">
        <v>1.1416396675407701</v>
      </c>
      <c r="I52" s="12">
        <v>0.21094029654462099</v>
      </c>
      <c r="J52" s="12">
        <v>5.5392914299530601E-4</v>
      </c>
      <c r="K52" s="12">
        <v>7.0544866822343602E-4</v>
      </c>
      <c r="L52" s="12">
        <v>1.08482056659879E-3</v>
      </c>
      <c r="M52" s="12">
        <v>1.08482056659879E-3</v>
      </c>
      <c r="N52" s="12">
        <v>-0.24179723138082301</v>
      </c>
      <c r="O52" s="12">
        <v>958.29282614752503</v>
      </c>
      <c r="P52" s="12">
        <v>724.37454503753395</v>
      </c>
      <c r="Q52" s="12">
        <v>1.26516463268986</v>
      </c>
      <c r="R52" s="12">
        <v>1.26516463268986</v>
      </c>
      <c r="S52" s="12">
        <v>0.27984480928427102</v>
      </c>
      <c r="T52" s="12">
        <v>9.7332085844166504E-4</v>
      </c>
      <c r="U52" s="12">
        <v>1.2158445838092299E-3</v>
      </c>
      <c r="V52" s="12">
        <v>1.1633509439165699</v>
      </c>
      <c r="W52" s="12">
        <v>1.1633509439165699</v>
      </c>
      <c r="X52" s="12">
        <v>-0.222480455147824</v>
      </c>
      <c r="Y52" s="12">
        <v>7.0285939340164196</v>
      </c>
      <c r="Z52" s="12">
        <v>6.6669460577675004</v>
      </c>
      <c r="AA52" s="12">
        <v>1.55991873061443</v>
      </c>
      <c r="AB52" s="12">
        <v>1.55991873061443</v>
      </c>
      <c r="AC52" s="12">
        <v>0.36164787624892197</v>
      </c>
      <c r="AD52" s="12">
        <v>7.1611853444379898</v>
      </c>
      <c r="AE52" s="12">
        <v>7.0061768873929298</v>
      </c>
      <c r="AF52" s="12">
        <v>0.33861046964825797</v>
      </c>
      <c r="AG52" s="12">
        <v>0.33861046964825797</v>
      </c>
      <c r="AH52" s="12">
        <v>2.9043288502247302</v>
      </c>
      <c r="AI52" s="12">
        <v>2.9043288502247302</v>
      </c>
      <c r="AJ52" s="12">
        <v>0.155008457045064</v>
      </c>
      <c r="AK52" s="12"/>
      <c r="AL52" s="12"/>
      <c r="AM52" s="12"/>
      <c r="AN52" s="12"/>
      <c r="AO52" s="12"/>
      <c r="AP52" s="12"/>
      <c r="AQ52" s="12"/>
      <c r="AR52" s="12"/>
      <c r="AS52" s="12"/>
    </row>
    <row r="53" spans="1:45" x14ac:dyDescent="0.25">
      <c r="A53" s="16">
        <v>36</v>
      </c>
      <c r="B53" s="12">
        <v>6.3611567808193005E-4</v>
      </c>
      <c r="C53" s="12">
        <v>9.5463640479985501E-4</v>
      </c>
      <c r="D53" s="12">
        <v>-0.40595010944928001</v>
      </c>
      <c r="E53" s="12">
        <v>1414.2630604600499</v>
      </c>
      <c r="F53" s="12">
        <v>975.00614157131702</v>
      </c>
      <c r="G53" s="12">
        <v>1.1034877032664501</v>
      </c>
      <c r="H53" s="12">
        <v>1.1034877032664501</v>
      </c>
      <c r="I53" s="12">
        <v>0.37192009905703999</v>
      </c>
      <c r="J53" s="12">
        <v>5.4932738604862705E-4</v>
      </c>
      <c r="K53" s="12">
        <v>8.2673432502956899E-4</v>
      </c>
      <c r="L53" s="12">
        <v>5.45439678959368E-4</v>
      </c>
      <c r="M53" s="12">
        <v>5.45439678959368E-4</v>
      </c>
      <c r="N53" s="12">
        <v>-0.40878879656073802</v>
      </c>
      <c r="O53" s="12">
        <v>1122.99754812528</v>
      </c>
      <c r="P53" s="12">
        <v>730.412933773585</v>
      </c>
      <c r="Q53" s="12">
        <v>1.22922106801269</v>
      </c>
      <c r="R53" s="12">
        <v>1.22922106801269</v>
      </c>
      <c r="S53" s="12">
        <v>0.43014673449125601</v>
      </c>
      <c r="T53" s="12">
        <v>8.0316424684062204E-4</v>
      </c>
      <c r="U53" s="12">
        <v>1.1726576025486799E-3</v>
      </c>
      <c r="V53" s="12">
        <v>1.1330697905954299</v>
      </c>
      <c r="W53" s="12">
        <v>1.1330697905954299</v>
      </c>
      <c r="X53" s="12">
        <v>-0.37846867255613198</v>
      </c>
      <c r="Y53" s="12">
        <v>7.2049921557945602</v>
      </c>
      <c r="Z53" s="12">
        <v>6.6837626432916597</v>
      </c>
      <c r="AA53" s="12">
        <v>1.58238066783923</v>
      </c>
      <c r="AB53" s="12">
        <v>1.58238066783923</v>
      </c>
      <c r="AC53" s="12">
        <v>0.52122951250289395</v>
      </c>
      <c r="AD53" s="12">
        <v>7.2543587864663399</v>
      </c>
      <c r="AE53" s="12">
        <v>6.8635667704622199</v>
      </c>
      <c r="AF53" s="12">
        <v>0.98974829565729205</v>
      </c>
      <c r="AG53" s="12">
        <v>0.98974829565729205</v>
      </c>
      <c r="AH53" s="12">
        <v>0.85847399327220697</v>
      </c>
      <c r="AI53" s="12">
        <v>0.85847399327220697</v>
      </c>
      <c r="AJ53" s="12">
        <v>0.390792016004124</v>
      </c>
      <c r="AK53" s="12">
        <v>7.1620616641400199</v>
      </c>
      <c r="AL53" s="12">
        <v>6.7626608220163096</v>
      </c>
      <c r="AM53" s="12">
        <v>1.0394366022655299</v>
      </c>
      <c r="AN53" s="12">
        <v>1.0394366022655299</v>
      </c>
      <c r="AO53" s="12">
        <v>0.50500371387463705</v>
      </c>
      <c r="AP53" s="12">
        <v>0.50500371387463705</v>
      </c>
      <c r="AQ53" s="12">
        <v>0.52574649940558205</v>
      </c>
      <c r="AR53" s="12">
        <v>0.52574649940558205</v>
      </c>
      <c r="AS53" s="12">
        <v>0.39940084212370702</v>
      </c>
    </row>
    <row r="54" spans="1:45" x14ac:dyDescent="0.25">
      <c r="A54" s="16">
        <v>37</v>
      </c>
      <c r="B54" s="12">
        <v>5.2481041223857901E-4</v>
      </c>
      <c r="C54" s="12">
        <v>9.3718154025331196E-4</v>
      </c>
      <c r="D54" s="12">
        <v>-0.57983993191355199</v>
      </c>
      <c r="E54" s="12">
        <v>1805.4147138844801</v>
      </c>
      <c r="F54" s="12">
        <v>1032.6102867627301</v>
      </c>
      <c r="G54" s="12">
        <v>1.0429194235254</v>
      </c>
      <c r="H54" s="12">
        <v>1.0429194235254</v>
      </c>
      <c r="I54" s="12">
        <v>0.55870046836390796</v>
      </c>
      <c r="J54" s="12">
        <v>5.1808984406129396E-4</v>
      </c>
      <c r="K54" s="12">
        <v>9.2400319840278504E-4</v>
      </c>
      <c r="L54" s="12">
        <v>5.4968833813296003E-5</v>
      </c>
      <c r="M54" s="12">
        <v>5.4968833813296003E-5</v>
      </c>
      <c r="N54" s="12">
        <v>-0.578566861757007</v>
      </c>
      <c r="O54" s="12">
        <v>1429.3337967744001</v>
      </c>
      <c r="P54" s="12">
        <v>751.98748458238401</v>
      </c>
      <c r="Q54" s="12">
        <v>1.1638762130453499</v>
      </c>
      <c r="R54" s="12">
        <v>1.1638762130453499</v>
      </c>
      <c r="S54" s="12">
        <v>0.64224405734952805</v>
      </c>
      <c r="T54" s="12">
        <v>5.9957627695482799E-4</v>
      </c>
      <c r="U54" s="12">
        <v>1.0477747232905299E-3</v>
      </c>
      <c r="V54" s="12">
        <v>1.0679966774546701</v>
      </c>
      <c r="W54" s="12">
        <v>1.0679966774546701</v>
      </c>
      <c r="X54" s="12">
        <v>-0.558200682421224</v>
      </c>
      <c r="Y54" s="12">
        <v>7.4841221176688801</v>
      </c>
      <c r="Z54" s="12">
        <v>6.7244217610622101</v>
      </c>
      <c r="AA54" s="12">
        <v>1.6620459655395601</v>
      </c>
      <c r="AB54" s="12">
        <v>1.6620459655395601</v>
      </c>
      <c r="AC54" s="12">
        <v>0.75970035660666801</v>
      </c>
      <c r="AD54" s="12">
        <v>7.5094390967190696</v>
      </c>
      <c r="AE54" s="12">
        <v>6.8682120373462903</v>
      </c>
      <c r="AF54" s="12">
        <v>1.23663499419209</v>
      </c>
      <c r="AG54" s="12">
        <v>1.23663499419209</v>
      </c>
      <c r="AH54" s="12">
        <v>0.57705386718067098</v>
      </c>
      <c r="AI54" s="12">
        <v>0.57705386718067098</v>
      </c>
      <c r="AJ54" s="12">
        <v>0.64122705937278301</v>
      </c>
      <c r="AK54" s="12">
        <v>6.00797262536876</v>
      </c>
      <c r="AL54" s="12">
        <v>5.1091469877868096</v>
      </c>
      <c r="AM54" s="12">
        <v>0.42278094764483698</v>
      </c>
      <c r="AN54" s="12">
        <v>0.42278094764483698</v>
      </c>
      <c r="AO54" s="12">
        <v>-7.1858503623810801</v>
      </c>
      <c r="AP54" s="12">
        <v>-7.1858503623810801</v>
      </c>
      <c r="AQ54" s="12">
        <v>33.414395445735202</v>
      </c>
      <c r="AR54" s="12">
        <v>33.414395445735202</v>
      </c>
      <c r="AS54" s="12">
        <v>0.898825637581948</v>
      </c>
    </row>
    <row r="55" spans="1:45" x14ac:dyDescent="0.25">
      <c r="A55" s="16">
        <v>38</v>
      </c>
      <c r="B55" s="12">
        <v>5.6589434789801698E-4</v>
      </c>
      <c r="C55" s="12">
        <v>1.00230626912773E-3</v>
      </c>
      <c r="D55" s="12">
        <v>-0.57165149646501701</v>
      </c>
      <c r="E55" s="12">
        <v>1515.6059131683101</v>
      </c>
      <c r="F55" s="12">
        <v>908.95869798832405</v>
      </c>
      <c r="G55" s="12">
        <v>1.1457535222674999</v>
      </c>
      <c r="H55" s="12">
        <v>1.1457535222674999</v>
      </c>
      <c r="I55" s="12">
        <v>0.51127092428438403</v>
      </c>
      <c r="J55" s="12">
        <v>5.2058702088840004E-4</v>
      </c>
      <c r="K55" s="12">
        <v>9.2641463905500604E-4</v>
      </c>
      <c r="L55" s="12">
        <v>3.0591844159057099E-4</v>
      </c>
      <c r="M55" s="12">
        <v>3.0591844159057099E-4</v>
      </c>
      <c r="N55" s="12">
        <v>-0.576364847596323</v>
      </c>
      <c r="O55" s="12">
        <v>1209.2989823350199</v>
      </c>
      <c r="P55" s="12">
        <v>656.72525549565205</v>
      </c>
      <c r="Q55" s="12">
        <v>1.2953190083913599</v>
      </c>
      <c r="R55" s="12">
        <v>1.2953190083913599</v>
      </c>
      <c r="S55" s="12">
        <v>0.61053036660770399</v>
      </c>
      <c r="T55" s="12">
        <v>8.3140027173313202E-4</v>
      </c>
      <c r="U55" s="12">
        <v>1.3981653756833E-3</v>
      </c>
      <c r="V55" s="12">
        <v>1.2277130806541301</v>
      </c>
      <c r="W55" s="12">
        <v>1.2277130806541301</v>
      </c>
      <c r="X55" s="12">
        <v>-0.51980485662119702</v>
      </c>
      <c r="Y55" s="12">
        <v>7.22126205075761</v>
      </c>
      <c r="Z55" s="12">
        <v>6.5109483295994304</v>
      </c>
      <c r="AA55" s="12">
        <v>1.3904638218785701</v>
      </c>
      <c r="AB55" s="12">
        <v>1.3904638218785701</v>
      </c>
      <c r="AC55" s="12">
        <v>0.71031372115817903</v>
      </c>
      <c r="AD55" s="12">
        <v>7.0109064661884597</v>
      </c>
      <c r="AE55" s="12">
        <v>6.1925966020983498</v>
      </c>
      <c r="AF55" s="12">
        <v>1.62786825979647</v>
      </c>
      <c r="AG55" s="12">
        <v>1.62786825979647</v>
      </c>
      <c r="AH55" s="12">
        <v>-0.66594699644807098</v>
      </c>
      <c r="AI55" s="12">
        <v>-0.66594699644807098</v>
      </c>
      <c r="AJ55" s="12">
        <v>0.81830986409011497</v>
      </c>
      <c r="AK55" s="12">
        <v>6.2254835084159303</v>
      </c>
      <c r="AL55" s="12">
        <v>5.2829116574455304</v>
      </c>
      <c r="AM55" s="12">
        <v>0.99427519333657</v>
      </c>
      <c r="AN55" s="12">
        <v>0.99427519333657</v>
      </c>
      <c r="AO55" s="12">
        <v>-2.6822538991184901</v>
      </c>
      <c r="AP55" s="12">
        <v>-2.6822538991184901</v>
      </c>
      <c r="AQ55" s="12">
        <v>3.6345277924210602</v>
      </c>
      <c r="AR55" s="12">
        <v>3.6345277924210602</v>
      </c>
      <c r="AS55" s="12">
        <v>0.94257185097039997</v>
      </c>
    </row>
    <row r="56" spans="1:45" x14ac:dyDescent="0.25">
      <c r="A56" s="16">
        <v>39</v>
      </c>
      <c r="B56" s="12">
        <v>6.8992139280707205E-4</v>
      </c>
      <c r="C56" s="12">
        <v>7.2108717400870504E-4</v>
      </c>
      <c r="D56" s="12">
        <v>-4.4182369428337497E-2</v>
      </c>
      <c r="E56" s="12">
        <v>1171.05222240394</v>
      </c>
      <c r="F56" s="12">
        <v>1123.1116286940501</v>
      </c>
      <c r="G56" s="12">
        <v>1.2588417310773501</v>
      </c>
      <c r="H56" s="12">
        <v>1.2588417310773501</v>
      </c>
      <c r="I56" s="12">
        <v>4.1799607000766202E-2</v>
      </c>
      <c r="J56" s="12">
        <v>4.8539149439226302E-4</v>
      </c>
      <c r="K56" s="12">
        <v>5.1299967269520096E-4</v>
      </c>
      <c r="L56" s="12">
        <v>1.2477978892653199E-3</v>
      </c>
      <c r="M56" s="12">
        <v>1.2477978892653199E-3</v>
      </c>
      <c r="N56" s="12">
        <v>-5.53194368942206E-2</v>
      </c>
      <c r="O56" s="12">
        <v>953.49472456520095</v>
      </c>
      <c r="P56" s="12">
        <v>904.68341403801901</v>
      </c>
      <c r="Q56" s="12">
        <v>1.3837755738284701</v>
      </c>
      <c r="R56" s="12">
        <v>1.3837755738284701</v>
      </c>
      <c r="S56" s="12">
        <v>5.2548828563002303E-2</v>
      </c>
      <c r="T56" s="12">
        <v>1.1298526895700399E-3</v>
      </c>
      <c r="U56" s="12">
        <v>1.1827425676371999E-3</v>
      </c>
      <c r="V56" s="12">
        <v>1.3256372303547199</v>
      </c>
      <c r="W56" s="12">
        <v>1.3256372303547199</v>
      </c>
      <c r="X56" s="12">
        <v>-4.5748690527798098E-2</v>
      </c>
      <c r="Y56" s="12">
        <v>7.0044095023798398</v>
      </c>
      <c r="Z56" s="12">
        <v>6.9417572680455102</v>
      </c>
      <c r="AA56" s="12">
        <v>1.42520124856682</v>
      </c>
      <c r="AB56" s="12">
        <v>1.42520124856682</v>
      </c>
      <c r="AC56" s="12">
        <v>6.2652234334335005E-2</v>
      </c>
      <c r="AD56" s="12">
        <v>7.0662231690010104</v>
      </c>
      <c r="AE56" s="12">
        <v>7.0265435592910297</v>
      </c>
      <c r="AF56" s="12">
        <v>0.75035447077310802</v>
      </c>
      <c r="AG56" s="12">
        <v>0.75035447077310802</v>
      </c>
      <c r="AH56" s="12">
        <v>1.0869691182319099</v>
      </c>
      <c r="AI56" s="12">
        <v>1.0869691182319099</v>
      </c>
      <c r="AJ56" s="12">
        <v>3.9679609709977998E-2</v>
      </c>
      <c r="AK56" s="12">
        <v>6.94312890467058</v>
      </c>
      <c r="AL56" s="12">
        <v>6.90671771595746</v>
      </c>
      <c r="AM56" s="12">
        <v>0.77993562716124099</v>
      </c>
      <c r="AN56" s="12">
        <v>0.77993562716124099</v>
      </c>
      <c r="AO56" s="12">
        <v>0.56182222085512901</v>
      </c>
      <c r="AP56" s="12">
        <v>0.56182222085512901</v>
      </c>
      <c r="AQ56" s="12">
        <v>1.05386089799636</v>
      </c>
      <c r="AR56" s="12">
        <v>1.05386089799636</v>
      </c>
      <c r="AS56" s="12">
        <v>3.6411188713121802E-2</v>
      </c>
    </row>
    <row r="57" spans="1:45" x14ac:dyDescent="0.25">
      <c r="A57" s="16">
        <v>40</v>
      </c>
      <c r="B57" s="12">
        <v>6.3106719492634895E-4</v>
      </c>
      <c r="C57" s="12">
        <v>7.9876988654794103E-4</v>
      </c>
      <c r="D57" s="12">
        <v>-0.23566055601467201</v>
      </c>
      <c r="E57" s="12">
        <v>1414.4430590541999</v>
      </c>
      <c r="F57" s="12">
        <v>1140.3781178587601</v>
      </c>
      <c r="G57" s="12">
        <v>1.11219178057593</v>
      </c>
      <c r="H57" s="12">
        <v>1.11219178057593</v>
      </c>
      <c r="I57" s="12">
        <v>0.21537596602946099</v>
      </c>
      <c r="J57" s="12">
        <v>5.6264480686103301E-4</v>
      </c>
      <c r="K57" s="12">
        <v>7.1379055416720101E-4</v>
      </c>
      <c r="L57" s="12">
        <v>4.2341451156563902E-4</v>
      </c>
      <c r="M57" s="12">
        <v>4.2341451156563902E-4</v>
      </c>
      <c r="N57" s="12">
        <v>-0.23794104243639499</v>
      </c>
      <c r="O57" s="12">
        <v>1138.3172295367899</v>
      </c>
      <c r="P57" s="12">
        <v>859.61135294056498</v>
      </c>
      <c r="Q57" s="12">
        <v>1.2267477516290699</v>
      </c>
      <c r="R57" s="12">
        <v>1.2267477516290699</v>
      </c>
      <c r="S57" s="12">
        <v>0.28082596449919101</v>
      </c>
      <c r="T57" s="12">
        <v>8.1890225644288205E-4</v>
      </c>
      <c r="U57" s="12">
        <v>1.02345086407839E-3</v>
      </c>
      <c r="V57" s="12">
        <v>1.1511209767375801</v>
      </c>
      <c r="W57" s="12">
        <v>1.1511209767375801</v>
      </c>
      <c r="X57" s="12">
        <v>-0.22297066448090999</v>
      </c>
      <c r="Y57" s="12">
        <v>7.2104577320271197</v>
      </c>
      <c r="Z57" s="12">
        <v>6.8344444274802703</v>
      </c>
      <c r="AA57" s="12">
        <v>1.55334844769602</v>
      </c>
      <c r="AB57" s="12">
        <v>1.55334844769602</v>
      </c>
      <c r="AC57" s="12">
        <v>0.376013304546851</v>
      </c>
      <c r="AD57" s="12">
        <v>7.2550953969330303</v>
      </c>
      <c r="AE57" s="12">
        <v>6.9571859554155404</v>
      </c>
      <c r="AF57" s="12">
        <v>1.2408170187855201</v>
      </c>
      <c r="AG57" s="12">
        <v>1.2408170187855201</v>
      </c>
      <c r="AH57" s="12">
        <v>0.46611072613200699</v>
      </c>
      <c r="AI57" s="12">
        <v>0.46611072613200699</v>
      </c>
      <c r="AJ57" s="12">
        <v>0.29790944151748799</v>
      </c>
      <c r="AK57" s="12">
        <v>5.6503198979652698</v>
      </c>
      <c r="AL57" s="12">
        <v>5.0167139735819797</v>
      </c>
      <c r="AM57" s="12">
        <v>0.27821742985164299</v>
      </c>
      <c r="AN57" s="12">
        <v>0.27821742985164299</v>
      </c>
      <c r="AO57" s="12">
        <v>-12.361381766030901</v>
      </c>
      <c r="AP57" s="12">
        <v>-12.361381766030901</v>
      </c>
      <c r="AQ57" s="12">
        <v>73.1909962326352</v>
      </c>
      <c r="AR57" s="12">
        <v>73.1909962326352</v>
      </c>
      <c r="AS57" s="12">
        <v>0.633605924383285</v>
      </c>
    </row>
    <row r="58" spans="1:45" x14ac:dyDescent="0.25">
      <c r="A58" s="16">
        <v>41</v>
      </c>
      <c r="B58" s="12">
        <v>6.7031811378837904E-4</v>
      </c>
      <c r="C58" s="12">
        <v>9.1798993727022901E-4</v>
      </c>
      <c r="D58" s="12">
        <v>-0.31443403257734398</v>
      </c>
      <c r="E58" s="12">
        <v>1287.47202056725</v>
      </c>
      <c r="F58" s="12">
        <v>977.12349741956302</v>
      </c>
      <c r="G58" s="12">
        <v>1.16054251220911</v>
      </c>
      <c r="H58" s="12">
        <v>1.16054251220911</v>
      </c>
      <c r="I58" s="12">
        <v>0.27582285192081402</v>
      </c>
      <c r="J58" s="12">
        <v>4.9614754254037401E-4</v>
      </c>
      <c r="K58" s="12">
        <v>6.8370318663571504E-4</v>
      </c>
      <c r="L58" s="12">
        <v>1.0721844122150001E-3</v>
      </c>
      <c r="M58" s="12">
        <v>1.0721844122150001E-3</v>
      </c>
      <c r="N58" s="12">
        <v>-0.32065053848708502</v>
      </c>
      <c r="O58" s="12">
        <v>1043.8140579047499</v>
      </c>
      <c r="P58" s="12">
        <v>752.61192002981795</v>
      </c>
      <c r="Q58" s="12">
        <v>1.28197256251699</v>
      </c>
      <c r="R58" s="12">
        <v>1.28197256251699</v>
      </c>
      <c r="S58" s="12">
        <v>0.32708693062438898</v>
      </c>
      <c r="T58" s="12">
        <v>9.2035194249728196E-4</v>
      </c>
      <c r="U58" s="12">
        <v>1.22615259317411E-3</v>
      </c>
      <c r="V58" s="12">
        <v>1.1929894348071199</v>
      </c>
      <c r="W58" s="12">
        <v>1.1929894348071199</v>
      </c>
      <c r="X58" s="12">
        <v>-0.28688042992042301</v>
      </c>
      <c r="Y58" s="12">
        <v>7.10519313782555</v>
      </c>
      <c r="Z58" s="12">
        <v>6.6987361458945696</v>
      </c>
      <c r="AA58" s="12">
        <v>1.51078922787883</v>
      </c>
      <c r="AB58" s="12">
        <v>1.51078922787883</v>
      </c>
      <c r="AC58" s="12">
        <v>0.406456991930984</v>
      </c>
      <c r="AD58" s="12">
        <v>7.2224467617728303</v>
      </c>
      <c r="AE58" s="12">
        <v>6.9995911460262104</v>
      </c>
      <c r="AF58" s="12">
        <v>0.35827078794839101</v>
      </c>
      <c r="AG58" s="12">
        <v>0.35827078794839101</v>
      </c>
      <c r="AH58" s="12">
        <v>2.6888338229123399</v>
      </c>
      <c r="AI58" s="12">
        <v>2.6888338229123399</v>
      </c>
      <c r="AJ58" s="12">
        <v>0.22285561574662299</v>
      </c>
      <c r="AK58" s="12"/>
      <c r="AL58" s="12"/>
      <c r="AM58" s="12"/>
      <c r="AN58" s="12"/>
      <c r="AO58" s="12"/>
      <c r="AP58" s="12"/>
      <c r="AQ58" s="12"/>
      <c r="AR58" s="12"/>
      <c r="AS58" s="12"/>
    </row>
    <row r="59" spans="1:45" x14ac:dyDescent="0.25">
      <c r="A59" s="16">
        <v>42</v>
      </c>
      <c r="B59" s="12">
        <v>4.9341173996359704E-4</v>
      </c>
      <c r="C59" s="12">
        <v>7.0969737775893396E-4</v>
      </c>
      <c r="D59" s="12">
        <v>-0.36349465284534199</v>
      </c>
      <c r="E59" s="12">
        <v>2179.2923176835302</v>
      </c>
      <c r="F59" s="12">
        <v>1490.43450135996</v>
      </c>
      <c r="G59" s="12">
        <v>0.94882426429422995</v>
      </c>
      <c r="H59" s="12">
        <v>0.94882426429422995</v>
      </c>
      <c r="I59" s="12">
        <v>0.37993251008517698</v>
      </c>
      <c r="J59" s="12">
        <v>5.3601231053046104E-4</v>
      </c>
      <c r="K59" s="12">
        <v>7.6878059119215799E-4</v>
      </c>
      <c r="L59" s="12">
        <v>-3.0804682297823799E-4</v>
      </c>
      <c r="M59" s="12">
        <v>-3.0804682297823799E-4</v>
      </c>
      <c r="N59" s="12">
        <v>-0.36064848353505102</v>
      </c>
      <c r="O59" s="12">
        <v>1720.4676869396401</v>
      </c>
      <c r="P59" s="12">
        <v>1129.0661661417901</v>
      </c>
      <c r="Q59" s="12">
        <v>1.0302045165573701</v>
      </c>
      <c r="R59" s="12">
        <v>1.0302045165573701</v>
      </c>
      <c r="S59" s="12">
        <v>0.42120527545394598</v>
      </c>
      <c r="T59" s="12">
        <v>4.3608377602842298E-4</v>
      </c>
      <c r="U59" s="12">
        <v>6.3534351211325796E-4</v>
      </c>
      <c r="V59" s="12">
        <v>0.94358435477081104</v>
      </c>
      <c r="W59" s="12">
        <v>0.94358435477081104</v>
      </c>
      <c r="X59" s="12">
        <v>-0.37633144483695102</v>
      </c>
      <c r="Y59" s="12">
        <v>7.6683777118323802</v>
      </c>
      <c r="Z59" s="12">
        <v>7.2486849972357899</v>
      </c>
      <c r="AA59" s="12">
        <v>1.91655860833485</v>
      </c>
      <c r="AB59" s="12">
        <v>1.91655860833485</v>
      </c>
      <c r="AC59" s="12">
        <v>0.41969271459658802</v>
      </c>
      <c r="AD59" s="12">
        <v>7.7041989076039803</v>
      </c>
      <c r="AE59" s="12">
        <v>7.3055048531998397</v>
      </c>
      <c r="AF59" s="12">
        <v>1.23366703017735</v>
      </c>
      <c r="AG59" s="12">
        <v>1.23366703017735</v>
      </c>
      <c r="AH59" s="12">
        <v>0.76735033740737801</v>
      </c>
      <c r="AI59" s="12">
        <v>0.76735033740737801</v>
      </c>
      <c r="AJ59" s="12">
        <v>0.39869405440413402</v>
      </c>
      <c r="AK59" s="12"/>
      <c r="AL59" s="12"/>
      <c r="AM59" s="12"/>
      <c r="AN59" s="12"/>
      <c r="AO59" s="12"/>
      <c r="AP59" s="12"/>
      <c r="AQ59" s="12"/>
      <c r="AR59" s="12"/>
      <c r="AS59" s="12"/>
    </row>
    <row r="60" spans="1:45" x14ac:dyDescent="0.25">
      <c r="A60" s="16">
        <v>43</v>
      </c>
      <c r="B60" s="12">
        <v>5.0811315096794304E-4</v>
      </c>
      <c r="C60" s="12">
        <v>8.4716427699541496E-4</v>
      </c>
      <c r="D60" s="12">
        <v>-0.51119046653242395</v>
      </c>
      <c r="E60" s="12">
        <v>2104.3350370451699</v>
      </c>
      <c r="F60" s="12">
        <v>1233.4193914662301</v>
      </c>
      <c r="G60" s="12">
        <v>0.95196051547610805</v>
      </c>
      <c r="H60" s="12">
        <v>0.95196051547610805</v>
      </c>
      <c r="I60" s="12">
        <v>0.53420921492547102</v>
      </c>
      <c r="J60" s="12">
        <v>5.5247747055333501E-4</v>
      </c>
      <c r="K60" s="12">
        <v>9.1858921241227899E-4</v>
      </c>
      <c r="L60" s="12">
        <v>-3.1430181237083202E-4</v>
      </c>
      <c r="M60" s="12">
        <v>-3.1430181237083202E-4</v>
      </c>
      <c r="N60" s="12">
        <v>-0.50842637303189198</v>
      </c>
      <c r="O60" s="12">
        <v>1666.32866295594</v>
      </c>
      <c r="P60" s="12">
        <v>885.31399991830904</v>
      </c>
      <c r="Q60" s="12">
        <v>1.04826680315248</v>
      </c>
      <c r="R60" s="12">
        <v>1.04826680315248</v>
      </c>
      <c r="S60" s="12">
        <v>0.63243569570643399</v>
      </c>
      <c r="T60" s="12">
        <v>4.6035361231476599E-4</v>
      </c>
      <c r="U60" s="12">
        <v>7.7852310919272305E-4</v>
      </c>
      <c r="V60" s="12">
        <v>0.95394813829842995</v>
      </c>
      <c r="W60" s="12">
        <v>0.95394813829842995</v>
      </c>
      <c r="X60" s="12">
        <v>-0.52540375849795096</v>
      </c>
      <c r="Y60" s="12">
        <v>7.6524109377032703</v>
      </c>
      <c r="Z60" s="12">
        <v>6.8853136637954497</v>
      </c>
      <c r="AA60" s="12">
        <v>1.82263728067575</v>
      </c>
      <c r="AB60" s="12">
        <v>1.82263728067575</v>
      </c>
      <c r="AC60" s="12">
        <v>0.76709727390782101</v>
      </c>
      <c r="AD60" s="12">
        <v>7.6855860046902196</v>
      </c>
      <c r="AE60" s="12">
        <v>6.9998599630559397</v>
      </c>
      <c r="AF60" s="12">
        <v>1.53391850753881</v>
      </c>
      <c r="AG60" s="12">
        <v>1.53391850753881</v>
      </c>
      <c r="AH60" s="12">
        <v>0.36775534986359898</v>
      </c>
      <c r="AI60" s="12">
        <v>0.36775534986359898</v>
      </c>
      <c r="AJ60" s="12">
        <v>0.68572604163428597</v>
      </c>
      <c r="AK60" s="12">
        <v>6.4123469888745497</v>
      </c>
      <c r="AL60" s="12">
        <v>5.5245110296448097</v>
      </c>
      <c r="AM60" s="12">
        <v>1.1725154693107001</v>
      </c>
      <c r="AN60" s="12">
        <v>1.1725154693107001</v>
      </c>
      <c r="AO60" s="12">
        <v>-2.6201342997800601</v>
      </c>
      <c r="AP60" s="12">
        <v>-2.6201342997800601</v>
      </c>
      <c r="AQ60" s="12">
        <v>5.0128990871569101</v>
      </c>
      <c r="AR60" s="12">
        <v>5.0128990871569101</v>
      </c>
      <c r="AS60" s="12">
        <v>0.88783595922973801</v>
      </c>
    </row>
    <row r="61" spans="1:45" x14ac:dyDescent="0.25">
      <c r="A61" s="16">
        <v>44</v>
      </c>
      <c r="B61" s="12">
        <v>5.1829584326732597E-4</v>
      </c>
      <c r="C61" s="12">
        <v>8.32423336495933E-4</v>
      </c>
      <c r="D61" s="12">
        <v>-0.47379492409323898</v>
      </c>
      <c r="E61" s="12">
        <v>1756.73328230783</v>
      </c>
      <c r="F61" s="12">
        <v>1125.7256528763801</v>
      </c>
      <c r="G61" s="12">
        <v>1.0770006325724</v>
      </c>
      <c r="H61" s="12">
        <v>1.0770006325724</v>
      </c>
      <c r="I61" s="12">
        <v>0.445028142287196</v>
      </c>
      <c r="J61" s="12">
        <v>5.0912572049694003E-4</v>
      </c>
      <c r="K61" s="12">
        <v>8.17195487174514E-4</v>
      </c>
      <c r="L61" s="12">
        <v>6.9565569060149306E-5</v>
      </c>
      <c r="M61" s="12">
        <v>6.9565569060149306E-5</v>
      </c>
      <c r="N61" s="12">
        <v>-0.47318335949120499</v>
      </c>
      <c r="O61" s="12">
        <v>1396.06280155383</v>
      </c>
      <c r="P61" s="12">
        <v>854.48417723825503</v>
      </c>
      <c r="Q61" s="12">
        <v>1.18677397429238</v>
      </c>
      <c r="R61" s="12">
        <v>1.18677397429238</v>
      </c>
      <c r="S61" s="12">
        <v>0.49091328369538401</v>
      </c>
      <c r="T61" s="12">
        <v>6.4243100568141395E-4</v>
      </c>
      <c r="U61" s="12">
        <v>1.00321834102193E-3</v>
      </c>
      <c r="V61" s="12">
        <v>1.1126098829781701</v>
      </c>
      <c r="W61" s="12">
        <v>1.1126098829781701</v>
      </c>
      <c r="X61" s="12">
        <v>-0.44570902537956503</v>
      </c>
      <c r="Y61" s="12">
        <v>7.3830770264580101</v>
      </c>
      <c r="Z61" s="12">
        <v>6.8502303058391298</v>
      </c>
      <c r="AA61" s="12">
        <v>1.5792834368328099</v>
      </c>
      <c r="AB61" s="12">
        <v>1.5792834368328099</v>
      </c>
      <c r="AC61" s="12">
        <v>0.53284672061887695</v>
      </c>
      <c r="AD61" s="12">
        <v>7.3980046504112602</v>
      </c>
      <c r="AE61" s="12">
        <v>6.8684927929371202</v>
      </c>
      <c r="AF61" s="12">
        <v>1.5396307583065501</v>
      </c>
      <c r="AG61" s="12">
        <v>1.5396307583065501</v>
      </c>
      <c r="AH61" s="12">
        <v>6.4131492158787301E-2</v>
      </c>
      <c r="AI61" s="12">
        <v>6.4131492158787301E-2</v>
      </c>
      <c r="AJ61" s="12">
        <v>0.52951185747413798</v>
      </c>
      <c r="AK61" s="12">
        <v>7.3912759995874504</v>
      </c>
      <c r="AL61" s="12">
        <v>6.8613823070696203</v>
      </c>
      <c r="AM61" s="12">
        <v>1.5402289129161499</v>
      </c>
      <c r="AN61" s="12">
        <v>1.5402289129161499</v>
      </c>
      <c r="AO61" s="12">
        <v>4.87620250413437E-2</v>
      </c>
      <c r="AP61" s="12">
        <v>4.87620250413437E-2</v>
      </c>
      <c r="AQ61" s="12">
        <v>1.76131590855284E-2</v>
      </c>
      <c r="AR61" s="12">
        <v>1.76131590855284E-2</v>
      </c>
      <c r="AS61" s="12">
        <v>0.52989369251782203</v>
      </c>
    </row>
    <row r="62" spans="1:45" x14ac:dyDescent="0.25">
      <c r="A62" s="16">
        <v>45</v>
      </c>
      <c r="B62" s="12">
        <v>5.4715351244842905E-4</v>
      </c>
      <c r="C62" s="12">
        <v>9.2410369773607498E-4</v>
      </c>
      <c r="D62" s="12">
        <v>-0.52409488495322099</v>
      </c>
      <c r="E62" s="12">
        <v>1314.3807639771601</v>
      </c>
      <c r="F62" s="12">
        <v>879.35364998473301</v>
      </c>
      <c r="G62" s="12">
        <v>1.3649925003162999</v>
      </c>
      <c r="H62" s="12">
        <v>1.3649925003162999</v>
      </c>
      <c r="I62" s="12">
        <v>0.40193378283463299</v>
      </c>
      <c r="J62" s="12">
        <v>3.2203411175099199E-4</v>
      </c>
      <c r="K62" s="12">
        <v>5.5961532055531196E-4</v>
      </c>
      <c r="L62" s="12">
        <v>1.77724451572173E-3</v>
      </c>
      <c r="M62" s="12">
        <v>1.77724451572173E-3</v>
      </c>
      <c r="N62" s="12">
        <v>-0.55259214305819104</v>
      </c>
      <c r="O62" s="12">
        <v>1100.1922666043099</v>
      </c>
      <c r="P62" s="12">
        <v>699.96408526015205</v>
      </c>
      <c r="Q62" s="12">
        <v>1.5134771528806401</v>
      </c>
      <c r="R62" s="12">
        <v>1.5134771528806401</v>
      </c>
      <c r="S62" s="12">
        <v>0.45221120437899698</v>
      </c>
      <c r="T62" s="12">
        <v>1.11774688218453E-3</v>
      </c>
      <c r="U62" s="12">
        <v>1.7125512511878601E-3</v>
      </c>
      <c r="V62" s="12">
        <v>1.4797744862237501</v>
      </c>
      <c r="W62" s="12">
        <v>1.4797744862237501</v>
      </c>
      <c r="X62" s="12">
        <v>-0.42666927164674201</v>
      </c>
      <c r="Y62" s="12">
        <v>7.1790068839393797</v>
      </c>
      <c r="Z62" s="12">
        <v>6.5991568473594304</v>
      </c>
      <c r="AA62" s="12">
        <v>1.2795922806712099</v>
      </c>
      <c r="AB62" s="12">
        <v>1.2795922806712099</v>
      </c>
      <c r="AC62" s="12">
        <v>0.57985003657995005</v>
      </c>
      <c r="AD62" s="12">
        <v>7.1814210501174296</v>
      </c>
      <c r="AE62" s="12">
        <v>6.7781191492428698</v>
      </c>
      <c r="AF62" s="12">
        <v>0.737875029816078</v>
      </c>
      <c r="AG62" s="12">
        <v>0.737875029816078</v>
      </c>
      <c r="AH62" s="12">
        <v>0.98880027658883696</v>
      </c>
      <c r="AI62" s="12">
        <v>0.98880027658883696</v>
      </c>
      <c r="AJ62" s="12">
        <v>0.40330190087455697</v>
      </c>
      <c r="AK62" s="12">
        <v>7.1749395782186296</v>
      </c>
      <c r="AL62" s="12">
        <v>6.7728560206949204</v>
      </c>
      <c r="AM62" s="12">
        <v>0.73694156092159002</v>
      </c>
      <c r="AN62" s="12">
        <v>0.73694156092159002</v>
      </c>
      <c r="AO62" s="12">
        <v>0.96463048266110796</v>
      </c>
      <c r="AP62" s="12">
        <v>0.96463048266110796</v>
      </c>
      <c r="AQ62" s="12">
        <v>5.9066448435722202E-2</v>
      </c>
      <c r="AR62" s="12">
        <v>5.9066448435722202E-2</v>
      </c>
      <c r="AS62" s="12">
        <v>0.402083557523712</v>
      </c>
    </row>
    <row r="63" spans="1:45" x14ac:dyDescent="0.25">
      <c r="A63" s="16">
        <v>46</v>
      </c>
      <c r="B63" s="12">
        <v>5.5823728368299295E-4</v>
      </c>
      <c r="C63" s="12">
        <v>9.5328884652044201E-4</v>
      </c>
      <c r="D63" s="12">
        <v>-0.53513383800007697</v>
      </c>
      <c r="E63" s="12">
        <v>1519.59338500581</v>
      </c>
      <c r="F63" s="12">
        <v>946.83689396805096</v>
      </c>
      <c r="G63" s="12">
        <v>1.1559116193594601</v>
      </c>
      <c r="H63" s="12">
        <v>1.1559116193594601</v>
      </c>
      <c r="I63" s="12">
        <v>0.47307122429479398</v>
      </c>
      <c r="J63" s="12">
        <v>4.05853583018976E-4</v>
      </c>
      <c r="K63" s="12">
        <v>7.0336779653185902E-4</v>
      </c>
      <c r="L63" s="12">
        <v>1.1081401233232399E-3</v>
      </c>
      <c r="M63" s="12">
        <v>1.1081401233232399E-3</v>
      </c>
      <c r="N63" s="12">
        <v>-0.54988747481003997</v>
      </c>
      <c r="O63" s="12">
        <v>1238.4975686632999</v>
      </c>
      <c r="P63" s="12">
        <v>728.02512758459204</v>
      </c>
      <c r="Q63" s="12">
        <v>1.27470989472907</v>
      </c>
      <c r="R63" s="12">
        <v>1.27470989472907</v>
      </c>
      <c r="S63" s="12">
        <v>0.53131872228340604</v>
      </c>
      <c r="T63" s="12">
        <v>7.7319497457471905E-4</v>
      </c>
      <c r="U63" s="12">
        <v>1.25690877917443E-3</v>
      </c>
      <c r="V63" s="12">
        <v>1.18584554259261</v>
      </c>
      <c r="W63" s="12">
        <v>1.18584554259261</v>
      </c>
      <c r="X63" s="12">
        <v>-0.48587938789225099</v>
      </c>
      <c r="Y63" s="12">
        <v>7.2841955553756899</v>
      </c>
      <c r="Z63" s="12">
        <v>6.7119927541893896</v>
      </c>
      <c r="AA63" s="12">
        <v>1.55045445355725</v>
      </c>
      <c r="AB63" s="12">
        <v>1.55045445355725</v>
      </c>
      <c r="AC63" s="12">
        <v>0.57220280118629996</v>
      </c>
      <c r="AD63" s="12">
        <v>7.4024718016040199</v>
      </c>
      <c r="AE63" s="12">
        <v>6.9952272727873002</v>
      </c>
      <c r="AF63" s="12">
        <v>0.29695522327178703</v>
      </c>
      <c r="AG63" s="12">
        <v>0.29695522327178703</v>
      </c>
      <c r="AH63" s="12">
        <v>3.2360139381581101</v>
      </c>
      <c r="AI63" s="12">
        <v>3.2360139381581101</v>
      </c>
      <c r="AJ63" s="12">
        <v>0.40724452881671702</v>
      </c>
      <c r="AK63" s="12"/>
      <c r="AL63" s="12"/>
      <c r="AM63" s="12"/>
      <c r="AN63" s="12"/>
      <c r="AO63" s="12"/>
      <c r="AP63" s="12"/>
      <c r="AQ63" s="12"/>
      <c r="AR63" s="12"/>
      <c r="AS63" s="12"/>
    </row>
    <row r="64" spans="1:45" x14ac:dyDescent="0.25">
      <c r="A64" s="16">
        <v>47</v>
      </c>
      <c r="B64" s="12">
        <v>5.1854587166776805E-4</v>
      </c>
      <c r="C64" s="12">
        <v>8.7071341090019599E-4</v>
      </c>
      <c r="D64" s="12">
        <v>-0.518284394447175</v>
      </c>
      <c r="E64" s="12">
        <v>1714.14971682092</v>
      </c>
      <c r="F64" s="12">
        <v>1064.5348581825799</v>
      </c>
      <c r="G64" s="12">
        <v>1.09943054739427</v>
      </c>
      <c r="H64" s="12">
        <v>1.09943054739427</v>
      </c>
      <c r="I64" s="12">
        <v>0.47637921485442097</v>
      </c>
      <c r="J64" s="12">
        <v>4.37048255038725E-4</v>
      </c>
      <c r="K64" s="12">
        <v>7.3645980601945796E-4</v>
      </c>
      <c r="L64" s="12">
        <v>6.1981412732066399E-4</v>
      </c>
      <c r="M64" s="12">
        <v>6.1981412732066399E-4</v>
      </c>
      <c r="N64" s="12">
        <v>-0.52181104767283704</v>
      </c>
      <c r="O64" s="12">
        <v>1393.9886908239</v>
      </c>
      <c r="P64" s="12">
        <v>803.53735190853297</v>
      </c>
      <c r="Q64" s="12">
        <v>1.21031500156662</v>
      </c>
      <c r="R64" s="12">
        <v>1.21031500156662</v>
      </c>
      <c r="S64" s="12">
        <v>0.55090080793139196</v>
      </c>
      <c r="T64" s="12">
        <v>6.5564428030420003E-4</v>
      </c>
      <c r="U64" s="12">
        <v>1.06498901648968E-3</v>
      </c>
      <c r="V64" s="12">
        <v>1.12556740094643</v>
      </c>
      <c r="W64" s="12">
        <v>1.12556740094643</v>
      </c>
      <c r="X64" s="12">
        <v>-0.48510137869862502</v>
      </c>
      <c r="Y64" s="12">
        <v>7.4592258699922196</v>
      </c>
      <c r="Z64" s="12">
        <v>6.7949335275538001</v>
      </c>
      <c r="AA64" s="12">
        <v>1.62037609447813</v>
      </c>
      <c r="AB64" s="12">
        <v>1.62037609447813</v>
      </c>
      <c r="AC64" s="12">
        <v>0.66429234243842095</v>
      </c>
      <c r="AD64" s="12">
        <v>7.4591013227713896</v>
      </c>
      <c r="AE64" s="12">
        <v>6.9506374281564502</v>
      </c>
      <c r="AF64" s="12">
        <v>1.02305032996478</v>
      </c>
      <c r="AG64" s="12">
        <v>1.02305032996478</v>
      </c>
      <c r="AH64" s="12">
        <v>0.81944013165132501</v>
      </c>
      <c r="AI64" s="12">
        <v>0.81944013165132501</v>
      </c>
      <c r="AJ64" s="12">
        <v>0.50846389461493702</v>
      </c>
      <c r="AK64" s="12"/>
      <c r="AL64" s="12"/>
      <c r="AM64" s="12"/>
      <c r="AN64" s="12"/>
      <c r="AO64" s="12"/>
      <c r="AP64" s="12"/>
      <c r="AQ64" s="12"/>
      <c r="AR64" s="12"/>
      <c r="AS64" s="12"/>
    </row>
    <row r="65" spans="1:45" x14ac:dyDescent="0.25">
      <c r="A65" s="16">
        <v>48</v>
      </c>
      <c r="B65" s="12">
        <v>7.2321959654214195E-4</v>
      </c>
      <c r="C65" s="12">
        <v>7.5119919878449898E-4</v>
      </c>
      <c r="D65" s="12">
        <v>-3.7957955613247503E-2</v>
      </c>
      <c r="E65" s="12">
        <v>1234.8910038761201</v>
      </c>
      <c r="F65" s="12">
        <v>1189.0790066878899</v>
      </c>
      <c r="G65" s="12">
        <v>1.1290651022881</v>
      </c>
      <c r="H65" s="12">
        <v>1.1290651022881</v>
      </c>
      <c r="I65" s="12">
        <v>3.7803646699964603E-2</v>
      </c>
      <c r="J65" s="12">
        <v>5.6203382353504396E-4</v>
      </c>
      <c r="K65" s="12">
        <v>5.8777582913212604E-4</v>
      </c>
      <c r="L65" s="12">
        <v>9.0606859073490999E-4</v>
      </c>
      <c r="M65" s="12">
        <v>9.0606859073490999E-4</v>
      </c>
      <c r="N65" s="12">
        <v>-4.4783599925723901E-2</v>
      </c>
      <c r="O65" s="12">
        <v>1005.57364818107</v>
      </c>
      <c r="P65" s="12">
        <v>920.18748645551705</v>
      </c>
      <c r="Q65" s="12">
        <v>1.2369662298353401</v>
      </c>
      <c r="R65" s="12">
        <v>1.2369662298353401</v>
      </c>
      <c r="S65" s="12">
        <v>8.8736012955781901E-2</v>
      </c>
      <c r="T65" s="12">
        <v>9.2372298171617198E-4</v>
      </c>
      <c r="U65" s="12">
        <v>9.6445873139769703E-4</v>
      </c>
      <c r="V65" s="12">
        <v>1.14962164781903</v>
      </c>
      <c r="W65" s="12">
        <v>1.14962164781903</v>
      </c>
      <c r="X65" s="12">
        <v>-4.3154820515458998E-2</v>
      </c>
      <c r="Y65" s="12">
        <v>7.0569362722650304</v>
      </c>
      <c r="Z65" s="12">
        <v>6.9584965202562898</v>
      </c>
      <c r="AA65" s="12">
        <v>1.58394649839249</v>
      </c>
      <c r="AB65" s="12">
        <v>1.58394649839249</v>
      </c>
      <c r="AC65" s="12">
        <v>9.8439752008731202E-2</v>
      </c>
      <c r="AD65" s="12">
        <v>7.1521258840209798</v>
      </c>
      <c r="AE65" s="12">
        <v>7.1584419898082698</v>
      </c>
      <c r="AF65" s="12">
        <v>0.41137350706116099</v>
      </c>
      <c r="AG65" s="12">
        <v>0.41137350706116099</v>
      </c>
      <c r="AH65" s="12">
        <v>2.3823368435399801</v>
      </c>
      <c r="AI65" s="12">
        <v>2.3823368435399801</v>
      </c>
      <c r="AJ65" s="12">
        <v>-6.3161057872914402E-3</v>
      </c>
      <c r="AK65" s="12"/>
      <c r="AL65" s="12"/>
      <c r="AM65" s="12"/>
      <c r="AN65" s="12"/>
      <c r="AO65" s="12"/>
      <c r="AP65" s="12"/>
      <c r="AQ65" s="12"/>
      <c r="AR65" s="12"/>
      <c r="AS65" s="12"/>
    </row>
    <row r="66" spans="1:45" x14ac:dyDescent="0.25">
      <c r="A66" s="16">
        <v>49</v>
      </c>
      <c r="B66" s="12">
        <v>6.9443191311461996E-4</v>
      </c>
      <c r="C66" s="12">
        <v>9.1388583825209005E-4</v>
      </c>
      <c r="D66" s="12">
        <v>-0.274611540092496</v>
      </c>
      <c r="E66" s="12">
        <v>1192.3422301943599</v>
      </c>
      <c r="F66" s="12">
        <v>948.807932528636</v>
      </c>
      <c r="G66" s="12">
        <v>1.22108276225441</v>
      </c>
      <c r="H66" s="12">
        <v>1.22108276225441</v>
      </c>
      <c r="I66" s="12">
        <v>0.22846852348664201</v>
      </c>
      <c r="J66" s="12">
        <v>4.9523707321538898E-4</v>
      </c>
      <c r="K66" s="12">
        <v>6.5261232633812699E-4</v>
      </c>
      <c r="L66" s="12">
        <v>1.2153962404691701E-3</v>
      </c>
      <c r="M66" s="12">
        <v>1.2153962404691701E-3</v>
      </c>
      <c r="N66" s="12">
        <v>-0.27594668832156499</v>
      </c>
      <c r="O66" s="12">
        <v>964.839542800343</v>
      </c>
      <c r="P66" s="12">
        <v>740.88649541760606</v>
      </c>
      <c r="Q66" s="12">
        <v>1.3561701944957101</v>
      </c>
      <c r="R66" s="12">
        <v>1.3561701944957101</v>
      </c>
      <c r="S66" s="12">
        <v>0.26411437463349202</v>
      </c>
      <c r="T66" s="12">
        <v>1.0663088799261001E-3</v>
      </c>
      <c r="U66" s="12">
        <v>1.35235294313091E-3</v>
      </c>
      <c r="V66" s="12">
        <v>1.2747534666792</v>
      </c>
      <c r="W66" s="12">
        <v>1.2747534666792</v>
      </c>
      <c r="X66" s="12">
        <v>-0.23764295636336999</v>
      </c>
      <c r="Y66" s="12">
        <v>6.97453244066672</v>
      </c>
      <c r="Z66" s="12">
        <v>6.7216716699284902</v>
      </c>
      <c r="AA66" s="12">
        <v>1.43547421151341</v>
      </c>
      <c r="AB66" s="12">
        <v>1.43547421151341</v>
      </c>
      <c r="AC66" s="12">
        <v>0.25286077073823798</v>
      </c>
      <c r="AD66" s="12">
        <v>7.0912032948289196</v>
      </c>
      <c r="AE66" s="12">
        <v>6.8876923376838199</v>
      </c>
      <c r="AF66" s="12">
        <v>0.63236812588233804</v>
      </c>
      <c r="AG66" s="12">
        <v>0.63236812588233804</v>
      </c>
      <c r="AH66" s="12">
        <v>1.4141661572148001</v>
      </c>
      <c r="AI66" s="12">
        <v>1.4141661572148001</v>
      </c>
      <c r="AJ66" s="12">
        <v>0.20351095714510101</v>
      </c>
      <c r="AK66" s="12">
        <v>7.0093774483398201</v>
      </c>
      <c r="AL66" s="12">
        <v>6.8062803692317804</v>
      </c>
      <c r="AM66" s="12">
        <v>0.640598622300387</v>
      </c>
      <c r="AN66" s="12">
        <v>0.640598622300387</v>
      </c>
      <c r="AO66" s="12">
        <v>1.0216849176263001</v>
      </c>
      <c r="AP66" s="12">
        <v>1.0216849176263001</v>
      </c>
      <c r="AQ66" s="12">
        <v>1.06675493283986</v>
      </c>
      <c r="AR66" s="12">
        <v>1.06675493283986</v>
      </c>
      <c r="AS66" s="12">
        <v>0.20309707910804001</v>
      </c>
    </row>
    <row r="67" spans="1:45" x14ac:dyDescent="0.25">
      <c r="A67" s="16">
        <v>50</v>
      </c>
      <c r="B67" s="12">
        <v>5.51097602725491E-4</v>
      </c>
      <c r="C67" s="12">
        <v>9.5867460908422096E-4</v>
      </c>
      <c r="D67" s="12">
        <v>-0.55363978409811099</v>
      </c>
      <c r="E67" s="12">
        <v>1563.8805211502499</v>
      </c>
      <c r="F67" s="12">
        <v>953.31281045791695</v>
      </c>
      <c r="G67" s="12">
        <v>1.13477765393123</v>
      </c>
      <c r="H67" s="12">
        <v>1.13477765393123</v>
      </c>
      <c r="I67" s="12">
        <v>0.49498243763834199</v>
      </c>
      <c r="J67" s="12">
        <v>4.3897425519938199E-4</v>
      </c>
      <c r="K67" s="12">
        <v>7.7048753858086202E-4</v>
      </c>
      <c r="L67" s="12">
        <v>8.1779103533481797E-4</v>
      </c>
      <c r="M67" s="12">
        <v>8.1779103533481797E-4</v>
      </c>
      <c r="N67" s="12">
        <v>-0.562582714307437</v>
      </c>
      <c r="O67" s="12">
        <v>1244.33299801415</v>
      </c>
      <c r="P67" s="12">
        <v>740.22316356517194</v>
      </c>
      <c r="Q67" s="12">
        <v>1.2525482148909199</v>
      </c>
      <c r="R67" s="12">
        <v>1.2525482148909199</v>
      </c>
      <c r="S67" s="12">
        <v>0.51940320764969405</v>
      </c>
      <c r="T67" s="12">
        <v>7.3848054486262097E-4</v>
      </c>
      <c r="U67" s="12">
        <v>1.22106320709617E-3</v>
      </c>
      <c r="V67" s="12">
        <v>1.16125669217618</v>
      </c>
      <c r="W67" s="12">
        <v>1.16125669217618</v>
      </c>
      <c r="X67" s="12">
        <v>-0.50288248193641205</v>
      </c>
      <c r="Y67" s="12">
        <v>7.3156102063420398</v>
      </c>
      <c r="Z67" s="12">
        <v>6.7061465262481201</v>
      </c>
      <c r="AA67" s="12">
        <v>1.57080094977999</v>
      </c>
      <c r="AB67" s="12">
        <v>1.57080094977999</v>
      </c>
      <c r="AC67" s="12">
        <v>0.60946368009392604</v>
      </c>
      <c r="AD67" s="12">
        <v>7.4460696623512304</v>
      </c>
      <c r="AE67" s="12">
        <v>6.98595431940584</v>
      </c>
      <c r="AF67" s="12">
        <v>0.32517391997510398</v>
      </c>
      <c r="AG67" s="12">
        <v>0.32517391997510398</v>
      </c>
      <c r="AH67" s="12">
        <v>3.0238755306637799</v>
      </c>
      <c r="AI67" s="12">
        <v>3.0238755306637799</v>
      </c>
      <c r="AJ67" s="12">
        <v>0.46011534294538597</v>
      </c>
      <c r="AK67" s="12"/>
      <c r="AL67" s="12"/>
      <c r="AM67" s="12"/>
      <c r="AN67" s="12"/>
      <c r="AO67" s="12"/>
      <c r="AP67" s="12"/>
      <c r="AQ67" s="12"/>
      <c r="AR67" s="12"/>
      <c r="AS67" s="12"/>
    </row>
    <row r="68" spans="1:45" x14ac:dyDescent="0.25">
      <c r="A68" s="16">
        <v>51</v>
      </c>
      <c r="B68" s="12">
        <v>6.0015276615870501E-4</v>
      </c>
      <c r="C68" s="12">
        <v>8.7719298245619002E-4</v>
      </c>
      <c r="D68" s="12">
        <v>-0.379542783502827</v>
      </c>
      <c r="E68" s="12">
        <v>1801.1445421452199</v>
      </c>
      <c r="F68" s="12">
        <v>1208.25008728334</v>
      </c>
      <c r="G68" s="12">
        <v>0.93696708065132395</v>
      </c>
      <c r="H68" s="12">
        <v>0.93696708065132395</v>
      </c>
      <c r="I68" s="12">
        <v>0.39924921559568999</v>
      </c>
      <c r="J68" s="12">
        <v>6.9284335767123102E-4</v>
      </c>
      <c r="K68" s="12">
        <v>1.0041400526743401E-3</v>
      </c>
      <c r="L68" s="12">
        <v>-5.44226106946743E-4</v>
      </c>
      <c r="M68" s="12">
        <v>-5.44226106946743E-4</v>
      </c>
      <c r="N68" s="12">
        <v>-0.37108284668508301</v>
      </c>
      <c r="O68" s="12">
        <v>1378.4447462503499</v>
      </c>
      <c r="P68" s="12">
        <v>871.57339454853502</v>
      </c>
      <c r="Q68" s="12">
        <v>1.03721532379293</v>
      </c>
      <c r="R68" s="12">
        <v>1.03721532379293</v>
      </c>
      <c r="S68" s="12">
        <v>0.45841106938003301</v>
      </c>
      <c r="T68" s="12">
        <v>5.2516641328693504E-4</v>
      </c>
      <c r="U68" s="12">
        <v>7.7840107459710905E-4</v>
      </c>
      <c r="V68" s="12">
        <v>0.93517276165060803</v>
      </c>
      <c r="W68" s="12">
        <v>0.93517276165060803</v>
      </c>
      <c r="X68" s="12">
        <v>-0.39352672133707001</v>
      </c>
      <c r="Y68" s="12">
        <v>7.3848377500859597</v>
      </c>
      <c r="Z68" s="12">
        <v>6.8793936244360898</v>
      </c>
      <c r="AA68" s="12">
        <v>1.8132466286388</v>
      </c>
      <c r="AB68" s="12">
        <v>1.8132466286388</v>
      </c>
      <c r="AC68" s="12">
        <v>0.50544412564987296</v>
      </c>
      <c r="AD68" s="12">
        <v>7.4550889592154004</v>
      </c>
      <c r="AE68" s="12">
        <v>6.9773982508543604</v>
      </c>
      <c r="AF68" s="12">
        <v>1.5735876496882499</v>
      </c>
      <c r="AG68" s="12">
        <v>1.5735876496882499</v>
      </c>
      <c r="AH68" s="12">
        <v>0.32290497538103202</v>
      </c>
      <c r="AI68" s="12">
        <v>0.32290497538103202</v>
      </c>
      <c r="AJ68" s="12">
        <v>0.47769070836104599</v>
      </c>
      <c r="AK68" s="12">
        <v>7.4539904880468004</v>
      </c>
      <c r="AL68" s="12">
        <v>6.9739105479758097</v>
      </c>
      <c r="AM68" s="12">
        <v>1.57325793062238</v>
      </c>
      <c r="AN68" s="12">
        <v>1.57325793062238</v>
      </c>
      <c r="AO68" s="12">
        <v>0.31722558650639598</v>
      </c>
      <c r="AP68" s="12">
        <v>0.31722558650639598</v>
      </c>
      <c r="AQ68" s="12">
        <v>8.6369586143108003E-3</v>
      </c>
      <c r="AR68" s="12">
        <v>8.6369586143108003E-3</v>
      </c>
      <c r="AS68" s="12">
        <v>0.48007994007098498</v>
      </c>
    </row>
    <row r="69" spans="1:45" x14ac:dyDescent="0.25">
      <c r="A69" s="16">
        <v>52</v>
      </c>
      <c r="B69" s="12">
        <v>5.1472184913821004E-4</v>
      </c>
      <c r="C69" s="12">
        <v>9.5188728146644499E-4</v>
      </c>
      <c r="D69" s="12">
        <v>-0.61481996996324895</v>
      </c>
      <c r="E69" s="12">
        <v>1557.6131810049301</v>
      </c>
      <c r="F69" s="12">
        <v>926.05731938550605</v>
      </c>
      <c r="G69" s="12">
        <v>1.20279207711414</v>
      </c>
      <c r="H69" s="12">
        <v>1.20279207711414</v>
      </c>
      <c r="I69" s="12">
        <v>0.51997378368856295</v>
      </c>
      <c r="J69" s="12">
        <v>3.8605545308294801E-4</v>
      </c>
      <c r="K69" s="12">
        <v>7.18978921529713E-4</v>
      </c>
      <c r="L69" s="12">
        <v>1.02088946873958E-3</v>
      </c>
      <c r="M69" s="12">
        <v>1.02088946873958E-3</v>
      </c>
      <c r="N69" s="12">
        <v>-0.62185102093770095</v>
      </c>
      <c r="O69" s="12">
        <v>1270.0229170253999</v>
      </c>
      <c r="P69" s="12">
        <v>715.02587108870296</v>
      </c>
      <c r="Q69" s="12">
        <v>1.3281309448968699</v>
      </c>
      <c r="R69" s="12">
        <v>1.3281309448968699</v>
      </c>
      <c r="S69" s="12">
        <v>0.57447149881146797</v>
      </c>
      <c r="T69" s="12">
        <v>8.1642223394476495E-4</v>
      </c>
      <c r="U69" s="12">
        <v>1.38919293500172E-3</v>
      </c>
      <c r="V69" s="12">
        <v>1.2668181446725799</v>
      </c>
      <c r="W69" s="12">
        <v>1.2668181446725799</v>
      </c>
      <c r="X69" s="12">
        <v>-0.53154657050130205</v>
      </c>
      <c r="Y69" s="12">
        <v>7.2578279742572498</v>
      </c>
      <c r="Z69" s="12">
        <v>6.6461101376418599</v>
      </c>
      <c r="AA69" s="12">
        <v>1.4119665285152301</v>
      </c>
      <c r="AB69" s="12">
        <v>1.4119665285152301</v>
      </c>
      <c r="AC69" s="12">
        <v>0.61171783661539803</v>
      </c>
      <c r="AD69" s="12">
        <v>7.3396585813819799</v>
      </c>
      <c r="AE69" s="12">
        <v>6.7626805844888001</v>
      </c>
      <c r="AF69" s="12">
        <v>1.1071288410475699</v>
      </c>
      <c r="AG69" s="12">
        <v>1.1071288410475699</v>
      </c>
      <c r="AH69" s="12">
        <v>0.52122906122968304</v>
      </c>
      <c r="AI69" s="12">
        <v>0.52122906122968304</v>
      </c>
      <c r="AJ69" s="12">
        <v>0.57697799689318396</v>
      </c>
      <c r="AK69" s="12">
        <v>7.3388520616680397</v>
      </c>
      <c r="AL69" s="12">
        <v>6.7612032767832702</v>
      </c>
      <c r="AM69" s="12">
        <v>1.10709726738461</v>
      </c>
      <c r="AN69" s="12">
        <v>1.10709726738461</v>
      </c>
      <c r="AO69" s="12">
        <v>0.51673682969950596</v>
      </c>
      <c r="AP69" s="12">
        <v>0.51673682969950596</v>
      </c>
      <c r="AQ69" s="12">
        <v>8.4362972851534691E-3</v>
      </c>
      <c r="AR69" s="12">
        <v>8.4362972851534691E-3</v>
      </c>
      <c r="AS69" s="12">
        <v>0.57764878488476301</v>
      </c>
    </row>
    <row r="70" spans="1:45" x14ac:dyDescent="0.25">
      <c r="A70" s="16">
        <v>53</v>
      </c>
      <c r="B70" s="12">
        <v>6.6577319703095496E-4</v>
      </c>
      <c r="C70" s="12">
        <v>8.6990403252294301E-4</v>
      </c>
      <c r="D70" s="12">
        <v>-0.267433830576215</v>
      </c>
      <c r="E70" s="12">
        <v>1373.95406350809</v>
      </c>
      <c r="F70" s="12">
        <v>1070.57326625003</v>
      </c>
      <c r="G70" s="12">
        <v>1.0909436266687</v>
      </c>
      <c r="H70" s="12">
        <v>1.0909436266687</v>
      </c>
      <c r="I70" s="12">
        <v>0.24949849271421001</v>
      </c>
      <c r="J70" s="12">
        <v>6.2805633087075895E-4</v>
      </c>
      <c r="K70" s="12">
        <v>8.2247779309274898E-4</v>
      </c>
      <c r="L70" s="12">
        <v>2.15850357052727E-4</v>
      </c>
      <c r="M70" s="12">
        <v>2.15850357052727E-4</v>
      </c>
      <c r="N70" s="12">
        <v>-0.26969162171142103</v>
      </c>
      <c r="O70" s="12">
        <v>1080.6896217972601</v>
      </c>
      <c r="P70" s="12">
        <v>799.44289279478198</v>
      </c>
      <c r="Q70" s="12">
        <v>1.2170722533385401</v>
      </c>
      <c r="R70" s="12">
        <v>1.2170722533385401</v>
      </c>
      <c r="S70" s="12">
        <v>0.30143955396690902</v>
      </c>
      <c r="T70" s="12">
        <v>8.2820483619186599E-4</v>
      </c>
      <c r="U70" s="12">
        <v>1.0665247494140099E-3</v>
      </c>
      <c r="V70" s="12">
        <v>1.12666308691643</v>
      </c>
      <c r="W70" s="12">
        <v>1.12666308691643</v>
      </c>
      <c r="X70" s="12">
        <v>-0.25290023334838202</v>
      </c>
      <c r="Y70" s="12">
        <v>7.1129680818646701</v>
      </c>
      <c r="Z70" s="12">
        <v>6.8071302896752197</v>
      </c>
      <c r="AA70" s="12">
        <v>1.57325385686121</v>
      </c>
      <c r="AB70" s="12">
        <v>1.57325385686121</v>
      </c>
      <c r="AC70" s="12">
        <v>0.30583779218945401</v>
      </c>
      <c r="AD70" s="12">
        <v>7.2062196348462599</v>
      </c>
      <c r="AE70" s="12">
        <v>6.9199357757307904</v>
      </c>
      <c r="AF70" s="12">
        <v>1.1710384819509001</v>
      </c>
      <c r="AG70" s="12">
        <v>1.1710384819509001</v>
      </c>
      <c r="AH70" s="12">
        <v>0.58956243676345399</v>
      </c>
      <c r="AI70" s="12">
        <v>0.58956243676345399</v>
      </c>
      <c r="AJ70" s="12">
        <v>0.28628385911547</v>
      </c>
      <c r="AK70" s="12">
        <v>6.3121579222464703</v>
      </c>
      <c r="AL70" s="12">
        <v>5.9133919229296499</v>
      </c>
      <c r="AM70" s="12">
        <v>0.99931286621552695</v>
      </c>
      <c r="AN70" s="12">
        <v>0.99931286621552695</v>
      </c>
      <c r="AO70" s="12">
        <v>-1.87617400856729</v>
      </c>
      <c r="AP70" s="12">
        <v>-1.87617400856729</v>
      </c>
      <c r="AQ70" s="12">
        <v>4.4417321318516496</v>
      </c>
      <c r="AR70" s="12">
        <v>4.4417321318516496</v>
      </c>
      <c r="AS70" s="12">
        <v>0.398765999316821</v>
      </c>
    </row>
    <row r="71" spans="1:45" x14ac:dyDescent="0.25">
      <c r="A71" s="16">
        <v>54</v>
      </c>
      <c r="B71" s="12">
        <v>6.3697469869784904E-4</v>
      </c>
      <c r="C71" s="12">
        <v>1.1241835061366E-3</v>
      </c>
      <c r="D71" s="12">
        <v>-0.56808234350156195</v>
      </c>
      <c r="E71" s="12">
        <v>1386.1636875532699</v>
      </c>
      <c r="F71" s="12">
        <v>829.21271247781999</v>
      </c>
      <c r="G71" s="12">
        <v>1.1270654229853001</v>
      </c>
      <c r="H71" s="12">
        <v>1.1270654229853001</v>
      </c>
      <c r="I71" s="12">
        <v>0.513818562004971</v>
      </c>
      <c r="J71" s="12">
        <v>4.75366148640737E-4</v>
      </c>
      <c r="K71" s="12">
        <v>8.5365590294828996E-4</v>
      </c>
      <c r="L71" s="12">
        <v>1.03416686623902E-3</v>
      </c>
      <c r="M71" s="12">
        <v>1.03416686623902E-3</v>
      </c>
      <c r="N71" s="12">
        <v>-0.58544284231045096</v>
      </c>
      <c r="O71" s="12">
        <v>1111.76075882492</v>
      </c>
      <c r="P71" s="12">
        <v>620.08031591667998</v>
      </c>
      <c r="Q71" s="12">
        <v>1.2578709184783301</v>
      </c>
      <c r="R71" s="12">
        <v>1.2578709184783301</v>
      </c>
      <c r="S71" s="12">
        <v>0.58385129527149404</v>
      </c>
      <c r="T71" s="12">
        <v>8.2288910580702605E-4</v>
      </c>
      <c r="U71" s="12">
        <v>1.3945857429868E-3</v>
      </c>
      <c r="V71" s="12">
        <v>1.14960118911999</v>
      </c>
      <c r="W71" s="12">
        <v>1.14960118911999</v>
      </c>
      <c r="X71" s="12">
        <v>-0.527531243979252</v>
      </c>
      <c r="Y71" s="12">
        <v>7.1676231542810598</v>
      </c>
      <c r="Z71" s="12">
        <v>6.4862847203741696</v>
      </c>
      <c r="AA71" s="12">
        <v>1.5404922683295601</v>
      </c>
      <c r="AB71" s="12">
        <v>1.5404922683295601</v>
      </c>
      <c r="AC71" s="12">
        <v>0.68133843390689197</v>
      </c>
      <c r="AD71" s="12">
        <v>7.2903754289522604</v>
      </c>
      <c r="AE71" s="12">
        <v>6.8603968481516304</v>
      </c>
      <c r="AF71" s="12">
        <v>0.40762409872289201</v>
      </c>
      <c r="AG71" s="12">
        <v>0.40762409872289201</v>
      </c>
      <c r="AH71" s="12">
        <v>2.4664781387183199</v>
      </c>
      <c r="AI71" s="12">
        <v>2.4664781387183199</v>
      </c>
      <c r="AJ71" s="12">
        <v>0.42997858080062601</v>
      </c>
      <c r="AK71" s="12"/>
      <c r="AL71" s="12"/>
      <c r="AM71" s="12"/>
      <c r="AN71" s="12"/>
      <c r="AO71" s="12"/>
      <c r="AP71" s="12"/>
      <c r="AQ71" s="12"/>
      <c r="AR71" s="12"/>
      <c r="AS71" s="12"/>
    </row>
    <row r="72" spans="1:45" x14ac:dyDescent="0.25">
      <c r="A72" s="16">
        <v>55</v>
      </c>
      <c r="B72" s="12">
        <v>5.8129878757682304E-4</v>
      </c>
      <c r="C72" s="12">
        <v>7.4421799862607E-4</v>
      </c>
      <c r="D72" s="12">
        <v>-0.247069111825165</v>
      </c>
      <c r="E72" s="12">
        <v>1539.5253336271101</v>
      </c>
      <c r="F72" s="12">
        <v>1227.5392040654799</v>
      </c>
      <c r="G72" s="12">
        <v>1.1008636909166201</v>
      </c>
      <c r="H72" s="12">
        <v>1.1008636909166201</v>
      </c>
      <c r="I72" s="12">
        <v>0.226462625681601</v>
      </c>
      <c r="J72" s="12">
        <v>4.6588283605278401E-4</v>
      </c>
      <c r="K72" s="12">
        <v>5.9751476106393697E-4</v>
      </c>
      <c r="L72" s="12">
        <v>8.0536351213909905E-4</v>
      </c>
      <c r="M72" s="12">
        <v>8.0536351213909905E-4</v>
      </c>
      <c r="N72" s="12">
        <v>-0.24884481047632401</v>
      </c>
      <c r="O72" s="12">
        <v>1248.8727537888999</v>
      </c>
      <c r="P72" s="12">
        <v>967.90265908121796</v>
      </c>
      <c r="Q72" s="12">
        <v>1.2001188249578201</v>
      </c>
      <c r="R72" s="12">
        <v>1.2001188249578201</v>
      </c>
      <c r="S72" s="12">
        <v>0.254865103044146</v>
      </c>
      <c r="T72" s="12">
        <v>7.1112799144593597E-4</v>
      </c>
      <c r="U72" s="12">
        <v>8.9626743500887502E-4</v>
      </c>
      <c r="V72" s="12">
        <v>1.1095834617909499</v>
      </c>
      <c r="W72" s="12">
        <v>1.1095834617909499</v>
      </c>
      <c r="X72" s="12">
        <v>-0.23138641531141399</v>
      </c>
      <c r="Y72" s="12">
        <v>7.3391030865811802</v>
      </c>
      <c r="Z72" s="12">
        <v>7.088683798351</v>
      </c>
      <c r="AA72" s="12">
        <v>1.7068792876344501</v>
      </c>
      <c r="AB72" s="12">
        <v>1.7068792876344501</v>
      </c>
      <c r="AC72" s="12">
        <v>0.25041928823017201</v>
      </c>
      <c r="AD72" s="12">
        <v>7.33101151336753</v>
      </c>
      <c r="AE72" s="12">
        <v>7.1345242723791404</v>
      </c>
      <c r="AF72" s="12">
        <v>0.55728221422691504</v>
      </c>
      <c r="AG72" s="12">
        <v>0.55728221422691504</v>
      </c>
      <c r="AH72" s="12">
        <v>1.7851596951505899</v>
      </c>
      <c r="AI72" s="12">
        <v>1.7851596951505899</v>
      </c>
      <c r="AJ72" s="12">
        <v>0.19648724098838599</v>
      </c>
      <c r="AK72" s="12"/>
      <c r="AL72" s="12"/>
      <c r="AM72" s="12"/>
      <c r="AN72" s="12"/>
      <c r="AO72" s="12"/>
      <c r="AP72" s="12"/>
      <c r="AQ72" s="12"/>
      <c r="AR72" s="12"/>
      <c r="AS72" s="12"/>
    </row>
    <row r="73" spans="1:45" x14ac:dyDescent="0.25">
      <c r="A73" s="16">
        <v>56</v>
      </c>
      <c r="B73" s="12">
        <v>5.9627889200131201E-4</v>
      </c>
      <c r="C73" s="12">
        <v>8.1489145002027299E-4</v>
      </c>
      <c r="D73" s="12">
        <v>-0.312346416995818</v>
      </c>
      <c r="E73" s="12">
        <v>1328.0007712853901</v>
      </c>
      <c r="F73" s="12">
        <v>1029.93985985586</v>
      </c>
      <c r="G73" s="12">
        <v>1.2490824133681699</v>
      </c>
      <c r="H73" s="12">
        <v>1.2490824133681699</v>
      </c>
      <c r="I73" s="12">
        <v>0.25417421979385801</v>
      </c>
      <c r="J73" s="12">
        <v>4.4401973243264999E-4</v>
      </c>
      <c r="K73" s="12">
        <v>6.0752865011983403E-4</v>
      </c>
      <c r="L73" s="12">
        <v>1.04846364685003E-3</v>
      </c>
      <c r="M73" s="12">
        <v>1.04846364685003E-3</v>
      </c>
      <c r="N73" s="12">
        <v>-0.31353033093318999</v>
      </c>
      <c r="O73" s="12">
        <v>1099.1300025427399</v>
      </c>
      <c r="P73" s="12">
        <v>796.38069456676396</v>
      </c>
      <c r="Q73" s="12">
        <v>1.37713328533473</v>
      </c>
      <c r="R73" s="12">
        <v>1.37713328533473</v>
      </c>
      <c r="S73" s="12">
        <v>0.32219690805461798</v>
      </c>
      <c r="T73" s="12">
        <v>1.0162551040301001E-3</v>
      </c>
      <c r="U73" s="12">
        <v>1.3342671039284599E-3</v>
      </c>
      <c r="V73" s="12">
        <v>1.34102240011943</v>
      </c>
      <c r="W73" s="12">
        <v>1.34102240011943</v>
      </c>
      <c r="X73" s="12">
        <v>-0.27225775099982202</v>
      </c>
      <c r="Y73" s="12">
        <v>7.1461319089334996</v>
      </c>
      <c r="Z73" s="12">
        <v>6.7101948108691998</v>
      </c>
      <c r="AA73" s="12">
        <v>1.3443478104302999</v>
      </c>
      <c r="AB73" s="12">
        <v>1.3443478104302999</v>
      </c>
      <c r="AC73" s="12">
        <v>0.43593709806430198</v>
      </c>
      <c r="AD73" s="12">
        <v>7.1305698079926003</v>
      </c>
      <c r="AE73" s="12">
        <v>6.67873233549048</v>
      </c>
      <c r="AF73" s="12">
        <v>1.38613019664968</v>
      </c>
      <c r="AG73" s="12">
        <v>1.38613019664968</v>
      </c>
      <c r="AH73" s="12">
        <v>-8.6621488658785301E-2</v>
      </c>
      <c r="AI73" s="12">
        <v>-8.6621488658785301E-2</v>
      </c>
      <c r="AJ73" s="12">
        <v>0.45183747250212503</v>
      </c>
      <c r="AK73" s="12">
        <v>7.1246376195153802</v>
      </c>
      <c r="AL73" s="12">
        <v>6.67173012649502</v>
      </c>
      <c r="AM73" s="12">
        <v>1.3873762047656499</v>
      </c>
      <c r="AN73" s="12">
        <v>1.3873762047656499</v>
      </c>
      <c r="AO73" s="12">
        <v>-0.10331793256349101</v>
      </c>
      <c r="AP73" s="12">
        <v>-0.10331793256349101</v>
      </c>
      <c r="AQ73" s="12">
        <v>1.5744653425318899E-2</v>
      </c>
      <c r="AR73" s="12">
        <v>1.5744653425318899E-2</v>
      </c>
      <c r="AS73" s="12">
        <v>0.45290749302035699</v>
      </c>
    </row>
    <row r="74" spans="1:45" x14ac:dyDescent="0.25">
      <c r="A74" s="16">
        <v>57</v>
      </c>
      <c r="B74" s="12">
        <v>6.2378227688225901E-4</v>
      </c>
      <c r="C74" s="12">
        <v>7.94629122138526E-4</v>
      </c>
      <c r="D74" s="12">
        <v>-0.24207410053842299</v>
      </c>
      <c r="E74" s="12">
        <v>1609.3201056154301</v>
      </c>
      <c r="F74" s="12">
        <v>1262.4204839453801</v>
      </c>
      <c r="G74" s="12">
        <v>0.99663187330033798</v>
      </c>
      <c r="H74" s="12">
        <v>0.99663187330033798</v>
      </c>
      <c r="I74" s="12">
        <v>0.24278089798577299</v>
      </c>
      <c r="J74" s="12">
        <v>6.2124906484665998E-4</v>
      </c>
      <c r="K74" s="12">
        <v>7.9158169026316897E-4</v>
      </c>
      <c r="L74" s="12">
        <v>1.5522571557453701E-5</v>
      </c>
      <c r="M74" s="12">
        <v>1.5522571557453701E-5</v>
      </c>
      <c r="N74" s="12">
        <v>-0.24230101129178799</v>
      </c>
      <c r="O74" s="12">
        <v>1252.59566072752</v>
      </c>
      <c r="P74" s="12">
        <v>958.552102826907</v>
      </c>
      <c r="Q74" s="12">
        <v>1.0924335403487</v>
      </c>
      <c r="R74" s="12">
        <v>1.0924335403487</v>
      </c>
      <c r="S74" s="12">
        <v>0.267549286151053</v>
      </c>
      <c r="T74" s="12">
        <v>6.1882400578871805E-4</v>
      </c>
      <c r="U74" s="12">
        <v>7.8877798456836201E-4</v>
      </c>
      <c r="V74" s="12">
        <v>0.99592490583298898</v>
      </c>
      <c r="W74" s="12">
        <v>0.99592490583298898</v>
      </c>
      <c r="X74" s="12">
        <v>-0.242663980823111</v>
      </c>
      <c r="Y74" s="12">
        <v>7.2850224019945404</v>
      </c>
      <c r="Z74" s="12">
        <v>7.0557201167442196</v>
      </c>
      <c r="AA74" s="12">
        <v>1.7903325445215099</v>
      </c>
      <c r="AB74" s="12">
        <v>1.7903325445215099</v>
      </c>
      <c r="AC74" s="12">
        <v>0.22930228525032401</v>
      </c>
      <c r="AD74" s="12">
        <v>7.3836204689457903</v>
      </c>
      <c r="AE74" s="12">
        <v>7.1406145194153003</v>
      </c>
      <c r="AF74" s="12">
        <v>1.0065326833230901</v>
      </c>
      <c r="AG74" s="12">
        <v>1.0065326833230901</v>
      </c>
      <c r="AH74" s="12">
        <v>0.99527245139291598</v>
      </c>
      <c r="AI74" s="12">
        <v>0.99527245139291598</v>
      </c>
      <c r="AJ74" s="12">
        <v>0.24300594953048099</v>
      </c>
      <c r="AK74" s="12">
        <v>7.3796624913106301</v>
      </c>
      <c r="AL74" s="12">
        <v>7.1366063683309804</v>
      </c>
      <c r="AM74" s="12">
        <v>1.0077452645777101</v>
      </c>
      <c r="AN74" s="12">
        <v>1.0077452645777101</v>
      </c>
      <c r="AO74" s="12">
        <v>0.98088556158039097</v>
      </c>
      <c r="AP74" s="12">
        <v>0.98088556158039097</v>
      </c>
      <c r="AQ74" s="12">
        <v>2.8064852447641599E-2</v>
      </c>
      <c r="AR74" s="12">
        <v>2.8064852447641599E-2</v>
      </c>
      <c r="AS74" s="12">
        <v>0.24305612297965001</v>
      </c>
    </row>
    <row r="75" spans="1:45" x14ac:dyDescent="0.25">
      <c r="A75" s="16">
        <v>58</v>
      </c>
      <c r="B75" s="12">
        <v>5.3666845556151095E-4</v>
      </c>
      <c r="C75" s="12">
        <v>8.6891385767788999E-4</v>
      </c>
      <c r="D75" s="12">
        <v>-0.48186348959891001</v>
      </c>
      <c r="E75" s="12">
        <v>1685.77561543567</v>
      </c>
      <c r="F75" s="12">
        <v>1075.6220726173599</v>
      </c>
      <c r="G75" s="12">
        <v>1.0853122534702999</v>
      </c>
      <c r="H75" s="12">
        <v>1.0853122534702999</v>
      </c>
      <c r="I75" s="12">
        <v>0.449326597376982</v>
      </c>
      <c r="J75" s="12">
        <v>4.7068909088933701E-4</v>
      </c>
      <c r="K75" s="12">
        <v>7.6501018605424698E-4</v>
      </c>
      <c r="L75" s="12">
        <v>4.8221982749034099E-4</v>
      </c>
      <c r="M75" s="12">
        <v>4.8221982749034099E-4</v>
      </c>
      <c r="N75" s="12">
        <v>-0.485691377058734</v>
      </c>
      <c r="O75" s="12">
        <v>1358.4852006804399</v>
      </c>
      <c r="P75" s="12">
        <v>813.66591431843699</v>
      </c>
      <c r="Q75" s="12">
        <v>1.1933891956407401</v>
      </c>
      <c r="R75" s="12">
        <v>1.1933891956407401</v>
      </c>
      <c r="S75" s="12">
        <v>0.51257567785408997</v>
      </c>
      <c r="T75" s="12">
        <v>6.5971484034687601E-4</v>
      </c>
      <c r="U75" s="12">
        <v>1.03941507741565E-3</v>
      </c>
      <c r="V75" s="12">
        <v>1.1099460729180799</v>
      </c>
      <c r="W75" s="12">
        <v>1.1099460729180799</v>
      </c>
      <c r="X75" s="12">
        <v>-0.45460572677782801</v>
      </c>
      <c r="Y75" s="12">
        <v>7.3892247610994399</v>
      </c>
      <c r="Z75" s="12">
        <v>6.8378520979541397</v>
      </c>
      <c r="AA75" s="12">
        <v>1.63228031061682</v>
      </c>
      <c r="AB75" s="12">
        <v>1.63228031061682</v>
      </c>
      <c r="AC75" s="12">
        <v>0.55137266314530198</v>
      </c>
      <c r="AD75" s="12">
        <v>7.4389224610870697</v>
      </c>
      <c r="AE75" s="12">
        <v>6.9547084407864403</v>
      </c>
      <c r="AF75" s="12">
        <v>1.08697189346988</v>
      </c>
      <c r="AG75" s="12">
        <v>1.08697189346988</v>
      </c>
      <c r="AH75" s="12">
        <v>0.74278448100316197</v>
      </c>
      <c r="AI75" s="12">
        <v>0.74278448100316197</v>
      </c>
      <c r="AJ75" s="12">
        <v>0.48421402030063598</v>
      </c>
      <c r="AK75" s="12">
        <v>7.4275110529635002</v>
      </c>
      <c r="AL75" s="12">
        <v>6.9416474521300104</v>
      </c>
      <c r="AM75" s="12">
        <v>1.0954329406296801</v>
      </c>
      <c r="AN75" s="12">
        <v>1.0954329406296801</v>
      </c>
      <c r="AO75" s="12">
        <v>0.69606475251657995</v>
      </c>
      <c r="AP75" s="12">
        <v>0.69606475251657995</v>
      </c>
      <c r="AQ75" s="12">
        <v>6.4424415979452199E-2</v>
      </c>
      <c r="AR75" s="12">
        <v>6.4424415979452199E-2</v>
      </c>
      <c r="AS75" s="12">
        <v>0.485863600833498</v>
      </c>
    </row>
    <row r="76" spans="1:45" x14ac:dyDescent="0.25">
      <c r="A76" s="16">
        <v>59</v>
      </c>
      <c r="B76" s="12">
        <v>6.0669020203886503E-4</v>
      </c>
      <c r="C76" s="12">
        <v>9.2538610618806002E-4</v>
      </c>
      <c r="D76" s="12">
        <v>-0.42219277729563198</v>
      </c>
      <c r="E76" s="12">
        <v>1485.6310747740499</v>
      </c>
      <c r="F76" s="12">
        <v>1006.35763493666</v>
      </c>
      <c r="G76" s="12">
        <v>1.0994081338830199</v>
      </c>
      <c r="H76" s="12">
        <v>1.0994081338830199</v>
      </c>
      <c r="I76" s="12">
        <v>0.38950213773310199</v>
      </c>
      <c r="J76" s="12">
        <v>4.9157483673607002E-4</v>
      </c>
      <c r="K76" s="12">
        <v>7.5572701206240401E-4</v>
      </c>
      <c r="L76" s="12">
        <v>7.5428093740478495E-4</v>
      </c>
      <c r="M76" s="12">
        <v>7.5428093740478495E-4</v>
      </c>
      <c r="N76" s="12">
        <v>-0.43006602589201398</v>
      </c>
      <c r="O76" s="12">
        <v>1193.9743899049099</v>
      </c>
      <c r="P76" s="12">
        <v>765.234551831266</v>
      </c>
      <c r="Q76" s="12">
        <v>1.2127946090560999</v>
      </c>
      <c r="R76" s="12">
        <v>1.2127946090560999</v>
      </c>
      <c r="S76" s="12">
        <v>0.44486045419742698</v>
      </c>
      <c r="T76" s="12">
        <v>7.4795229101437695E-4</v>
      </c>
      <c r="U76" s="12">
        <v>1.11274657016323E-3</v>
      </c>
      <c r="V76" s="12">
        <v>1.1173413334684299</v>
      </c>
      <c r="W76" s="12">
        <v>1.1173413334684299</v>
      </c>
      <c r="X76" s="12">
        <v>-0.39724743171054999</v>
      </c>
      <c r="Y76" s="12">
        <v>7.2573681597523798</v>
      </c>
      <c r="Z76" s="12">
        <v>6.7346027839953502</v>
      </c>
      <c r="AA76" s="12">
        <v>1.6055647717168999</v>
      </c>
      <c r="AB76" s="12">
        <v>1.6055647717168999</v>
      </c>
      <c r="AC76" s="12">
        <v>0.52276537575702597</v>
      </c>
      <c r="AD76" s="12">
        <v>7.3013303403059497</v>
      </c>
      <c r="AE76" s="12">
        <v>6.9605851237441403</v>
      </c>
      <c r="AF76" s="12">
        <v>0.62187365057357802</v>
      </c>
      <c r="AG76" s="12">
        <v>0.62187365057357802</v>
      </c>
      <c r="AH76" s="12">
        <v>1.6107937774857</v>
      </c>
      <c r="AI76" s="12">
        <v>1.6107937774857</v>
      </c>
      <c r="AJ76" s="12">
        <v>0.340745216561811</v>
      </c>
      <c r="AK76" s="12">
        <v>7.2941687694253901</v>
      </c>
      <c r="AL76" s="12">
        <v>6.9537059190034096</v>
      </c>
      <c r="AM76" s="12">
        <v>0.62122410207941703</v>
      </c>
      <c r="AN76" s="12">
        <v>0.62122410207941703</v>
      </c>
      <c r="AO76" s="12">
        <v>1.57704948918859</v>
      </c>
      <c r="AP76" s="12">
        <v>1.57704948918859</v>
      </c>
      <c r="AQ76" s="12">
        <v>0.11682994086276299</v>
      </c>
      <c r="AR76" s="12">
        <v>0.11682994086276299</v>
      </c>
      <c r="AS76" s="12">
        <v>0.34046285042198299</v>
      </c>
    </row>
    <row r="77" spans="1:45" x14ac:dyDescent="0.25">
      <c r="A77" s="16">
        <v>60</v>
      </c>
      <c r="B77" s="12">
        <v>6.5851858882747503E-4</v>
      </c>
      <c r="C77" s="12">
        <v>9.0935576348447197E-4</v>
      </c>
      <c r="D77" s="12">
        <v>-0.32274364674758099</v>
      </c>
      <c r="E77" s="12">
        <v>1355.43998703939</v>
      </c>
      <c r="F77" s="12">
        <v>1011.81601365169</v>
      </c>
      <c r="G77" s="12">
        <v>1.11803024085475</v>
      </c>
      <c r="H77" s="12">
        <v>1.11803024085475</v>
      </c>
      <c r="I77" s="12">
        <v>0.29237936566100198</v>
      </c>
      <c r="J77" s="12">
        <v>5.4442554158422296E-4</v>
      </c>
      <c r="K77" s="12">
        <v>7.5264953304664197E-4</v>
      </c>
      <c r="L77" s="12">
        <v>6.8859880061814601E-4</v>
      </c>
      <c r="M77" s="12">
        <v>6.8859880061814601E-4</v>
      </c>
      <c r="N77" s="12">
        <v>-0.32386850527338801</v>
      </c>
      <c r="O77" s="12">
        <v>1093.8014221554699</v>
      </c>
      <c r="P77" s="12">
        <v>755.51860760659702</v>
      </c>
      <c r="Q77" s="12">
        <v>1.2423494202468</v>
      </c>
      <c r="R77" s="12">
        <v>1.2423494202468</v>
      </c>
      <c r="S77" s="12">
        <v>0.37001004017371503</v>
      </c>
      <c r="T77" s="12">
        <v>8.5216887678678298E-4</v>
      </c>
      <c r="U77" s="12">
        <v>1.1508763932299301E-3</v>
      </c>
      <c r="V77" s="12">
        <v>1.1522925479299799</v>
      </c>
      <c r="W77" s="12">
        <v>1.1522925479299799</v>
      </c>
      <c r="X77" s="12">
        <v>-0.300494292811533</v>
      </c>
      <c r="Y77" s="12">
        <v>7.1050734704485796</v>
      </c>
      <c r="Z77" s="12">
        <v>6.7326991618482204</v>
      </c>
      <c r="AA77" s="12">
        <v>1.5331752173778499</v>
      </c>
      <c r="AB77" s="12">
        <v>1.5331752173778499</v>
      </c>
      <c r="AC77" s="12">
        <v>0.37237430860036302</v>
      </c>
      <c r="AD77" s="12">
        <v>7.2102825131441701</v>
      </c>
      <c r="AE77" s="12">
        <v>6.8869901470501302</v>
      </c>
      <c r="AF77" s="12">
        <v>1.03444707891803</v>
      </c>
      <c r="AG77" s="12">
        <v>1.03444707891803</v>
      </c>
      <c r="AH77" s="12">
        <v>0.76535910620955705</v>
      </c>
      <c r="AI77" s="12">
        <v>0.76535910620955705</v>
      </c>
      <c r="AJ77" s="12">
        <v>0.323292366094034</v>
      </c>
      <c r="AK77" s="12">
        <v>7.2062244387728702</v>
      </c>
      <c r="AL77" s="12">
        <v>6.8802076580168601</v>
      </c>
      <c r="AM77" s="12">
        <v>1.03596641650502</v>
      </c>
      <c r="AN77" s="12">
        <v>1.03596641650502</v>
      </c>
      <c r="AO77" s="12">
        <v>0.74641407022704698</v>
      </c>
      <c r="AP77" s="12">
        <v>0.74641407022704698</v>
      </c>
      <c r="AQ77" s="12">
        <v>3.1863194188259801E-2</v>
      </c>
      <c r="AR77" s="12">
        <v>3.1863194188259801E-2</v>
      </c>
      <c r="AS77" s="12">
        <v>0.32601678075601298</v>
      </c>
    </row>
    <row r="78" spans="1:45" x14ac:dyDescent="0.25">
      <c r="A78" s="16">
        <v>61</v>
      </c>
      <c r="B78" s="12">
        <v>6.03230797654904E-4</v>
      </c>
      <c r="C78" s="12">
        <v>9.3589142477490395E-4</v>
      </c>
      <c r="D78" s="12">
        <v>-0.43919959806648201</v>
      </c>
      <c r="E78" s="12">
        <v>1490.24241451172</v>
      </c>
      <c r="F78" s="12">
        <v>995.50190528555902</v>
      </c>
      <c r="G78" s="12">
        <v>1.10083802319818</v>
      </c>
      <c r="H78" s="12">
        <v>1.10083802319818</v>
      </c>
      <c r="I78" s="12">
        <v>0.40344704260887299</v>
      </c>
      <c r="J78" s="12">
        <v>4.9229455144722697E-4</v>
      </c>
      <c r="K78" s="12">
        <v>7.6828195535137798E-4</v>
      </c>
      <c r="L78" s="12">
        <v>7.33382098597081E-4</v>
      </c>
      <c r="M78" s="12">
        <v>7.33382098597081E-4</v>
      </c>
      <c r="N78" s="12">
        <v>-0.445079575978792</v>
      </c>
      <c r="O78" s="12">
        <v>1197.78102992448</v>
      </c>
      <c r="P78" s="12">
        <v>752.19166437669696</v>
      </c>
      <c r="Q78" s="12">
        <v>1.2155952097623799</v>
      </c>
      <c r="R78" s="12">
        <v>1.2155952097623799</v>
      </c>
      <c r="S78" s="12">
        <v>0.46523481795676702</v>
      </c>
      <c r="T78" s="12">
        <v>7.4910749940410905E-4</v>
      </c>
      <c r="U78" s="12">
        <v>1.1307076885428799E-3</v>
      </c>
      <c r="V78" s="12">
        <v>1.12113110565076</v>
      </c>
      <c r="W78" s="12">
        <v>1.12113110565076</v>
      </c>
      <c r="X78" s="12">
        <v>-0.41171649160339302</v>
      </c>
      <c r="Y78" s="12">
        <v>7.2904542882257903</v>
      </c>
      <c r="Z78" s="12">
        <v>6.6994309866721498</v>
      </c>
      <c r="AA78" s="12">
        <v>1.6096263522820999</v>
      </c>
      <c r="AB78" s="12">
        <v>1.6096263522820999</v>
      </c>
      <c r="AC78" s="12">
        <v>0.59102330155364502</v>
      </c>
      <c r="AD78" s="12">
        <v>7.3010155414882298</v>
      </c>
      <c r="AE78" s="12">
        <v>6.9271484110853603</v>
      </c>
      <c r="AF78" s="12">
        <v>0.77088700329592197</v>
      </c>
      <c r="AG78" s="12">
        <v>0.77088700329592197</v>
      </c>
      <c r="AH78" s="12">
        <v>1.25462484086418</v>
      </c>
      <c r="AI78" s="12">
        <v>1.25462484086418</v>
      </c>
      <c r="AJ78" s="12">
        <v>0.37386713040286701</v>
      </c>
      <c r="AK78" s="12">
        <v>7.29154069579244</v>
      </c>
      <c r="AL78" s="12">
        <v>6.9182282483733202</v>
      </c>
      <c r="AM78" s="12">
        <v>0.77048450978664196</v>
      </c>
      <c r="AN78" s="12">
        <v>0.77048450978664196</v>
      </c>
      <c r="AO78" s="12">
        <v>1.2176251286448601</v>
      </c>
      <c r="AP78" s="12">
        <v>1.2176251286448601</v>
      </c>
      <c r="AQ78" s="12">
        <v>0.100295323234109</v>
      </c>
      <c r="AR78" s="12">
        <v>0.100295323234109</v>
      </c>
      <c r="AS78" s="12">
        <v>0.37331244741912301</v>
      </c>
    </row>
    <row r="79" spans="1:45" x14ac:dyDescent="0.25">
      <c r="A79" s="16">
        <v>62</v>
      </c>
      <c r="B79" s="12">
        <v>6.1386291929405696E-4</v>
      </c>
      <c r="C79" s="12">
        <v>7.4502091527637595E-4</v>
      </c>
      <c r="D79" s="12">
        <v>-0.19364064743944001</v>
      </c>
      <c r="E79" s="12">
        <v>1305.5844135718201</v>
      </c>
      <c r="F79" s="12">
        <v>1109.7764547101899</v>
      </c>
      <c r="G79" s="12">
        <v>1.23798668777042</v>
      </c>
      <c r="H79" s="12">
        <v>1.23798668777042</v>
      </c>
      <c r="I79" s="12">
        <v>0.16249216413298501</v>
      </c>
      <c r="J79" s="12">
        <v>4.7487561323598601E-4</v>
      </c>
      <c r="K79" s="12">
        <v>5.7984951750723001E-4</v>
      </c>
      <c r="L79" s="12">
        <v>9.2559401047654798E-4</v>
      </c>
      <c r="M79" s="12">
        <v>9.2559401047654798E-4</v>
      </c>
      <c r="N79" s="12">
        <v>-0.19971571443316599</v>
      </c>
      <c r="O79" s="12">
        <v>1066.62401323476</v>
      </c>
      <c r="P79" s="12">
        <v>876.70485327299002</v>
      </c>
      <c r="Q79" s="12">
        <v>1.36417207588939</v>
      </c>
      <c r="R79" s="12">
        <v>1.36417207588939</v>
      </c>
      <c r="S79" s="12">
        <v>0.19608341730620199</v>
      </c>
      <c r="T79" s="12">
        <v>1.01248637498073E-3</v>
      </c>
      <c r="U79" s="12">
        <v>1.2025914236388001E-3</v>
      </c>
      <c r="V79" s="12">
        <v>1.31606288943239</v>
      </c>
      <c r="W79" s="12">
        <v>1.31606288943239</v>
      </c>
      <c r="X79" s="12">
        <v>-0.17206968498299399</v>
      </c>
      <c r="Y79" s="12">
        <v>7.1369648545127404</v>
      </c>
      <c r="Z79" s="12">
        <v>6.87785564215101</v>
      </c>
      <c r="AA79" s="12">
        <v>1.41650757412107</v>
      </c>
      <c r="AB79" s="12">
        <v>1.41650757412107</v>
      </c>
      <c r="AC79" s="12">
        <v>0.25910921236172602</v>
      </c>
      <c r="AD79" s="12">
        <v>7.1752132985290604</v>
      </c>
      <c r="AE79" s="12">
        <v>6.9736350777091696</v>
      </c>
      <c r="AF79" s="12">
        <v>1.05320659729087</v>
      </c>
      <c r="AG79" s="12">
        <v>1.05320659729087</v>
      </c>
      <c r="AH79" s="12">
        <v>0.572546990625868</v>
      </c>
      <c r="AI79" s="12">
        <v>0.572546990625868</v>
      </c>
      <c r="AJ79" s="12">
        <v>0.201578220819883</v>
      </c>
      <c r="AK79" s="12">
        <v>6.7846348169777899</v>
      </c>
      <c r="AL79" s="12">
        <v>6.5560479539107197</v>
      </c>
      <c r="AM79" s="12">
        <v>1.14201075406106</v>
      </c>
      <c r="AN79" s="12">
        <v>1.14201075406106</v>
      </c>
      <c r="AO79" s="12">
        <v>-0.61830792768042098</v>
      </c>
      <c r="AP79" s="12">
        <v>-0.61830792768042098</v>
      </c>
      <c r="AQ79" s="12">
        <v>1.4588380215001899</v>
      </c>
      <c r="AR79" s="12">
        <v>1.4588380215001899</v>
      </c>
      <c r="AS79" s="12">
        <v>0.22858686306707501</v>
      </c>
    </row>
    <row r="80" spans="1:45" x14ac:dyDescent="0.25">
      <c r="A80" s="16">
        <v>63</v>
      </c>
      <c r="B80" s="12">
        <v>5.8667692177074399E-4</v>
      </c>
      <c r="C80" s="12">
        <v>7.7233689629138105E-4</v>
      </c>
      <c r="D80" s="12">
        <v>-0.27494656949000801</v>
      </c>
      <c r="E80" s="12">
        <v>1459.0012093472301</v>
      </c>
      <c r="F80" s="12">
        <v>1143.66279810584</v>
      </c>
      <c r="G80" s="12">
        <v>1.1485266048168099</v>
      </c>
      <c r="H80" s="12">
        <v>1.1485266048168099</v>
      </c>
      <c r="I80" s="12">
        <v>0.24351600582029601</v>
      </c>
      <c r="J80" s="12">
        <v>4.6080722190493099E-4</v>
      </c>
      <c r="K80" s="12">
        <v>6.0902142988140495E-4</v>
      </c>
      <c r="L80" s="12">
        <v>8.7675802596494997E-4</v>
      </c>
      <c r="M80" s="12">
        <v>8.7675802596494997E-4</v>
      </c>
      <c r="N80" s="12">
        <v>-0.278873673934598</v>
      </c>
      <c r="O80" s="12">
        <v>1210.6526373074801</v>
      </c>
      <c r="P80" s="12">
        <v>885.35077413758199</v>
      </c>
      <c r="Q80" s="12">
        <v>1.2539514961361899</v>
      </c>
      <c r="R80" s="12">
        <v>1.2539514961361899</v>
      </c>
      <c r="S80" s="12">
        <v>0.31293094142107603</v>
      </c>
      <c r="T80" s="12">
        <v>8.0965872194623705E-4</v>
      </c>
      <c r="U80" s="12">
        <v>1.0463099151511101E-3</v>
      </c>
      <c r="V80" s="12">
        <v>1.18699239399614</v>
      </c>
      <c r="W80" s="12">
        <v>1.18699239399614</v>
      </c>
      <c r="X80" s="12">
        <v>-0.25641205878506801</v>
      </c>
      <c r="Y80" s="12">
        <v>7.31710559305915</v>
      </c>
      <c r="Z80" s="12">
        <v>6.8488223622481001</v>
      </c>
      <c r="AA80" s="12">
        <v>1.5285131940938901</v>
      </c>
      <c r="AB80" s="12">
        <v>1.5285131940938901</v>
      </c>
      <c r="AC80" s="12">
        <v>0.468283230811053</v>
      </c>
      <c r="AD80" s="12">
        <v>7.3176522360648901</v>
      </c>
      <c r="AE80" s="12">
        <v>6.9993977366339903</v>
      </c>
      <c r="AF80" s="12">
        <v>1.11904420085183</v>
      </c>
      <c r="AG80" s="12">
        <v>1.11904420085183</v>
      </c>
      <c r="AH80" s="12">
        <v>0.61044079548017005</v>
      </c>
      <c r="AI80" s="12">
        <v>0.61044079548017005</v>
      </c>
      <c r="AJ80" s="12">
        <v>0.318254499430902</v>
      </c>
      <c r="AK80" s="12">
        <v>7.3099874923614996</v>
      </c>
      <c r="AL80" s="12">
        <v>6.9925849516079701</v>
      </c>
      <c r="AM80" s="12">
        <v>1.1191226607239599</v>
      </c>
      <c r="AN80" s="12">
        <v>1.1191226607239599</v>
      </c>
      <c r="AO80" s="12">
        <v>0.58985352836806004</v>
      </c>
      <c r="AP80" s="12">
        <v>0.58985352836806004</v>
      </c>
      <c r="AQ80" s="12">
        <v>3.5259441584720101E-2</v>
      </c>
      <c r="AR80" s="12">
        <v>3.5259441584720101E-2</v>
      </c>
      <c r="AS80" s="12">
        <v>0.31740254075353203</v>
      </c>
    </row>
    <row r="81" spans="1:45" x14ac:dyDescent="0.25">
      <c r="A81" s="16">
        <v>64</v>
      </c>
      <c r="B81" s="12">
        <v>7.1153522503160003E-4</v>
      </c>
      <c r="C81" s="12">
        <v>8.4958593183828799E-4</v>
      </c>
      <c r="D81" s="12">
        <v>-0.17732416734947501</v>
      </c>
      <c r="E81" s="12">
        <v>1122.7341375112401</v>
      </c>
      <c r="F81" s="12">
        <v>970.91270493011598</v>
      </c>
      <c r="G81" s="12">
        <v>1.2841692905939399</v>
      </c>
      <c r="H81" s="12">
        <v>1.2841692905939399</v>
      </c>
      <c r="I81" s="12">
        <v>0.145285621606355</v>
      </c>
      <c r="J81" s="12">
        <v>4.0969058107854101E-4</v>
      </c>
      <c r="K81" s="12">
        <v>4.9385645387533899E-4</v>
      </c>
      <c r="L81" s="12">
        <v>1.91642649647514E-3</v>
      </c>
      <c r="M81" s="12">
        <v>1.91642649647514E-3</v>
      </c>
      <c r="N81" s="12">
        <v>-0.18684270127430799</v>
      </c>
      <c r="O81" s="12">
        <v>935.30310842730705</v>
      </c>
      <c r="P81" s="12">
        <v>781.86445507589303</v>
      </c>
      <c r="Q81" s="12">
        <v>1.4048210142979001</v>
      </c>
      <c r="R81" s="12">
        <v>1.4048210142979001</v>
      </c>
      <c r="S81" s="12">
        <v>0.17918926247307401</v>
      </c>
      <c r="T81" s="12">
        <v>1.1577561013304499E-3</v>
      </c>
      <c r="U81" s="12">
        <v>1.3552601662600099E-3</v>
      </c>
      <c r="V81" s="12">
        <v>1.3261166030493601</v>
      </c>
      <c r="W81" s="12">
        <v>1.3261166030493601</v>
      </c>
      <c r="X81" s="12">
        <v>-0.15750970416663701</v>
      </c>
      <c r="Y81" s="12">
        <v>7.0053955676887796</v>
      </c>
      <c r="Z81" s="12">
        <v>6.8014938690879898</v>
      </c>
      <c r="AA81" s="12">
        <v>1.4605304104240799</v>
      </c>
      <c r="AB81" s="12">
        <v>1.4605304104240799</v>
      </c>
      <c r="AC81" s="12">
        <v>0.203901698600781</v>
      </c>
      <c r="AD81" s="12">
        <v>7.1121887176954699</v>
      </c>
      <c r="AE81" s="12">
        <v>6.9905773579390003</v>
      </c>
      <c r="AF81" s="12">
        <v>0.25209404630406101</v>
      </c>
      <c r="AG81" s="12">
        <v>0.25209404630406101</v>
      </c>
      <c r="AH81" s="12">
        <v>3.4199574973005999</v>
      </c>
      <c r="AI81" s="12">
        <v>3.4199574973005999</v>
      </c>
      <c r="AJ81" s="12">
        <v>0.12161135975647799</v>
      </c>
      <c r="AK81" s="12">
        <v>6.8896258962842403</v>
      </c>
      <c r="AL81" s="12">
        <v>6.7681457476788003</v>
      </c>
      <c r="AM81" s="12">
        <v>0.21647662240573301</v>
      </c>
      <c r="AN81" s="12">
        <v>0.21647662240573301</v>
      </c>
      <c r="AO81" s="12">
        <v>2.0223678162379302</v>
      </c>
      <c r="AP81" s="12">
        <v>2.0223678162379302</v>
      </c>
      <c r="AQ81" s="12">
        <v>15.6185551302009</v>
      </c>
      <c r="AR81" s="12">
        <v>15.6185551302009</v>
      </c>
      <c r="AS81" s="12">
        <v>0.121480148605444</v>
      </c>
    </row>
    <row r="82" spans="1:45" x14ac:dyDescent="0.25">
      <c r="A82" s="16">
        <v>65</v>
      </c>
      <c r="B82" s="12">
        <v>6.0872505918148302E-4</v>
      </c>
      <c r="C82" s="12">
        <v>6.9739262332944797E-4</v>
      </c>
      <c r="D82" s="12">
        <v>-0.13598185378366101</v>
      </c>
      <c r="E82" s="12">
        <v>1404.3940425252899</v>
      </c>
      <c r="F82" s="12">
        <v>1243.31242082779</v>
      </c>
      <c r="G82" s="12">
        <v>1.1573581838818601</v>
      </c>
      <c r="H82" s="12">
        <v>1.1573581838818601</v>
      </c>
      <c r="I82" s="12">
        <v>0.121826798159479</v>
      </c>
      <c r="J82" s="12">
        <v>4.1763186800363198E-4</v>
      </c>
      <c r="K82" s="12">
        <v>4.8490232744246198E-4</v>
      </c>
      <c r="L82" s="12">
        <v>1.31499394061719E-3</v>
      </c>
      <c r="M82" s="12">
        <v>1.31499394061719E-3</v>
      </c>
      <c r="N82" s="12">
        <v>-0.14934713801385099</v>
      </c>
      <c r="O82" s="12">
        <v>1147.8559421426701</v>
      </c>
      <c r="P82" s="12">
        <v>1020.07808375215</v>
      </c>
      <c r="Q82" s="12">
        <v>1.2484369070694901</v>
      </c>
      <c r="R82" s="12">
        <v>1.2484369070694901</v>
      </c>
      <c r="S82" s="12">
        <v>0.11801662702056299</v>
      </c>
      <c r="T82" s="12">
        <v>8.1561231345120505E-4</v>
      </c>
      <c r="U82" s="12">
        <v>9.2300776279423305E-4</v>
      </c>
      <c r="V82" s="12">
        <v>1.1682990416549801</v>
      </c>
      <c r="W82" s="12">
        <v>1.1682990416549801</v>
      </c>
      <c r="X82" s="12">
        <v>-0.123698508861343</v>
      </c>
      <c r="Y82" s="12">
        <v>7.2585309409552803</v>
      </c>
      <c r="Z82" s="12">
        <v>7.1148329107371397</v>
      </c>
      <c r="AA82" s="12">
        <v>1.63868718018531</v>
      </c>
      <c r="AB82" s="12">
        <v>1.63868718018531</v>
      </c>
      <c r="AC82" s="12">
        <v>0.14369803021813701</v>
      </c>
      <c r="AD82" s="12">
        <v>7.2922024658746798</v>
      </c>
      <c r="AE82" s="12">
        <v>7.1663825042563101</v>
      </c>
      <c r="AF82" s="12">
        <v>0.34052523720004502</v>
      </c>
      <c r="AG82" s="12">
        <v>0.34052523720004502</v>
      </c>
      <c r="AH82" s="12">
        <v>2.7571695423211202</v>
      </c>
      <c r="AI82" s="12">
        <v>2.7571695423211202</v>
      </c>
      <c r="AJ82" s="12">
        <v>0.125819961618368</v>
      </c>
      <c r="AK82" s="12"/>
      <c r="AL82" s="12"/>
      <c r="AM82" s="12"/>
      <c r="AN82" s="12"/>
      <c r="AO82" s="12"/>
      <c r="AP82" s="12"/>
      <c r="AQ82" s="12"/>
      <c r="AR82" s="12"/>
      <c r="AS82" s="12"/>
    </row>
    <row r="83" spans="1:45" x14ac:dyDescent="0.25">
      <c r="A83" s="16">
        <v>66</v>
      </c>
      <c r="B83" s="12">
        <v>4.9482087484327203E-4</v>
      </c>
      <c r="C83" s="12">
        <v>7.5793704864419705E-4</v>
      </c>
      <c r="D83" s="12">
        <v>-0.42640450483671599</v>
      </c>
      <c r="E83" s="12">
        <v>1638.4784920991201</v>
      </c>
      <c r="F83" s="12">
        <v>1139.0835496161401</v>
      </c>
      <c r="G83" s="12">
        <v>1.1849427295889801</v>
      </c>
      <c r="H83" s="12">
        <v>1.1849427295889801</v>
      </c>
      <c r="I83" s="12">
        <v>0.36354402723391799</v>
      </c>
      <c r="J83" s="12">
        <v>3.4888488036816101E-4</v>
      </c>
      <c r="K83" s="12">
        <v>5.3526733865914204E-4</v>
      </c>
      <c r="L83" s="12">
        <v>1.2203391944836601E-3</v>
      </c>
      <c r="M83" s="12">
        <v>1.2203391944836601E-3</v>
      </c>
      <c r="N83" s="12">
        <v>-0.42802430840716998</v>
      </c>
      <c r="O83" s="12">
        <v>1364.02030392539</v>
      </c>
      <c r="P83" s="12">
        <v>907.88231856464597</v>
      </c>
      <c r="Q83" s="12">
        <v>1.2879892653674401</v>
      </c>
      <c r="R83" s="12">
        <v>1.2879892653674401</v>
      </c>
      <c r="S83" s="12">
        <v>0.40707695877160699</v>
      </c>
      <c r="T83" s="12">
        <v>7.2709028219605505E-4</v>
      </c>
      <c r="U83" s="12">
        <v>1.0609504858393999E-3</v>
      </c>
      <c r="V83" s="12">
        <v>1.2143434387177701</v>
      </c>
      <c r="W83" s="12">
        <v>1.2143434387177701</v>
      </c>
      <c r="X83" s="12">
        <v>-0.37786981566660699</v>
      </c>
      <c r="Y83" s="12">
        <v>7.4738362887268899</v>
      </c>
      <c r="Z83" s="12">
        <v>6.9637648530631804</v>
      </c>
      <c r="AA83" s="12">
        <v>1.58484435157124</v>
      </c>
      <c r="AB83" s="12">
        <v>1.58484435157124</v>
      </c>
      <c r="AC83" s="12">
        <v>0.51007143566371005</v>
      </c>
      <c r="AD83" s="12">
        <v>7.4334243084403999</v>
      </c>
      <c r="AE83" s="12">
        <v>7.1131988429306903</v>
      </c>
      <c r="AF83" s="12">
        <v>0.33528776655558901</v>
      </c>
      <c r="AG83" s="12">
        <v>0.33528776655558901</v>
      </c>
      <c r="AH83" s="12">
        <v>2.7561085637447098</v>
      </c>
      <c r="AI83" s="12">
        <v>2.7561085637447098</v>
      </c>
      <c r="AJ83" s="12">
        <v>0.32022546550970599</v>
      </c>
      <c r="AK83" s="12"/>
      <c r="AL83" s="12"/>
      <c r="AM83" s="12"/>
      <c r="AN83" s="12"/>
      <c r="AO83" s="12"/>
      <c r="AP83" s="12"/>
      <c r="AQ83" s="12"/>
      <c r="AR83" s="12"/>
      <c r="AS83" s="12"/>
    </row>
    <row r="84" spans="1:45" x14ac:dyDescent="0.25">
      <c r="A84" s="16">
        <v>67</v>
      </c>
      <c r="B84" s="12">
        <v>6.8129510859827702E-4</v>
      </c>
      <c r="C84" s="12">
        <v>1.0047654454131199E-3</v>
      </c>
      <c r="D84" s="12">
        <v>-0.38851384736384098</v>
      </c>
      <c r="E84" s="12">
        <v>1238.35996993712</v>
      </c>
      <c r="F84" s="12">
        <v>887.34925326738198</v>
      </c>
      <c r="G84" s="12">
        <v>1.1931885578089301</v>
      </c>
      <c r="H84" s="12">
        <v>1.1931885578089301</v>
      </c>
      <c r="I84" s="12">
        <v>0.33330452684672002</v>
      </c>
      <c r="J84" s="12">
        <v>4.67437553613422E-4</v>
      </c>
      <c r="K84" s="12">
        <v>6.97225596689325E-4</v>
      </c>
      <c r="L84" s="12">
        <v>1.32765150972153E-3</v>
      </c>
      <c r="M84" s="12">
        <v>1.32765150972153E-3</v>
      </c>
      <c r="N84" s="12">
        <v>-0.39984326187685898</v>
      </c>
      <c r="O84" s="12">
        <v>1006.92785335598</v>
      </c>
      <c r="P84" s="12">
        <v>683.0576400599</v>
      </c>
      <c r="Q84" s="12">
        <v>1.3217881820822099</v>
      </c>
      <c r="R84" s="12">
        <v>1.3217881820822099</v>
      </c>
      <c r="S84" s="12">
        <v>0.38807999653962999</v>
      </c>
      <c r="T84" s="12">
        <v>9.8415748067481206E-4</v>
      </c>
      <c r="U84" s="12">
        <v>1.39473930289164E-3</v>
      </c>
      <c r="V84" s="12">
        <v>1.23041237651767</v>
      </c>
      <c r="W84" s="12">
        <v>1.23041237651767</v>
      </c>
      <c r="X84" s="12">
        <v>-0.34867687156052302</v>
      </c>
      <c r="Y84" s="12">
        <v>7.0810546705949298</v>
      </c>
      <c r="Z84" s="12">
        <v>6.5932985793831396</v>
      </c>
      <c r="AA84" s="12">
        <v>1.4874823518767999</v>
      </c>
      <c r="AB84" s="12">
        <v>1.4874823518767999</v>
      </c>
      <c r="AC84" s="12">
        <v>0.48775609121179597</v>
      </c>
      <c r="AD84" s="12">
        <v>7.2181870711520002</v>
      </c>
      <c r="AE84" s="12">
        <v>6.94085451067048</v>
      </c>
      <c r="AF84" s="12">
        <v>0.29033218149166301</v>
      </c>
      <c r="AG84" s="12">
        <v>0.29033218149166301</v>
      </c>
      <c r="AH84" s="12">
        <v>3.2413119513495898</v>
      </c>
      <c r="AI84" s="12">
        <v>3.2413119513495898</v>
      </c>
      <c r="AJ84" s="12">
        <v>0.277332560481514</v>
      </c>
      <c r="AK84" s="12"/>
      <c r="AL84" s="12"/>
      <c r="AM84" s="12"/>
      <c r="AN84" s="12"/>
      <c r="AO84" s="12"/>
      <c r="AP84" s="12"/>
      <c r="AQ84" s="12"/>
      <c r="AR84" s="12"/>
      <c r="AS84" s="12"/>
    </row>
    <row r="85" spans="1:45" x14ac:dyDescent="0.25">
      <c r="A85" s="16">
        <v>68</v>
      </c>
      <c r="B85" s="12">
        <v>5.9322101551171605E-4</v>
      </c>
      <c r="C85" s="12">
        <v>7.9235564456613095E-4</v>
      </c>
      <c r="D85" s="12">
        <v>-0.289443300193508</v>
      </c>
      <c r="E85" s="12">
        <v>1323.1305258050299</v>
      </c>
      <c r="F85" s="12">
        <v>1039.55893605763</v>
      </c>
      <c r="G85" s="12">
        <v>1.2579327413647801</v>
      </c>
      <c r="H85" s="12">
        <v>1.2579327413647801</v>
      </c>
      <c r="I85" s="12">
        <v>0.241204015974186</v>
      </c>
      <c r="J85" s="12">
        <v>4.3120504936747798E-4</v>
      </c>
      <c r="K85" s="12">
        <v>5.8362165364297296E-4</v>
      </c>
      <c r="L85" s="12">
        <v>1.1354073727651299E-3</v>
      </c>
      <c r="M85" s="12">
        <v>1.1354073727651299E-3</v>
      </c>
      <c r="N85" s="12">
        <v>-0.30266918996737002</v>
      </c>
      <c r="O85" s="12">
        <v>1086.6679681590899</v>
      </c>
      <c r="P85" s="12">
        <v>825.197394816714</v>
      </c>
      <c r="Q85" s="12">
        <v>1.3834205488543401</v>
      </c>
      <c r="R85" s="12">
        <v>1.3834205488543401</v>
      </c>
      <c r="S85" s="12">
        <v>0.27524875922481201</v>
      </c>
      <c r="T85" s="12">
        <v>1.0128486020448901E-3</v>
      </c>
      <c r="U85" s="12">
        <v>1.30183555192712E-3</v>
      </c>
      <c r="V85" s="12">
        <v>1.33759893389924</v>
      </c>
      <c r="W85" s="12">
        <v>1.33759893389924</v>
      </c>
      <c r="X85" s="12">
        <v>-0.25100847254844699</v>
      </c>
      <c r="Y85" s="12">
        <v>7.1438384110986801</v>
      </c>
      <c r="Z85" s="12">
        <v>6.8158210283852698</v>
      </c>
      <c r="AA85" s="12">
        <v>1.3970097146124401</v>
      </c>
      <c r="AB85" s="12">
        <v>1.3970097146124401</v>
      </c>
      <c r="AC85" s="12">
        <v>0.32801738271341002</v>
      </c>
      <c r="AD85" s="12">
        <v>7.1887435069487999</v>
      </c>
      <c r="AE85" s="12">
        <v>6.9203323357191699</v>
      </c>
      <c r="AF85" s="12">
        <v>0.98442564822554801</v>
      </c>
      <c r="AG85" s="12">
        <v>0.98442564822554801</v>
      </c>
      <c r="AH85" s="12">
        <v>0.66250781917702695</v>
      </c>
      <c r="AI85" s="12">
        <v>0.66250781917702695</v>
      </c>
      <c r="AJ85" s="12">
        <v>0.26841117122962599</v>
      </c>
      <c r="AK85" s="12">
        <v>7.1783500659854198</v>
      </c>
      <c r="AL85" s="12">
        <v>6.9093948372384499</v>
      </c>
      <c r="AM85" s="12">
        <v>0.98933855790755598</v>
      </c>
      <c r="AN85" s="12">
        <v>0.98933855790755598</v>
      </c>
      <c r="AO85" s="12">
        <v>0.62063588488000898</v>
      </c>
      <c r="AP85" s="12">
        <v>0.62063588488000898</v>
      </c>
      <c r="AQ85" s="12">
        <v>6.0008345625293801E-2</v>
      </c>
      <c r="AR85" s="12">
        <v>6.0008345625293801E-2</v>
      </c>
      <c r="AS85" s="12">
        <v>0.26895522874696498</v>
      </c>
    </row>
    <row r="86" spans="1:45" x14ac:dyDescent="0.25">
      <c r="A86" s="16">
        <v>69</v>
      </c>
      <c r="B86" s="12">
        <v>5.3486770128444703E-4</v>
      </c>
      <c r="C86" s="12">
        <v>7.6535325011212098E-4</v>
      </c>
      <c r="D86" s="12">
        <v>-0.35831806310173497</v>
      </c>
      <c r="E86" s="12">
        <v>1437.1193210023901</v>
      </c>
      <c r="F86" s="12">
        <v>1073.7999574002499</v>
      </c>
      <c r="G86" s="12">
        <v>1.26256963887153</v>
      </c>
      <c r="H86" s="12">
        <v>1.26256963887153</v>
      </c>
      <c r="I86" s="12">
        <v>0.29143691911169101</v>
      </c>
      <c r="J86" s="12">
        <v>3.4714422346452501E-4</v>
      </c>
      <c r="K86" s="12">
        <v>5.0217854293312103E-4</v>
      </c>
      <c r="L86" s="12">
        <v>1.48478363529555E-3</v>
      </c>
      <c r="M86" s="12">
        <v>1.48478363529555E-3</v>
      </c>
      <c r="N86" s="12">
        <v>-0.36921539649437701</v>
      </c>
      <c r="O86" s="12">
        <v>1208.7079369524899</v>
      </c>
      <c r="P86" s="12">
        <v>857.27681525721403</v>
      </c>
      <c r="Q86" s="12">
        <v>1.37911648952988</v>
      </c>
      <c r="R86" s="12">
        <v>1.37911648952988</v>
      </c>
      <c r="S86" s="12">
        <v>0.343546375953178</v>
      </c>
      <c r="T86" s="12">
        <v>9.0036539758764898E-4</v>
      </c>
      <c r="U86" s="12">
        <v>1.22763888233571E-3</v>
      </c>
      <c r="V86" s="12">
        <v>1.31797248905248</v>
      </c>
      <c r="W86" s="12">
        <v>1.31797248905248</v>
      </c>
      <c r="X86" s="12">
        <v>-0.31004731745159197</v>
      </c>
      <c r="Y86" s="12">
        <v>7.3307406932855397</v>
      </c>
      <c r="Z86" s="12">
        <v>6.8725941081016302</v>
      </c>
      <c r="AA86" s="12">
        <v>1.46646149975818</v>
      </c>
      <c r="AB86" s="12">
        <v>1.46646149975818</v>
      </c>
      <c r="AC86" s="12">
        <v>0.45814658518391199</v>
      </c>
      <c r="AD86" s="12">
        <v>7.2508181516136698</v>
      </c>
      <c r="AE86" s="12">
        <v>6.9982546482446102</v>
      </c>
      <c r="AF86" s="12">
        <v>0.581948551846871</v>
      </c>
      <c r="AG86" s="12">
        <v>0.581948551846871</v>
      </c>
      <c r="AH86" s="12">
        <v>1.4739574742286301</v>
      </c>
      <c r="AI86" s="12">
        <v>1.4739574742286301</v>
      </c>
      <c r="AJ86" s="12">
        <v>0.25256350336905198</v>
      </c>
      <c r="AK86" s="12">
        <v>7.10657401244596</v>
      </c>
      <c r="AL86" s="12">
        <v>6.8497297896086602</v>
      </c>
      <c r="AM86" s="12">
        <v>0.63902292371944402</v>
      </c>
      <c r="AN86" s="12">
        <v>0.63902292371944402</v>
      </c>
      <c r="AO86" s="12">
        <v>0.68254047058590805</v>
      </c>
      <c r="AP86" s="12">
        <v>0.68254047058590805</v>
      </c>
      <c r="AQ86" s="12">
        <v>1.7580654354584899</v>
      </c>
      <c r="AR86" s="12">
        <v>1.7580654354584899</v>
      </c>
      <c r="AS86" s="12">
        <v>0.25684422283729802</v>
      </c>
    </row>
    <row r="87" spans="1:45" x14ac:dyDescent="0.25">
      <c r="A87" s="16">
        <v>70</v>
      </c>
      <c r="B87" s="12">
        <v>4.9681281945485002E-4</v>
      </c>
      <c r="C87" s="12">
        <v>7.4332336336123698E-4</v>
      </c>
      <c r="D87" s="12">
        <v>-0.40291782883558502</v>
      </c>
      <c r="E87" s="12">
        <v>1609.5215202299401</v>
      </c>
      <c r="F87" s="12">
        <v>1142.9276650005099</v>
      </c>
      <c r="G87" s="12">
        <v>1.19618617482522</v>
      </c>
      <c r="H87" s="12">
        <v>1.19618617482522</v>
      </c>
      <c r="I87" s="12">
        <v>0.34234384482601299</v>
      </c>
      <c r="J87" s="12">
        <v>4.2243802591898698E-4</v>
      </c>
      <c r="K87" s="12">
        <v>6.3300519144281002E-4</v>
      </c>
      <c r="L87" s="12">
        <v>6.0035734758560899E-4</v>
      </c>
      <c r="M87" s="12">
        <v>6.0035734758560899E-4</v>
      </c>
      <c r="N87" s="12">
        <v>-0.404435871619367</v>
      </c>
      <c r="O87" s="12">
        <v>1306.8983758638201</v>
      </c>
      <c r="P87" s="12">
        <v>908.68671474378698</v>
      </c>
      <c r="Q87" s="12">
        <v>1.30959971482339</v>
      </c>
      <c r="R87" s="12">
        <v>1.30959971482339</v>
      </c>
      <c r="S87" s="12">
        <v>0.36341157033681298</v>
      </c>
      <c r="T87" s="12">
        <v>7.9411397880863705E-4</v>
      </c>
      <c r="U87" s="12">
        <v>1.12135237667833E-3</v>
      </c>
      <c r="V87" s="12">
        <v>1.2646306091200401</v>
      </c>
      <c r="W87" s="12">
        <v>1.2646306091200401</v>
      </c>
      <c r="X87" s="12">
        <v>-0.34506371396792301</v>
      </c>
      <c r="Y87" s="12">
        <v>7.3105316900881503</v>
      </c>
      <c r="Z87" s="12">
        <v>6.92734360190462</v>
      </c>
      <c r="AA87" s="12">
        <v>1.4477410865695299</v>
      </c>
      <c r="AB87" s="12">
        <v>1.4477410865695299</v>
      </c>
      <c r="AC87" s="12">
        <v>0.383188088183535</v>
      </c>
      <c r="AD87" s="12">
        <v>7.3343565750587798</v>
      </c>
      <c r="AE87" s="12">
        <v>6.95307077559867</v>
      </c>
      <c r="AF87" s="12">
        <v>1.3742795513783399</v>
      </c>
      <c r="AG87" s="12">
        <v>1.3742795513783399</v>
      </c>
      <c r="AH87" s="12">
        <v>0.123438380355639</v>
      </c>
      <c r="AI87" s="12">
        <v>0.123438380355639</v>
      </c>
      <c r="AJ87" s="12">
        <v>0.38128579946011498</v>
      </c>
      <c r="AK87" s="12">
        <v>7.3325453129892901</v>
      </c>
      <c r="AL87" s="12">
        <v>6.9511651701677</v>
      </c>
      <c r="AM87" s="12">
        <v>1.3745974941849699</v>
      </c>
      <c r="AN87" s="12">
        <v>1.3745974941849699</v>
      </c>
      <c r="AO87" s="12">
        <v>0.11859773513455001</v>
      </c>
      <c r="AP87" s="12">
        <v>0.11859773513455001</v>
      </c>
      <c r="AQ87" s="12">
        <v>5.5282971544356099E-3</v>
      </c>
      <c r="AR87" s="12">
        <v>5.5282971544356099E-3</v>
      </c>
      <c r="AS87" s="12">
        <v>0.38138014282159499</v>
      </c>
    </row>
    <row r="88" spans="1:45" x14ac:dyDescent="0.25">
      <c r="A88" s="16">
        <v>71</v>
      </c>
      <c r="B88" s="12">
        <v>6.0458490213260801E-4</v>
      </c>
      <c r="C88" s="12">
        <v>8.3806929377658302E-4</v>
      </c>
      <c r="D88" s="12">
        <v>-0.32655867616370399</v>
      </c>
      <c r="E88" s="12">
        <v>1246.0619631453701</v>
      </c>
      <c r="F88" s="12">
        <v>960.66194909749402</v>
      </c>
      <c r="G88" s="12">
        <v>1.33391838763193</v>
      </c>
      <c r="H88" s="12">
        <v>1.33391838763193</v>
      </c>
      <c r="I88" s="12">
        <v>0.26012085060712697</v>
      </c>
      <c r="J88" s="12">
        <v>3.3771923572515402E-4</v>
      </c>
      <c r="K88" s="12">
        <v>4.7864406372724702E-4</v>
      </c>
      <c r="L88" s="12">
        <v>1.9392140244759101E-3</v>
      </c>
      <c r="M88" s="12">
        <v>1.9392140244759101E-3</v>
      </c>
      <c r="N88" s="12">
        <v>-0.34874235244375901</v>
      </c>
      <c r="O88" s="12">
        <v>1057.9957319422299</v>
      </c>
      <c r="P88" s="12">
        <v>765.22045591802896</v>
      </c>
      <c r="Q88" s="12">
        <v>1.46768047822021</v>
      </c>
      <c r="R88" s="12">
        <v>1.46768047822021</v>
      </c>
      <c r="S88" s="12">
        <v>0.32396760834708699</v>
      </c>
      <c r="T88" s="12">
        <v>1.10085705348787E-3</v>
      </c>
      <c r="U88" s="12">
        <v>1.46156547165277E-3</v>
      </c>
      <c r="V88" s="12">
        <v>1.4028035913694701</v>
      </c>
      <c r="W88" s="12">
        <v>1.4028035913694701</v>
      </c>
      <c r="X88" s="12">
        <v>-0.28341908617155398</v>
      </c>
      <c r="Y88" s="12">
        <v>7.1579055419558797</v>
      </c>
      <c r="Z88" s="12">
        <v>6.7710307084810504</v>
      </c>
      <c r="AA88" s="12">
        <v>1.4018449145390399</v>
      </c>
      <c r="AB88" s="12">
        <v>1.4018449145390399</v>
      </c>
      <c r="AC88" s="12">
        <v>0.38687483347483098</v>
      </c>
      <c r="AD88" s="12">
        <v>7.15573248776633</v>
      </c>
      <c r="AE88" s="12">
        <v>6.9630047997379396</v>
      </c>
      <c r="AF88" s="12">
        <v>0.31824853585120999</v>
      </c>
      <c r="AG88" s="12">
        <v>0.31824853585120999</v>
      </c>
      <c r="AH88" s="12">
        <v>2.61928899561675</v>
      </c>
      <c r="AI88" s="12">
        <v>2.61928899561675</v>
      </c>
      <c r="AJ88" s="12">
        <v>0.192727688028385</v>
      </c>
      <c r="AK88" s="12"/>
      <c r="AL88" s="12"/>
      <c r="AM88" s="12"/>
      <c r="AN88" s="12"/>
      <c r="AO88" s="12"/>
      <c r="AP88" s="12"/>
      <c r="AQ88" s="12"/>
      <c r="AR88" s="12"/>
      <c r="AS88" s="12"/>
    </row>
    <row r="89" spans="1:45" x14ac:dyDescent="0.25">
      <c r="A89" s="16">
        <v>72</v>
      </c>
      <c r="B89" s="12">
        <v>6.0754878004655097E-4</v>
      </c>
      <c r="C89" s="12">
        <v>8.9355725734013402E-4</v>
      </c>
      <c r="D89" s="12">
        <v>-0.38577794626411899</v>
      </c>
      <c r="E89" s="12">
        <v>1495.6067398514299</v>
      </c>
      <c r="F89" s="12">
        <v>1044.8635264572399</v>
      </c>
      <c r="G89" s="12">
        <v>1.09088076171476</v>
      </c>
      <c r="H89" s="12">
        <v>1.09088076171476</v>
      </c>
      <c r="I89" s="12">
        <v>0.35864569036723898</v>
      </c>
      <c r="J89" s="12">
        <v>5.2540333063142797E-4</v>
      </c>
      <c r="K89" s="12">
        <v>7.7645555873874701E-4</v>
      </c>
      <c r="L89" s="12">
        <v>5.2726256496934596E-4</v>
      </c>
      <c r="M89" s="12">
        <v>5.2726256496934596E-4</v>
      </c>
      <c r="N89" s="12">
        <v>-0.39057319169979798</v>
      </c>
      <c r="O89" s="12">
        <v>1196.2357740376499</v>
      </c>
      <c r="P89" s="12">
        <v>783.30171837169598</v>
      </c>
      <c r="Q89" s="12">
        <v>1.2126018089027599</v>
      </c>
      <c r="R89" s="12">
        <v>1.2126018089027599</v>
      </c>
      <c r="S89" s="12">
        <v>0.42341709243478398</v>
      </c>
      <c r="T89" s="12">
        <v>7.4174069735253396E-4</v>
      </c>
      <c r="U89" s="12">
        <v>1.06868883862145E-3</v>
      </c>
      <c r="V89" s="12">
        <v>1.1116552521135401</v>
      </c>
      <c r="W89" s="12">
        <v>1.1116552521135401</v>
      </c>
      <c r="X89" s="12">
        <v>-0.36518807398659497</v>
      </c>
      <c r="Y89" s="12">
        <v>7.2872057791503</v>
      </c>
      <c r="Z89" s="12">
        <v>6.8034396089111802</v>
      </c>
      <c r="AA89" s="12">
        <v>1.6481183793423999</v>
      </c>
      <c r="AB89" s="12">
        <v>1.6481183793423999</v>
      </c>
      <c r="AC89" s="12">
        <v>0.48376617023912299</v>
      </c>
      <c r="AD89" s="12">
        <v>7.3103755615484598</v>
      </c>
      <c r="AE89" s="12">
        <v>6.9512180052883803</v>
      </c>
      <c r="AF89" s="12">
        <v>0.919050501276367</v>
      </c>
      <c r="AG89" s="12">
        <v>0.919050501276367</v>
      </c>
      <c r="AH89" s="12">
        <v>0.99596876580559601</v>
      </c>
      <c r="AI89" s="12">
        <v>0.99596876580559601</v>
      </c>
      <c r="AJ89" s="12">
        <v>0.359157556260081</v>
      </c>
      <c r="AK89" s="12"/>
      <c r="AL89" s="12"/>
      <c r="AM89" s="12"/>
      <c r="AN89" s="12"/>
      <c r="AO89" s="12"/>
      <c r="AP89" s="12"/>
      <c r="AQ89" s="12"/>
      <c r="AR89" s="12"/>
      <c r="AS89" s="12"/>
    </row>
    <row r="90" spans="1:45" x14ac:dyDescent="0.25">
      <c r="A90" s="16">
        <v>73</v>
      </c>
      <c r="B90" s="12">
        <v>5.2757599123409195E-4</v>
      </c>
      <c r="C90" s="12">
        <v>9.5924627935908195E-4</v>
      </c>
      <c r="D90" s="12">
        <v>-0.59785493623544606</v>
      </c>
      <c r="E90" s="12">
        <v>1747.7931677030999</v>
      </c>
      <c r="F90" s="12">
        <v>994.518103398785</v>
      </c>
      <c r="G90" s="12">
        <v>1.0669800948761601</v>
      </c>
      <c r="H90" s="12">
        <v>1.0669800948761601</v>
      </c>
      <c r="I90" s="12">
        <v>0.56385092245538904</v>
      </c>
      <c r="J90" s="12">
        <v>5.0863039436847704E-4</v>
      </c>
      <c r="K90" s="12">
        <v>9.2451863953638505E-4</v>
      </c>
      <c r="L90" s="12">
        <v>1.4092944629301299E-4</v>
      </c>
      <c r="M90" s="12">
        <v>1.4092944629301299E-4</v>
      </c>
      <c r="N90" s="12">
        <v>-0.59755160031958299</v>
      </c>
      <c r="O90" s="12">
        <v>1376.8561723164901</v>
      </c>
      <c r="P90" s="12">
        <v>731.16659839345095</v>
      </c>
      <c r="Q90" s="12">
        <v>1.1908609522525599</v>
      </c>
      <c r="R90" s="12">
        <v>1.1908609522525599</v>
      </c>
      <c r="S90" s="12">
        <v>0.63291670468660299</v>
      </c>
      <c r="T90" s="12">
        <v>6.3759236509398898E-4</v>
      </c>
      <c r="U90" s="12">
        <v>1.1212572201243799E-3</v>
      </c>
      <c r="V90" s="12">
        <v>1.0992041567522</v>
      </c>
      <c r="W90" s="12">
        <v>1.0992041567522</v>
      </c>
      <c r="X90" s="12">
        <v>-0.56450669974562095</v>
      </c>
      <c r="Y90" s="12">
        <v>7.3931680270370901</v>
      </c>
      <c r="Z90" s="12">
        <v>6.6690001637353804</v>
      </c>
      <c r="AA90" s="12">
        <v>1.5860692357533701</v>
      </c>
      <c r="AB90" s="12">
        <v>1.5860692357533701</v>
      </c>
      <c r="AC90" s="12">
        <v>0.72416786330170502</v>
      </c>
      <c r="AD90" s="12">
        <v>7.4482360689495097</v>
      </c>
      <c r="AE90" s="12">
        <v>6.7859821544625101</v>
      </c>
      <c r="AF90" s="12">
        <v>1.3289424401121499</v>
      </c>
      <c r="AG90" s="12">
        <v>1.3289424401121499</v>
      </c>
      <c r="AH90" s="12">
        <v>0.39161172706271802</v>
      </c>
      <c r="AI90" s="12">
        <v>0.39161172706271802</v>
      </c>
      <c r="AJ90" s="12">
        <v>0.662253914486995</v>
      </c>
      <c r="AK90" s="12">
        <v>7.1687170193709298</v>
      </c>
      <c r="AL90" s="12">
        <v>6.4893100923083296</v>
      </c>
      <c r="AM90" s="12">
        <v>1.3510499449839499</v>
      </c>
      <c r="AN90" s="12">
        <v>1.3510499449839499</v>
      </c>
      <c r="AO90" s="12">
        <v>-0.28273545349169499</v>
      </c>
      <c r="AP90" s="12">
        <v>-0.28273545349169499</v>
      </c>
      <c r="AQ90" s="12">
        <v>0.86811772752830296</v>
      </c>
      <c r="AR90" s="12">
        <v>0.86811772752830296</v>
      </c>
      <c r="AS90" s="12">
        <v>0.67940692706260297</v>
      </c>
    </row>
    <row r="91" spans="1:45" x14ac:dyDescent="0.25">
      <c r="A91" s="16">
        <v>74</v>
      </c>
      <c r="B91" s="12">
        <v>7.5534671071289701E-4</v>
      </c>
      <c r="C91" s="12">
        <v>7.8351277679410396E-4</v>
      </c>
      <c r="D91" s="12">
        <v>-3.6610505667144903E-2</v>
      </c>
      <c r="E91" s="12">
        <v>1093.20583440275</v>
      </c>
      <c r="F91" s="12">
        <v>1061.6584966595401</v>
      </c>
      <c r="G91" s="12">
        <v>1.2466477224297701</v>
      </c>
      <c r="H91" s="12">
        <v>1.2466477224297701</v>
      </c>
      <c r="I91" s="12">
        <v>2.92822071800804E-2</v>
      </c>
      <c r="J91" s="12">
        <v>5.6554495069156797E-4</v>
      </c>
      <c r="K91" s="12">
        <v>5.8544570722284396E-4</v>
      </c>
      <c r="L91" s="12">
        <v>1.05438275503371E-3</v>
      </c>
      <c r="M91" s="12">
        <v>1.05438275503371E-3</v>
      </c>
      <c r="N91" s="12">
        <v>-3.45836690280222E-2</v>
      </c>
      <c r="O91" s="12">
        <v>882.24451058946102</v>
      </c>
      <c r="P91" s="12">
        <v>828.45839487929697</v>
      </c>
      <c r="Q91" s="12">
        <v>1.39278902929589</v>
      </c>
      <c r="R91" s="12">
        <v>1.39278902929589</v>
      </c>
      <c r="S91" s="12">
        <v>6.2902622278286802E-2</v>
      </c>
      <c r="T91" s="12">
        <v>1.2075075238583901E-3</v>
      </c>
      <c r="U91" s="12">
        <v>1.25268162273753E-3</v>
      </c>
      <c r="V91" s="12">
        <v>1.31745580828066</v>
      </c>
      <c r="W91" s="12">
        <v>1.31745580828066</v>
      </c>
      <c r="X91" s="12">
        <v>-3.67282141740898E-2</v>
      </c>
      <c r="Y91" s="12">
        <v>6.9364198119943001</v>
      </c>
      <c r="Z91" s="12">
        <v>6.8473197780652502</v>
      </c>
      <c r="AA91" s="12">
        <v>1.4310924432054399</v>
      </c>
      <c r="AB91" s="12">
        <v>1.4310924432054399</v>
      </c>
      <c r="AC91" s="12">
        <v>8.9100033929043906E-2</v>
      </c>
      <c r="AD91" s="12">
        <v>6.9950759019955102</v>
      </c>
      <c r="AE91" s="12">
        <v>6.9631760638007298</v>
      </c>
      <c r="AF91" s="12">
        <v>0.83019001252885705</v>
      </c>
      <c r="AG91" s="12">
        <v>0.83019001252885705</v>
      </c>
      <c r="AH91" s="12">
        <v>0.94551006151801398</v>
      </c>
      <c r="AI91" s="12">
        <v>0.94551006151801398</v>
      </c>
      <c r="AJ91" s="12">
        <v>3.1899838194776202E-2</v>
      </c>
      <c r="AK91" s="12">
        <v>6.21810791824897</v>
      </c>
      <c r="AL91" s="12">
        <v>6.1108414783318201</v>
      </c>
      <c r="AM91" s="12">
        <v>0.70528402305504401</v>
      </c>
      <c r="AN91" s="12">
        <v>0.70528402305504401</v>
      </c>
      <c r="AO91" s="12">
        <v>-1.93771016127568</v>
      </c>
      <c r="AP91" s="12">
        <v>-1.93771016127568</v>
      </c>
      <c r="AQ91" s="12">
        <v>6.85169071019327</v>
      </c>
      <c r="AR91" s="12">
        <v>6.85169071019327</v>
      </c>
      <c r="AS91" s="12">
        <v>0.107266439917154</v>
      </c>
    </row>
    <row r="92" spans="1:45" x14ac:dyDescent="0.25">
      <c r="A92" s="16">
        <v>75</v>
      </c>
      <c r="B92" s="12">
        <v>6.2566958620869999E-4</v>
      </c>
      <c r="C92" s="12">
        <v>8.1126860279332001E-4</v>
      </c>
      <c r="D92" s="12">
        <v>-0.259776784582122</v>
      </c>
      <c r="E92" s="12">
        <v>1410.4906328408099</v>
      </c>
      <c r="F92" s="12">
        <v>1114.76841279882</v>
      </c>
      <c r="G92" s="12">
        <v>1.1242037928536801</v>
      </c>
      <c r="H92" s="12">
        <v>1.1242037928536801</v>
      </c>
      <c r="I92" s="12">
        <v>0.235290928604109</v>
      </c>
      <c r="J92" s="12">
        <v>4.9566724050128402E-4</v>
      </c>
      <c r="K92" s="12">
        <v>6.4604570293336195E-4</v>
      </c>
      <c r="L92" s="12">
        <v>8.3954571809247104E-4</v>
      </c>
      <c r="M92" s="12">
        <v>8.3954571809247104E-4</v>
      </c>
      <c r="N92" s="12">
        <v>-0.26496543336094103</v>
      </c>
      <c r="O92" s="12">
        <v>1154.6238015280701</v>
      </c>
      <c r="P92" s="12">
        <v>853.07261177129396</v>
      </c>
      <c r="Q92" s="12">
        <v>1.23419001719778</v>
      </c>
      <c r="R92" s="12">
        <v>1.23419001719778</v>
      </c>
      <c r="S92" s="12">
        <v>0.30268518789695598</v>
      </c>
      <c r="T92" s="12">
        <v>8.0942448343104898E-4</v>
      </c>
      <c r="U92" s="12">
        <v>1.03426014215317E-3</v>
      </c>
      <c r="V92" s="12">
        <v>1.14938767165247</v>
      </c>
      <c r="W92" s="12">
        <v>1.14938767165247</v>
      </c>
      <c r="X92" s="12">
        <v>-0.245118130732322</v>
      </c>
      <c r="Y92" s="12">
        <v>7.2616093500934804</v>
      </c>
      <c r="Z92" s="12">
        <v>6.86333665876385</v>
      </c>
      <c r="AA92" s="12">
        <v>1.6032930510365599</v>
      </c>
      <c r="AB92" s="12">
        <v>1.6032930510365599</v>
      </c>
      <c r="AC92" s="12">
        <v>0.39827269132963</v>
      </c>
      <c r="AD92" s="12">
        <v>7.3034886496024898</v>
      </c>
      <c r="AE92" s="12">
        <v>7.1318374916345704</v>
      </c>
      <c r="AF92" s="12">
        <v>0.34044384523843202</v>
      </c>
      <c r="AG92" s="12">
        <v>0.34044384523843202</v>
      </c>
      <c r="AH92" s="12">
        <v>2.8877096672838301</v>
      </c>
      <c r="AI92" s="12">
        <v>2.8877096672838301</v>
      </c>
      <c r="AJ92" s="12">
        <v>0.17165115796792299</v>
      </c>
      <c r="AK92" s="12"/>
      <c r="AL92" s="12"/>
      <c r="AM92" s="12"/>
      <c r="AN92" s="12"/>
      <c r="AO92" s="12"/>
      <c r="AP92" s="12"/>
      <c r="AQ92" s="12"/>
      <c r="AR92" s="12"/>
      <c r="AS92" s="12"/>
    </row>
    <row r="93" spans="1:45" x14ac:dyDescent="0.25">
      <c r="A93" s="16">
        <v>76</v>
      </c>
      <c r="B93" s="12">
        <v>5.1368983407812905E-4</v>
      </c>
      <c r="C93" s="12">
        <v>8.7872682247050395E-4</v>
      </c>
      <c r="D93" s="12">
        <v>-0.53685441954110302</v>
      </c>
      <c r="E93" s="12">
        <v>1488.7628481249501</v>
      </c>
      <c r="F93" s="12">
        <v>960.60630010163197</v>
      </c>
      <c r="G93" s="12">
        <v>1.2543968235195599</v>
      </c>
      <c r="H93" s="12">
        <v>1.2543968235195599</v>
      </c>
      <c r="I93" s="12">
        <v>0.43813610305895401</v>
      </c>
      <c r="J93" s="12">
        <v>3.9044177465463303E-4</v>
      </c>
      <c r="K93" s="12">
        <v>6.7359901101957998E-4</v>
      </c>
      <c r="L93" s="12">
        <v>9.801819689102759E-4</v>
      </c>
      <c r="M93" s="12">
        <v>9.801819689102759E-4</v>
      </c>
      <c r="N93" s="12">
        <v>-0.54535614116076903</v>
      </c>
      <c r="O93" s="12">
        <v>1212.8259148746799</v>
      </c>
      <c r="P93" s="12">
        <v>753.24802236040205</v>
      </c>
      <c r="Q93" s="12">
        <v>1.3901721793970501</v>
      </c>
      <c r="R93" s="12">
        <v>1.3901721793970501</v>
      </c>
      <c r="S93" s="12">
        <v>0.47631382993423099</v>
      </c>
      <c r="T93" s="12">
        <v>9.1466811069728705E-4</v>
      </c>
      <c r="U93" s="12">
        <v>1.4296377666009701E-3</v>
      </c>
      <c r="V93" s="12">
        <v>1.34714260413867</v>
      </c>
      <c r="W93" s="12">
        <v>1.34714260413867</v>
      </c>
      <c r="X93" s="12">
        <v>-0.44661510216918898</v>
      </c>
      <c r="Y93" s="12">
        <v>7.2106780891961302</v>
      </c>
      <c r="Z93" s="12">
        <v>6.7080506545455902</v>
      </c>
      <c r="AA93" s="12">
        <v>1.3501351667713399</v>
      </c>
      <c r="AB93" s="12">
        <v>1.3501351667713399</v>
      </c>
      <c r="AC93" s="12">
        <v>0.50262743465054005</v>
      </c>
      <c r="AD93" s="12">
        <v>7.2668724628982302</v>
      </c>
      <c r="AE93" s="12">
        <v>6.77579297180956</v>
      </c>
      <c r="AF93" s="12">
        <v>1.1794001933810501</v>
      </c>
      <c r="AG93" s="12">
        <v>1.1794001933810501</v>
      </c>
      <c r="AH93" s="12">
        <v>0.31126150026347899</v>
      </c>
      <c r="AI93" s="12">
        <v>0.31126150026347899</v>
      </c>
      <c r="AJ93" s="12">
        <v>0.491079491088669</v>
      </c>
      <c r="AK93" s="12">
        <v>7.2658906488834001</v>
      </c>
      <c r="AL93" s="12">
        <v>6.7747384888331101</v>
      </c>
      <c r="AM93" s="12">
        <v>1.17965022022542</v>
      </c>
      <c r="AN93" s="12">
        <v>1.17965022022542</v>
      </c>
      <c r="AO93" s="12">
        <v>0.308046665282529</v>
      </c>
      <c r="AP93" s="12">
        <v>0.308046665282529</v>
      </c>
      <c r="AQ93" s="12">
        <v>4.0412315484982296E-3</v>
      </c>
      <c r="AR93" s="12">
        <v>4.0412315484982296E-3</v>
      </c>
      <c r="AS93" s="12">
        <v>0.491152160050289</v>
      </c>
    </row>
    <row r="94" spans="1:45" x14ac:dyDescent="0.25">
      <c r="A94" s="16">
        <v>77</v>
      </c>
      <c r="B94" s="12">
        <v>6.8257658540578597E-4</v>
      </c>
      <c r="C94" s="12">
        <v>7.6321136265315704E-4</v>
      </c>
      <c r="D94" s="12">
        <v>-0.111660274383154</v>
      </c>
      <c r="E94" s="12">
        <v>1341.5753104979201</v>
      </c>
      <c r="F94" s="12">
        <v>1206.8721048930299</v>
      </c>
      <c r="G94" s="12">
        <v>1.09130798813068</v>
      </c>
      <c r="H94" s="12">
        <v>1.09130798813068</v>
      </c>
      <c r="I94" s="12">
        <v>0.105812552977725</v>
      </c>
      <c r="J94" s="12">
        <v>5.3162090349761397E-4</v>
      </c>
      <c r="K94" s="12">
        <v>6.0067110619985099E-4</v>
      </c>
      <c r="L94" s="12">
        <v>8.9855087414256402E-4</v>
      </c>
      <c r="M94" s="12">
        <v>8.9855087414256402E-4</v>
      </c>
      <c r="N94" s="12">
        <v>-0.122116892562543</v>
      </c>
      <c r="O94" s="12">
        <v>1065.65342094688</v>
      </c>
      <c r="P94" s="12">
        <v>961.27197557592297</v>
      </c>
      <c r="Q94" s="12">
        <v>1.19187608290634</v>
      </c>
      <c r="R94" s="12">
        <v>1.19187608290634</v>
      </c>
      <c r="S94" s="12">
        <v>0.10308604878358001</v>
      </c>
      <c r="T94" s="12">
        <v>8.0001244075973796E-4</v>
      </c>
      <c r="U94" s="12">
        <v>8.9046390273811405E-4</v>
      </c>
      <c r="V94" s="12">
        <v>1.0903273296448901</v>
      </c>
      <c r="W94" s="12">
        <v>1.0903273296448901</v>
      </c>
      <c r="X94" s="12">
        <v>-0.107115287463212</v>
      </c>
      <c r="Y94" s="12">
        <v>7.1719985343557102</v>
      </c>
      <c r="Z94" s="12">
        <v>7.0902618094952299</v>
      </c>
      <c r="AA94" s="12">
        <v>1.73892318579365</v>
      </c>
      <c r="AB94" s="12">
        <v>1.73892318579365</v>
      </c>
      <c r="AC94" s="12">
        <v>8.1736724860481294E-2</v>
      </c>
      <c r="AD94" s="12">
        <v>7.2833664298776899</v>
      </c>
      <c r="AE94" s="12">
        <v>7.1671313519844704</v>
      </c>
      <c r="AF94" s="12">
        <v>0.35851022860175402</v>
      </c>
      <c r="AG94" s="12">
        <v>0.35851022860175402</v>
      </c>
      <c r="AH94" s="12">
        <v>2.8211629892013099</v>
      </c>
      <c r="AI94" s="12">
        <v>2.8211629892013099</v>
      </c>
      <c r="AJ94" s="12">
        <v>0.11623507789321801</v>
      </c>
      <c r="AK94" s="12"/>
      <c r="AL94" s="12"/>
      <c r="AM94" s="12"/>
      <c r="AN94" s="12"/>
      <c r="AO94" s="12"/>
      <c r="AP94" s="12"/>
      <c r="AQ94" s="12"/>
      <c r="AR94" s="12"/>
      <c r="AS94" s="12"/>
    </row>
    <row r="95" spans="1:45" x14ac:dyDescent="0.25">
      <c r="A95" s="16">
        <v>78</v>
      </c>
      <c r="B95" s="12">
        <v>4.87857314138657E-4</v>
      </c>
      <c r="C95" s="12">
        <v>7.7505724854668996E-4</v>
      </c>
      <c r="D95" s="12">
        <v>-0.46291392167866202</v>
      </c>
      <c r="E95" s="12">
        <v>1729.6764699036701</v>
      </c>
      <c r="F95" s="12">
        <v>1144.1904858161099</v>
      </c>
      <c r="G95" s="12">
        <v>1.14403428214977</v>
      </c>
      <c r="H95" s="12">
        <v>1.14403428214977</v>
      </c>
      <c r="I95" s="12">
        <v>0.41323699172735101</v>
      </c>
      <c r="J95" s="12">
        <v>3.93413174374307E-4</v>
      </c>
      <c r="K95" s="12">
        <v>6.3095466024530502E-4</v>
      </c>
      <c r="L95" s="12">
        <v>7.5977150090675305E-4</v>
      </c>
      <c r="M95" s="12">
        <v>7.5977150090675305E-4</v>
      </c>
      <c r="N95" s="12">
        <v>-0.472373612258496</v>
      </c>
      <c r="O95" s="12">
        <v>1409.7281213010999</v>
      </c>
      <c r="P95" s="12">
        <v>905.90186588667905</v>
      </c>
      <c r="Q95" s="12">
        <v>1.2461955573913299</v>
      </c>
      <c r="R95" s="12">
        <v>1.2461955573913299</v>
      </c>
      <c r="S95" s="12">
        <v>0.44222115862940498</v>
      </c>
      <c r="T95" s="12">
        <v>6.7849160650980097E-4</v>
      </c>
      <c r="U95" s="12">
        <v>1.0312541548753401E-3</v>
      </c>
      <c r="V95" s="12">
        <v>1.17765784455564</v>
      </c>
      <c r="W95" s="12">
        <v>1.17765784455564</v>
      </c>
      <c r="X95" s="12">
        <v>-0.41865885806854303</v>
      </c>
      <c r="Y95" s="12">
        <v>7.4110925688762297</v>
      </c>
      <c r="Z95" s="12">
        <v>6.9708032376575204</v>
      </c>
      <c r="AA95" s="12">
        <v>1.57313388398416</v>
      </c>
      <c r="AB95" s="12">
        <v>1.57313388398416</v>
      </c>
      <c r="AC95" s="12">
        <v>0.440289331218707</v>
      </c>
      <c r="AD95" s="12">
        <v>7.4587934752921896</v>
      </c>
      <c r="AE95" s="12">
        <v>7.0406723654213197</v>
      </c>
      <c r="AF95" s="12">
        <v>0.915990923822808</v>
      </c>
      <c r="AG95" s="12">
        <v>0.915990923822808</v>
      </c>
      <c r="AH95" s="12">
        <v>0.93036005956749301</v>
      </c>
      <c r="AI95" s="12">
        <v>0.93036005956749301</v>
      </c>
      <c r="AJ95" s="12">
        <v>0.41812110987086498</v>
      </c>
      <c r="AK95" s="12">
        <v>7.45366939471847</v>
      </c>
      <c r="AL95" s="12">
        <v>7.0364884259651204</v>
      </c>
      <c r="AM95" s="12">
        <v>0.91073959829975604</v>
      </c>
      <c r="AN95" s="12">
        <v>0.91073959829975604</v>
      </c>
      <c r="AO95" s="12">
        <v>0.92159365386565795</v>
      </c>
      <c r="AP95" s="12">
        <v>0.92159365386565795</v>
      </c>
      <c r="AQ95" s="12">
        <v>3.8317311842059103E-2</v>
      </c>
      <c r="AR95" s="12">
        <v>3.8317311842059103E-2</v>
      </c>
      <c r="AS95" s="12">
        <v>0.41718096875334498</v>
      </c>
    </row>
    <row r="96" spans="1:45" x14ac:dyDescent="0.25">
      <c r="A96" s="16">
        <v>79</v>
      </c>
      <c r="B96" s="12">
        <v>5.7647110992864697E-4</v>
      </c>
      <c r="C96" s="12">
        <v>9.0026574109227601E-4</v>
      </c>
      <c r="D96" s="12">
        <v>-0.44576476204133197</v>
      </c>
      <c r="E96" s="12">
        <v>1627.49712070385</v>
      </c>
      <c r="F96" s="12">
        <v>1063.7066607777101</v>
      </c>
      <c r="G96" s="12">
        <v>1.0554009868805501</v>
      </c>
      <c r="H96" s="12">
        <v>1.0554009868805501</v>
      </c>
      <c r="I96" s="12">
        <v>0.42528366779536902</v>
      </c>
      <c r="J96" s="12">
        <v>4.9348065162338299E-4</v>
      </c>
      <c r="K96" s="12">
        <v>7.72991145931919E-4</v>
      </c>
      <c r="L96" s="12">
        <v>5.7085007308045697E-4</v>
      </c>
      <c r="M96" s="12">
        <v>5.7085007308045697E-4</v>
      </c>
      <c r="N96" s="12">
        <v>-0.448783942690686</v>
      </c>
      <c r="O96" s="12">
        <v>1314.4747202219401</v>
      </c>
      <c r="P96" s="12">
        <v>792.05826829107298</v>
      </c>
      <c r="Q96" s="12">
        <v>1.15964977654423</v>
      </c>
      <c r="R96" s="12">
        <v>1.15964977654423</v>
      </c>
      <c r="S96" s="12">
        <v>0.50655745232403704</v>
      </c>
      <c r="T96" s="12">
        <v>6.5251830571222598E-4</v>
      </c>
      <c r="U96" s="12">
        <v>1.00351127307766E-3</v>
      </c>
      <c r="V96" s="12">
        <v>1.06545200146968</v>
      </c>
      <c r="W96" s="12">
        <v>1.06545200146968</v>
      </c>
      <c r="X96" s="12">
        <v>-0.430421208398095</v>
      </c>
      <c r="Y96" s="12">
        <v>7.3743367731260596</v>
      </c>
      <c r="Z96" s="12">
        <v>6.8013603014973896</v>
      </c>
      <c r="AA96" s="12">
        <v>1.6948949027020299</v>
      </c>
      <c r="AB96" s="12">
        <v>1.6948949027020299</v>
      </c>
      <c r="AC96" s="12">
        <v>0.57297647162866905</v>
      </c>
      <c r="AD96" s="12">
        <v>7.3867125732199099</v>
      </c>
      <c r="AE96" s="12">
        <v>6.9822637056962096</v>
      </c>
      <c r="AF96" s="12">
        <v>0.86624387910755696</v>
      </c>
      <c r="AG96" s="12">
        <v>0.86624387910755696</v>
      </c>
      <c r="AH96" s="12">
        <v>1.1356242322922001</v>
      </c>
      <c r="AI96" s="12">
        <v>1.1356242322922001</v>
      </c>
      <c r="AJ96" s="12">
        <v>0.40444886752370401</v>
      </c>
      <c r="AK96" s="12">
        <v>7.3793160910041404</v>
      </c>
      <c r="AL96" s="12">
        <v>6.9743559886700197</v>
      </c>
      <c r="AM96" s="12">
        <v>0.87013477853324095</v>
      </c>
      <c r="AN96" s="12">
        <v>0.87013477853324095</v>
      </c>
      <c r="AO96" s="12">
        <v>1.1014580630842501</v>
      </c>
      <c r="AP96" s="12">
        <v>1.1014580630842501</v>
      </c>
      <c r="AQ96" s="12">
        <v>6.6749534280961101E-2</v>
      </c>
      <c r="AR96" s="12">
        <v>6.6749534280961101E-2</v>
      </c>
      <c r="AS96" s="12">
        <v>0.404960102334113</v>
      </c>
    </row>
    <row r="97" spans="1:45" x14ac:dyDescent="0.25">
      <c r="A97" s="16">
        <v>80</v>
      </c>
      <c r="B97" s="12">
        <v>6.0409642685125295E-4</v>
      </c>
      <c r="C97" s="12">
        <v>9.9403578528827006E-4</v>
      </c>
      <c r="D97" s="12">
        <v>-0.49803937500729401</v>
      </c>
      <c r="E97" s="12">
        <v>1465.8036727564299</v>
      </c>
      <c r="F97" s="12">
        <v>932.36313172878999</v>
      </c>
      <c r="G97" s="12">
        <v>1.1159883751041699</v>
      </c>
      <c r="H97" s="12">
        <v>1.1159883751041699</v>
      </c>
      <c r="I97" s="12">
        <v>0.45243658800191</v>
      </c>
      <c r="J97" s="12">
        <v>5.1392046870522704E-4</v>
      </c>
      <c r="K97" s="12">
        <v>8.4980126944877597E-4</v>
      </c>
      <c r="L97" s="12">
        <v>5.9716910718861805E-4</v>
      </c>
      <c r="M97" s="12">
        <v>5.9716910718861805E-4</v>
      </c>
      <c r="N97" s="12">
        <v>-0.50293399816248296</v>
      </c>
      <c r="O97" s="12">
        <v>1159.27157582017</v>
      </c>
      <c r="P97" s="12">
        <v>706.17453694851201</v>
      </c>
      <c r="Q97" s="12">
        <v>1.24016030884544</v>
      </c>
      <c r="R97" s="12">
        <v>1.24016030884544</v>
      </c>
      <c r="S97" s="12">
        <v>0.49568470856353303</v>
      </c>
      <c r="T97" s="12">
        <v>7.8814639579673099E-4</v>
      </c>
      <c r="U97" s="12">
        <v>1.24494664851064E-3</v>
      </c>
      <c r="V97" s="12">
        <v>1.1499158959582001</v>
      </c>
      <c r="W97" s="12">
        <v>1.1499158959582001</v>
      </c>
      <c r="X97" s="12">
        <v>-0.457164101308141</v>
      </c>
      <c r="Y97" s="12">
        <v>7.15895538482002</v>
      </c>
      <c r="Z97" s="12">
        <v>6.6581014950188102</v>
      </c>
      <c r="AA97" s="12">
        <v>1.52721783413053</v>
      </c>
      <c r="AB97" s="12">
        <v>1.52721783413053</v>
      </c>
      <c r="AC97" s="12">
        <v>0.50085388980121304</v>
      </c>
      <c r="AD97" s="12">
        <v>7.2814198097506999</v>
      </c>
      <c r="AE97" s="12">
        <v>6.8064069383392596</v>
      </c>
      <c r="AF97" s="12">
        <v>1.04605667584314</v>
      </c>
      <c r="AG97" s="12">
        <v>1.04605667584314</v>
      </c>
      <c r="AH97" s="12">
        <v>0.74946778677044501</v>
      </c>
      <c r="AI97" s="12">
        <v>0.74946778677044501</v>
      </c>
      <c r="AJ97" s="12">
        <v>0.47501287141144199</v>
      </c>
      <c r="AK97" s="12">
        <v>7.2816923585264304</v>
      </c>
      <c r="AL97" s="12">
        <v>6.8068186753971496</v>
      </c>
      <c r="AM97" s="12">
        <v>1.04663650121393</v>
      </c>
      <c r="AN97" s="12">
        <v>1.04663650121393</v>
      </c>
      <c r="AO97" s="12">
        <v>0.74808380160876597</v>
      </c>
      <c r="AP97" s="12">
        <v>0.74808380160876597</v>
      </c>
      <c r="AQ97" s="12">
        <v>2.2461017849006899E-3</v>
      </c>
      <c r="AR97" s="12">
        <v>2.2461017849006899E-3</v>
      </c>
      <c r="AS97" s="12">
        <v>0.47487368312928202</v>
      </c>
    </row>
    <row r="98" spans="1:45" x14ac:dyDescent="0.25">
      <c r="A98" s="16">
        <v>81</v>
      </c>
      <c r="B98" s="12">
        <v>7.63749583338325E-4</v>
      </c>
      <c r="C98" s="12">
        <v>8.4549323106260395E-4</v>
      </c>
      <c r="D98" s="12">
        <v>-0.101680197528515</v>
      </c>
      <c r="E98" s="12">
        <v>1253.6950753656399</v>
      </c>
      <c r="F98" s="12">
        <v>1136.57117667283</v>
      </c>
      <c r="G98" s="12">
        <v>1.04802217741673</v>
      </c>
      <c r="H98" s="12">
        <v>1.04802217741673</v>
      </c>
      <c r="I98" s="12">
        <v>9.8079260745614197E-2</v>
      </c>
      <c r="J98" s="12">
        <v>6.7894003887373805E-4</v>
      </c>
      <c r="K98" s="12">
        <v>7.5364847105780603E-4</v>
      </c>
      <c r="L98" s="12">
        <v>4.3283776227369403E-4</v>
      </c>
      <c r="M98" s="12">
        <v>4.3283776227369403E-4</v>
      </c>
      <c r="N98" s="12">
        <v>-0.10439322487020999</v>
      </c>
      <c r="O98" s="12">
        <v>970.68397297062495</v>
      </c>
      <c r="P98" s="12">
        <v>865.27625234858999</v>
      </c>
      <c r="Q98" s="12">
        <v>1.16163240618928</v>
      </c>
      <c r="R98" s="12">
        <v>1.16163240618928</v>
      </c>
      <c r="S98" s="12">
        <v>0.114952126964072</v>
      </c>
      <c r="T98" s="12">
        <v>8.33420318484667E-4</v>
      </c>
      <c r="U98" s="12">
        <v>9.2043155523303499E-4</v>
      </c>
      <c r="V98" s="12">
        <v>1.05035435806488</v>
      </c>
      <c r="W98" s="12">
        <v>1.05035435806488</v>
      </c>
      <c r="X98" s="12">
        <v>-9.9304542911319293E-2</v>
      </c>
      <c r="Y98" s="12">
        <v>7.0194799133153003</v>
      </c>
      <c r="Z98" s="12">
        <v>6.9258422186542896</v>
      </c>
      <c r="AA98" s="12">
        <v>1.71059495048079</v>
      </c>
      <c r="AB98" s="12">
        <v>1.71059495048079</v>
      </c>
      <c r="AC98" s="12">
        <v>9.3637694661011503E-2</v>
      </c>
      <c r="AD98" s="12">
        <v>7.1509417128906696</v>
      </c>
      <c r="AE98" s="12">
        <v>7.0647291030296797</v>
      </c>
      <c r="AF98" s="12">
        <v>0.717804516135084</v>
      </c>
      <c r="AG98" s="12">
        <v>0.717804516135084</v>
      </c>
      <c r="AH98" s="12">
        <v>1.45519589673925</v>
      </c>
      <c r="AI98" s="12">
        <v>1.45519589673925</v>
      </c>
      <c r="AJ98" s="12">
        <v>8.6212609860990802E-2</v>
      </c>
      <c r="AK98" s="12"/>
      <c r="AL98" s="12"/>
      <c r="AM98" s="12"/>
      <c r="AN98" s="12"/>
      <c r="AO98" s="12"/>
      <c r="AP98" s="12"/>
      <c r="AQ98" s="12"/>
      <c r="AR98" s="12"/>
      <c r="AS98" s="12"/>
    </row>
    <row r="99" spans="1:45" x14ac:dyDescent="0.25">
      <c r="A99" s="16">
        <v>82</v>
      </c>
      <c r="B99" s="12">
        <v>5.1645651805023898E-4</v>
      </c>
      <c r="C99" s="12">
        <v>8.5658586534872495E-4</v>
      </c>
      <c r="D99" s="12">
        <v>-0.50596346492135402</v>
      </c>
      <c r="E99" s="12">
        <v>1575.7868953279899</v>
      </c>
      <c r="F99" s="12">
        <v>1020.77535245131</v>
      </c>
      <c r="G99" s="12">
        <v>1.1900353393902099</v>
      </c>
      <c r="H99" s="12">
        <v>1.1900353393902099</v>
      </c>
      <c r="I99" s="12">
        <v>0.43419227560132201</v>
      </c>
      <c r="J99" s="12">
        <v>3.9663491488322E-4</v>
      </c>
      <c r="K99" s="12">
        <v>6.6469892239634802E-4</v>
      </c>
      <c r="L99" s="12">
        <v>9.2236252530251202E-4</v>
      </c>
      <c r="M99" s="12">
        <v>9.2236252530251202E-4</v>
      </c>
      <c r="N99" s="12">
        <v>-0.51631794213755899</v>
      </c>
      <c r="O99" s="12">
        <v>1288.2071284731301</v>
      </c>
      <c r="P99" s="12">
        <v>791.38066831120295</v>
      </c>
      <c r="Q99" s="12">
        <v>1.3113093179203601</v>
      </c>
      <c r="R99" s="12">
        <v>1.3113093179203601</v>
      </c>
      <c r="S99" s="12">
        <v>0.48722760631750101</v>
      </c>
      <c r="T99" s="12">
        <v>7.8508921302678696E-4</v>
      </c>
      <c r="U99" s="12">
        <v>1.22939830007221E-3</v>
      </c>
      <c r="V99" s="12">
        <v>1.24184182797035</v>
      </c>
      <c r="W99" s="12">
        <v>1.24184182797035</v>
      </c>
      <c r="X99" s="12">
        <v>-0.448482783249398</v>
      </c>
      <c r="Y99" s="12">
        <v>7.3878430676011604</v>
      </c>
      <c r="Z99" s="12">
        <v>6.7575604473796798</v>
      </c>
      <c r="AA99" s="12">
        <v>1.50510017560946</v>
      </c>
      <c r="AB99" s="12">
        <v>1.50510017560946</v>
      </c>
      <c r="AC99" s="12">
        <v>0.63028262022147896</v>
      </c>
      <c r="AD99" s="12">
        <v>7.3712833497351298</v>
      </c>
      <c r="AE99" s="12">
        <v>6.9116487665219397</v>
      </c>
      <c r="AF99" s="12">
        <v>0.93813717572271904</v>
      </c>
      <c r="AG99" s="12">
        <v>0.93813717572271904</v>
      </c>
      <c r="AH99" s="12">
        <v>0.83061992227076398</v>
      </c>
      <c r="AI99" s="12">
        <v>0.83061992227076398</v>
      </c>
      <c r="AJ99" s="12">
        <v>0.459634583213196</v>
      </c>
      <c r="AK99" s="12">
        <v>7.1378618615517899</v>
      </c>
      <c r="AL99" s="12">
        <v>6.6706877287354498</v>
      </c>
      <c r="AM99" s="12">
        <v>1.0168475525310601</v>
      </c>
      <c r="AN99" s="12">
        <v>1.0168475525310601</v>
      </c>
      <c r="AO99" s="12">
        <v>1.5446282646331499E-2</v>
      </c>
      <c r="AP99" s="12">
        <v>1.5446282646331499E-2</v>
      </c>
      <c r="AQ99" s="12">
        <v>1.2133304980617099</v>
      </c>
      <c r="AR99" s="12">
        <v>1.2133304980617099</v>
      </c>
      <c r="AS99" s="12">
        <v>0.46717413281633702</v>
      </c>
    </row>
    <row r="100" spans="1:45" x14ac:dyDescent="0.25">
      <c r="A100" s="16">
        <v>83</v>
      </c>
      <c r="B100" s="12">
        <v>6.2088111900524099E-4</v>
      </c>
      <c r="C100" s="12">
        <v>8.1097462076272595E-4</v>
      </c>
      <c r="D100" s="12">
        <v>-0.267097131034991</v>
      </c>
      <c r="E100" s="12">
        <v>1499.2617574017199</v>
      </c>
      <c r="F100" s="12">
        <v>1164.3818053581499</v>
      </c>
      <c r="G100" s="12">
        <v>1.06778683008056</v>
      </c>
      <c r="H100" s="12">
        <v>1.06778683008056</v>
      </c>
      <c r="I100" s="12">
        <v>0.25278251822332798</v>
      </c>
      <c r="J100" s="12">
        <v>5.3948186640085901E-4</v>
      </c>
      <c r="K100" s="12">
        <v>7.0770750603281604E-4</v>
      </c>
      <c r="L100" s="12">
        <v>5.0522569653393197E-4</v>
      </c>
      <c r="M100" s="12">
        <v>5.0522569653393197E-4</v>
      </c>
      <c r="N100" s="12">
        <v>-0.27142170898887302</v>
      </c>
      <c r="O100" s="12">
        <v>1192.14415820966</v>
      </c>
      <c r="P100" s="12">
        <v>895.91028191365001</v>
      </c>
      <c r="Q100" s="12">
        <v>1.17130486523494</v>
      </c>
      <c r="R100" s="12">
        <v>1.17130486523494</v>
      </c>
      <c r="S100" s="12">
        <v>0.28566850223961898</v>
      </c>
      <c r="T100" s="12">
        <v>7.17868748366663E-4</v>
      </c>
      <c r="U100" s="12">
        <v>9.2702571396853397E-4</v>
      </c>
      <c r="V100" s="12">
        <v>1.0796304107865899</v>
      </c>
      <c r="W100" s="12">
        <v>1.0796304107865899</v>
      </c>
      <c r="X100" s="12">
        <v>-0.25569455346980702</v>
      </c>
      <c r="Y100" s="12">
        <v>7.2315366767803697</v>
      </c>
      <c r="Z100" s="12">
        <v>6.9588101136312996</v>
      </c>
      <c r="AA100" s="12">
        <v>1.6755539275475799</v>
      </c>
      <c r="AB100" s="12">
        <v>1.6755539275475799</v>
      </c>
      <c r="AC100" s="12">
        <v>0.27272656314907001</v>
      </c>
      <c r="AD100" s="12">
        <v>7.3873704231335502</v>
      </c>
      <c r="AE100" s="12">
        <v>7.1688746990894803</v>
      </c>
      <c r="AF100" s="12">
        <v>0.35706098767165101</v>
      </c>
      <c r="AG100" s="12">
        <v>0.35706098767165101</v>
      </c>
      <c r="AH100" s="12">
        <v>2.9028090285133499</v>
      </c>
      <c r="AI100" s="12">
        <v>2.9028090285133499</v>
      </c>
      <c r="AJ100" s="12">
        <v>0.218495724044067</v>
      </c>
      <c r="AK100" s="12"/>
      <c r="AL100" s="12"/>
      <c r="AM100" s="12"/>
      <c r="AN100" s="12"/>
      <c r="AO100" s="12"/>
      <c r="AP100" s="12"/>
      <c r="AQ100" s="12"/>
      <c r="AR100" s="12"/>
      <c r="AS100" s="12"/>
    </row>
    <row r="101" spans="1:45" x14ac:dyDescent="0.25">
      <c r="A101" s="16">
        <v>84</v>
      </c>
      <c r="B101" s="12">
        <v>5.3960531725359001E-4</v>
      </c>
      <c r="C101" s="12">
        <v>8.5777380322296702E-4</v>
      </c>
      <c r="D101" s="12">
        <v>-0.463502453773248</v>
      </c>
      <c r="E101" s="12">
        <v>1838.28496277004</v>
      </c>
      <c r="F101" s="12">
        <v>1159.5326441145701</v>
      </c>
      <c r="G101" s="12">
        <v>1.0063010619631401</v>
      </c>
      <c r="H101" s="12">
        <v>1.0063010619631401</v>
      </c>
      <c r="I101" s="12">
        <v>0.46081602057767401</v>
      </c>
      <c r="J101" s="12">
        <v>5.4749196137893099E-4</v>
      </c>
      <c r="K101" s="12">
        <v>8.6899289795113995E-4</v>
      </c>
      <c r="L101" s="12">
        <v>-5.16235984386444E-5</v>
      </c>
      <c r="M101" s="12">
        <v>-5.16235984386444E-5</v>
      </c>
      <c r="N101" s="12">
        <v>-0.461987173393614</v>
      </c>
      <c r="O101" s="12">
        <v>1447.7854829452699</v>
      </c>
      <c r="P101" s="12">
        <v>862.95643546046995</v>
      </c>
      <c r="Q101" s="12">
        <v>1.10675210429466</v>
      </c>
      <c r="R101" s="12">
        <v>1.10675210429466</v>
      </c>
      <c r="S101" s="12">
        <v>0.51742620537137196</v>
      </c>
      <c r="T101" s="12">
        <v>5.5800647541433301E-4</v>
      </c>
      <c r="U101" s="12">
        <v>8.82737540376591E-4</v>
      </c>
      <c r="V101" s="12">
        <v>1.01648307918012</v>
      </c>
      <c r="W101" s="12">
        <v>1.01648307918012</v>
      </c>
      <c r="X101" s="12">
        <v>-0.45865735315474299</v>
      </c>
      <c r="Y101" s="12">
        <v>7.4711491050104097</v>
      </c>
      <c r="Z101" s="12">
        <v>6.8681646882880001</v>
      </c>
      <c r="AA101" s="12">
        <v>1.7288706829732801</v>
      </c>
      <c r="AB101" s="12">
        <v>1.7288706829732801</v>
      </c>
      <c r="AC101" s="12">
        <v>0.60298441672240699</v>
      </c>
      <c r="AD101" s="12">
        <v>7.52397803136855</v>
      </c>
      <c r="AE101" s="12">
        <v>6.9922344151287197</v>
      </c>
      <c r="AF101" s="12">
        <v>1.3399618661817201</v>
      </c>
      <c r="AG101" s="12">
        <v>1.3399618661817201</v>
      </c>
      <c r="AH101" s="12">
        <v>0.51456053395179202</v>
      </c>
      <c r="AI101" s="12">
        <v>0.51456053395179202</v>
      </c>
      <c r="AJ101" s="12">
        <v>0.53174361623983502</v>
      </c>
      <c r="AK101" s="12">
        <v>7.5092083148724402</v>
      </c>
      <c r="AL101" s="12">
        <v>6.97595631510523</v>
      </c>
      <c r="AM101" s="12">
        <v>1.34735161289201</v>
      </c>
      <c r="AN101" s="12">
        <v>1.34735161289201</v>
      </c>
      <c r="AO101" s="12">
        <v>0.46641826180435603</v>
      </c>
      <c r="AP101" s="12">
        <v>0.46641826180435603</v>
      </c>
      <c r="AQ101" s="12">
        <v>6.4599985748092198E-2</v>
      </c>
      <c r="AR101" s="12">
        <v>6.4599985748092198E-2</v>
      </c>
      <c r="AS101" s="12">
        <v>0.53325199976720705</v>
      </c>
    </row>
    <row r="102" spans="1:45" x14ac:dyDescent="0.25">
      <c r="A102" s="16">
        <v>85</v>
      </c>
      <c r="B102" s="12">
        <v>5.7889370820298598E-4</v>
      </c>
      <c r="C102" s="12">
        <v>9.2554885046830103E-4</v>
      </c>
      <c r="D102" s="12">
        <v>-0.46926803091917402</v>
      </c>
      <c r="E102" s="12">
        <v>1544.56187461378</v>
      </c>
      <c r="F102" s="12">
        <v>1006.40459820145</v>
      </c>
      <c r="G102" s="12">
        <v>1.09947318343914</v>
      </c>
      <c r="H102" s="12">
        <v>1.09947318343914</v>
      </c>
      <c r="I102" s="12">
        <v>0.42835611791888101</v>
      </c>
      <c r="J102" s="12">
        <v>5.08947137837179E-4</v>
      </c>
      <c r="K102" s="12">
        <v>8.1140379584985795E-4</v>
      </c>
      <c r="L102" s="12">
        <v>4.9337638814033998E-4</v>
      </c>
      <c r="M102" s="12">
        <v>4.9337638814033998E-4</v>
      </c>
      <c r="N102" s="12">
        <v>-0.466421672689664</v>
      </c>
      <c r="O102" s="12">
        <v>1241.1286241989701</v>
      </c>
      <c r="P102" s="12">
        <v>751.32108960049197</v>
      </c>
      <c r="Q102" s="12">
        <v>1.2185011112208</v>
      </c>
      <c r="R102" s="12">
        <v>1.2185011112208</v>
      </c>
      <c r="S102" s="12">
        <v>0.50194331564893702</v>
      </c>
      <c r="T102" s="12">
        <v>7.3908977268223499E-4</v>
      </c>
      <c r="U102" s="12">
        <v>1.1415033481784599E-3</v>
      </c>
      <c r="V102" s="12">
        <v>1.13431324392848</v>
      </c>
      <c r="W102" s="12">
        <v>1.13431324392848</v>
      </c>
      <c r="X102" s="12">
        <v>-0.43468200693880799</v>
      </c>
      <c r="Y102" s="12">
        <v>7.2888162279403002</v>
      </c>
      <c r="Z102" s="12">
        <v>6.6911056456253997</v>
      </c>
      <c r="AA102" s="12">
        <v>1.55310929601799</v>
      </c>
      <c r="AB102" s="12">
        <v>1.55310929601799</v>
      </c>
      <c r="AC102" s="12">
        <v>0.59771058231489804</v>
      </c>
      <c r="AD102" s="12">
        <v>7.3425687450509001</v>
      </c>
      <c r="AE102" s="12">
        <v>6.8264649004061404</v>
      </c>
      <c r="AF102" s="12">
        <v>1.2367824471008999</v>
      </c>
      <c r="AG102" s="12">
        <v>1.2367824471008999</v>
      </c>
      <c r="AH102" s="12">
        <v>0.48414135549327098</v>
      </c>
      <c r="AI102" s="12">
        <v>0.48414135549327098</v>
      </c>
      <c r="AJ102" s="12">
        <v>0.516103844644764</v>
      </c>
      <c r="AK102" s="12">
        <v>7.3405135915929396</v>
      </c>
      <c r="AL102" s="12">
        <v>6.8247561583024003</v>
      </c>
      <c r="AM102" s="12">
        <v>1.2366949698196501</v>
      </c>
      <c r="AN102" s="12">
        <v>1.2366949698196501</v>
      </c>
      <c r="AO102" s="12">
        <v>0.47941386874615799</v>
      </c>
      <c r="AP102" s="12">
        <v>0.47941386874615799</v>
      </c>
      <c r="AQ102" s="12">
        <v>7.4841748616965896E-3</v>
      </c>
      <c r="AR102" s="12">
        <v>7.4841748616965896E-3</v>
      </c>
      <c r="AS102" s="12">
        <v>0.51575743329054102</v>
      </c>
    </row>
    <row r="103" spans="1:45" x14ac:dyDescent="0.25">
      <c r="A103" s="16">
        <v>86</v>
      </c>
      <c r="B103" s="12">
        <v>7.2709439550041396E-4</v>
      </c>
      <c r="C103" s="12">
        <v>9.1162949845358002E-4</v>
      </c>
      <c r="D103" s="12">
        <v>-0.22617734422739999</v>
      </c>
      <c r="E103" s="12">
        <v>1264.6024304908599</v>
      </c>
      <c r="F103" s="12">
        <v>1022.50277009359</v>
      </c>
      <c r="G103" s="12">
        <v>1.0930377826480999</v>
      </c>
      <c r="H103" s="12">
        <v>1.0930377826480999</v>
      </c>
      <c r="I103" s="12">
        <v>0.21250447051577401</v>
      </c>
      <c r="J103" s="12">
        <v>6.4127846667270797E-4</v>
      </c>
      <c r="K103" s="12">
        <v>8.0906960965110904E-4</v>
      </c>
      <c r="L103" s="12">
        <v>4.6187699374789502E-4</v>
      </c>
      <c r="M103" s="12">
        <v>4.6187699374789502E-4</v>
      </c>
      <c r="N103" s="12">
        <v>-0.23242116945331101</v>
      </c>
      <c r="O103" s="12">
        <v>1003.92568648409</v>
      </c>
      <c r="P103" s="12">
        <v>756.68177923709595</v>
      </c>
      <c r="Q103" s="12">
        <v>1.2191692045921201</v>
      </c>
      <c r="R103" s="12">
        <v>1.2191692045921201</v>
      </c>
      <c r="S103" s="12">
        <v>0.28273048589819699</v>
      </c>
      <c r="T103" s="12">
        <v>8.9004973602516797E-4</v>
      </c>
      <c r="U103" s="12">
        <v>1.1077843773346101E-3</v>
      </c>
      <c r="V103" s="12">
        <v>1.12154832863625</v>
      </c>
      <c r="W103" s="12">
        <v>1.12154832863625</v>
      </c>
      <c r="X103" s="12">
        <v>-0.218839898736368</v>
      </c>
      <c r="Y103" s="12">
        <v>7.0656597913102397</v>
      </c>
      <c r="Z103" s="12">
        <v>6.7085169992063403</v>
      </c>
      <c r="AA103" s="12">
        <v>1.5727331670051901</v>
      </c>
      <c r="AB103" s="12">
        <v>1.5727331670051901</v>
      </c>
      <c r="AC103" s="12">
        <v>0.35714279210390099</v>
      </c>
      <c r="AD103" s="12">
        <v>7.1382124961409597</v>
      </c>
      <c r="AE103" s="12">
        <v>6.8953497099840302</v>
      </c>
      <c r="AF103" s="12">
        <v>1.05698495508741</v>
      </c>
      <c r="AG103" s="12">
        <v>1.05698495508741</v>
      </c>
      <c r="AH103" s="12">
        <v>0.76532006556882803</v>
      </c>
      <c r="AI103" s="12">
        <v>0.76532006556882803</v>
      </c>
      <c r="AJ103" s="12">
        <v>0.242862786156923</v>
      </c>
      <c r="AK103" s="12">
        <v>6.7347467372204299</v>
      </c>
      <c r="AL103" s="12">
        <v>6.4415582531764004</v>
      </c>
      <c r="AM103" s="12">
        <v>1.08898279113671</v>
      </c>
      <c r="AN103" s="12">
        <v>1.08898279113671</v>
      </c>
      <c r="AO103" s="12">
        <v>-0.42525652067751002</v>
      </c>
      <c r="AP103" s="12">
        <v>-0.42525652067751002</v>
      </c>
      <c r="AQ103" s="12">
        <v>1.9619947581873001</v>
      </c>
      <c r="AR103" s="12">
        <v>1.9619947581873001</v>
      </c>
      <c r="AS103" s="12">
        <v>0.29318848404402498</v>
      </c>
    </row>
    <row r="104" spans="1:45" x14ac:dyDescent="0.25">
      <c r="A104" s="16">
        <v>87</v>
      </c>
      <c r="B104" s="12">
        <v>6.2270427064770799E-4</v>
      </c>
      <c r="C104" s="12">
        <v>8.2739505010906596E-4</v>
      </c>
      <c r="D104" s="12">
        <v>-0.28421055141547602</v>
      </c>
      <c r="E104" s="12">
        <v>1684.9005634392599</v>
      </c>
      <c r="F104" s="12">
        <v>1258.0134557777001</v>
      </c>
      <c r="G104" s="12">
        <v>0.95926351007588395</v>
      </c>
      <c r="H104" s="12">
        <v>0.95926351007588395</v>
      </c>
      <c r="I104" s="12">
        <v>0.29217269487957598</v>
      </c>
      <c r="J104" s="12">
        <v>6.9016820419342498E-4</v>
      </c>
      <c r="K104" s="12">
        <v>9.1028986281060898E-4</v>
      </c>
      <c r="L104" s="12">
        <v>-3.90495654289292E-4</v>
      </c>
      <c r="M104" s="12">
        <v>-3.90495654289292E-4</v>
      </c>
      <c r="N104" s="12">
        <v>-0.27682773727534199</v>
      </c>
      <c r="O104" s="12">
        <v>1299.6538949022599</v>
      </c>
      <c r="P104" s="12">
        <v>927.25497660081703</v>
      </c>
      <c r="Q104" s="12">
        <v>1.05560842270557</v>
      </c>
      <c r="R104" s="12">
        <v>1.05560842270557</v>
      </c>
      <c r="S104" s="12">
        <v>0.33762468990302102</v>
      </c>
      <c r="T104" s="12">
        <v>5.7467624103029E-4</v>
      </c>
      <c r="U104" s="12">
        <v>7.66762350768805E-4</v>
      </c>
      <c r="V104" s="12">
        <v>0.95941997802972601</v>
      </c>
      <c r="W104" s="12">
        <v>0.95941997802972601</v>
      </c>
      <c r="X104" s="12">
        <v>-0.28837008766990302</v>
      </c>
      <c r="Y104" s="12">
        <v>7.3312583667132598</v>
      </c>
      <c r="Z104" s="12">
        <v>6.9841719752711899</v>
      </c>
      <c r="AA104" s="12">
        <v>1.8178169357726199</v>
      </c>
      <c r="AB104" s="12">
        <v>1.8178169357726199</v>
      </c>
      <c r="AC104" s="12">
        <v>0.34708639144206499</v>
      </c>
      <c r="AD104" s="12">
        <v>7.4199641351417602</v>
      </c>
      <c r="AE104" s="12">
        <v>7.0906101853890204</v>
      </c>
      <c r="AF104" s="12">
        <v>1.38291267376408</v>
      </c>
      <c r="AG104" s="12">
        <v>1.38291267376408</v>
      </c>
      <c r="AH104" s="12">
        <v>0.54493602515233397</v>
      </c>
      <c r="AI104" s="12">
        <v>0.54493602515233397</v>
      </c>
      <c r="AJ104" s="12">
        <v>0.32935394975273802</v>
      </c>
      <c r="AK104" s="12">
        <v>7.4000533518047202</v>
      </c>
      <c r="AL104" s="12">
        <v>7.0687708544018699</v>
      </c>
      <c r="AM104" s="12">
        <v>1.39313859019907</v>
      </c>
      <c r="AN104" s="12">
        <v>1.39313859019907</v>
      </c>
      <c r="AO104" s="12">
        <v>0.48631330877415402</v>
      </c>
      <c r="AP104" s="12">
        <v>0.48631330877415402</v>
      </c>
      <c r="AQ104" s="12">
        <v>7.5234083198727195E-2</v>
      </c>
      <c r="AR104" s="12">
        <v>7.5234083198727195E-2</v>
      </c>
      <c r="AS104" s="12">
        <v>0.33128249740285498</v>
      </c>
    </row>
    <row r="105" spans="1:45" x14ac:dyDescent="0.25">
      <c r="A105" s="16">
        <v>88</v>
      </c>
      <c r="B105" s="12">
        <v>5.4490513696935604E-4</v>
      </c>
      <c r="C105" s="12">
        <v>8.24653555870302E-4</v>
      </c>
      <c r="D105" s="12">
        <v>-0.41435164695375498</v>
      </c>
      <c r="E105" s="12">
        <v>1532.09896671972</v>
      </c>
      <c r="F105" s="12">
        <v>1066.4768070058101</v>
      </c>
      <c r="G105" s="12">
        <v>1.1683444144274</v>
      </c>
      <c r="H105" s="12">
        <v>1.1683444144274</v>
      </c>
      <c r="I105" s="12">
        <v>0.36227815705562</v>
      </c>
      <c r="J105" s="12">
        <v>3.8634078649656697E-4</v>
      </c>
      <c r="K105" s="12">
        <v>5.9248905647225295E-4</v>
      </c>
      <c r="L105" s="12">
        <v>1.2023708421248999E-3</v>
      </c>
      <c r="M105" s="12">
        <v>1.2023708421248999E-3</v>
      </c>
      <c r="N105" s="12">
        <v>-0.427612556210899</v>
      </c>
      <c r="O105" s="12">
        <v>1261.3384447425899</v>
      </c>
      <c r="P105" s="12">
        <v>843.35652952608496</v>
      </c>
      <c r="Q105" s="12">
        <v>1.27625195830982</v>
      </c>
      <c r="R105" s="12">
        <v>1.27625195830982</v>
      </c>
      <c r="S105" s="12">
        <v>0.40253889583913699</v>
      </c>
      <c r="T105" s="12">
        <v>7.6211904254937896E-4</v>
      </c>
      <c r="U105" s="12">
        <v>1.1087668989688501E-3</v>
      </c>
      <c r="V105" s="12">
        <v>1.1899676628401601</v>
      </c>
      <c r="W105" s="12">
        <v>1.1899676628401601</v>
      </c>
      <c r="X105" s="12">
        <v>-0.37490100766464701</v>
      </c>
      <c r="Y105" s="12">
        <v>7.3789981391483801</v>
      </c>
      <c r="Z105" s="12">
        <v>6.9042305978973104</v>
      </c>
      <c r="AA105" s="12">
        <v>1.6156134657643</v>
      </c>
      <c r="AB105" s="12">
        <v>1.6156134657643</v>
      </c>
      <c r="AC105" s="12">
        <v>0.47476754125106502</v>
      </c>
      <c r="AD105" s="12">
        <v>7.3378514369223602</v>
      </c>
      <c r="AE105" s="12">
        <v>7.0199773597416399</v>
      </c>
      <c r="AF105" s="12">
        <v>0.45944743398193499</v>
      </c>
      <c r="AG105" s="12">
        <v>0.45944743398193499</v>
      </c>
      <c r="AH105" s="12">
        <v>2.0536718731588102</v>
      </c>
      <c r="AI105" s="12">
        <v>2.0536718731588102</v>
      </c>
      <c r="AJ105" s="12">
        <v>0.31787407718071797</v>
      </c>
      <c r="AK105" s="12"/>
      <c r="AL105" s="12"/>
      <c r="AM105" s="12"/>
      <c r="AN105" s="12"/>
      <c r="AO105" s="12"/>
      <c r="AP105" s="12"/>
      <c r="AQ105" s="12"/>
      <c r="AR105" s="12"/>
      <c r="AS105" s="12"/>
    </row>
    <row r="106" spans="1:45" x14ac:dyDescent="0.25">
      <c r="A106" s="16">
        <v>89</v>
      </c>
      <c r="B106" s="12">
        <v>5.8496636443410705E-4</v>
      </c>
      <c r="C106" s="12">
        <v>7.3053642245882796E-4</v>
      </c>
      <c r="D106" s="12">
        <v>-0.222224740691566</v>
      </c>
      <c r="E106" s="12">
        <v>1420.28073444812</v>
      </c>
      <c r="F106" s="12">
        <v>1167.5113292619701</v>
      </c>
      <c r="G106" s="12">
        <v>1.1855167414419201</v>
      </c>
      <c r="H106" s="12">
        <v>1.1855167414419201</v>
      </c>
      <c r="I106" s="12">
        <v>0.195980138010137</v>
      </c>
      <c r="J106" s="12">
        <v>4.5451055012301299E-4</v>
      </c>
      <c r="K106" s="12">
        <v>5.7419022927172598E-4</v>
      </c>
      <c r="L106" s="12">
        <v>8.9098756867494599E-4</v>
      </c>
      <c r="M106" s="12">
        <v>8.9098756867494599E-4</v>
      </c>
      <c r="N106" s="12">
        <v>-0.23373962535648399</v>
      </c>
      <c r="O106" s="12">
        <v>1156.3023798102799</v>
      </c>
      <c r="P106" s="12">
        <v>929.63886399786895</v>
      </c>
      <c r="Q106" s="12">
        <v>1.2963384378271601</v>
      </c>
      <c r="R106" s="12">
        <v>1.2963384378271601</v>
      </c>
      <c r="S106" s="12">
        <v>0.21818639680772201</v>
      </c>
      <c r="T106" s="12">
        <v>8.6773398663430299E-4</v>
      </c>
      <c r="U106" s="12">
        <v>1.0605574940166999E-3</v>
      </c>
      <c r="V106" s="12">
        <v>1.23373988762456</v>
      </c>
      <c r="W106" s="12">
        <v>1.23373988762456</v>
      </c>
      <c r="X106" s="12">
        <v>-0.20066478592236001</v>
      </c>
      <c r="Y106" s="12">
        <v>7.1972334877666801</v>
      </c>
      <c r="Z106" s="12">
        <v>6.9928405397732902</v>
      </c>
      <c r="AA106" s="12">
        <v>1.5117955142158499</v>
      </c>
      <c r="AB106" s="12">
        <v>1.5117955142158499</v>
      </c>
      <c r="AC106" s="12">
        <v>0.204392947993392</v>
      </c>
      <c r="AD106" s="12">
        <v>7.2611534052113802</v>
      </c>
      <c r="AE106" s="12">
        <v>7.0579615401715197</v>
      </c>
      <c r="AF106" s="12">
        <v>0.92960989484995304</v>
      </c>
      <c r="AG106" s="12">
        <v>0.92960989484995304</v>
      </c>
      <c r="AH106" s="12">
        <v>0.85254441064807696</v>
      </c>
      <c r="AI106" s="12">
        <v>0.85254441064807696</v>
      </c>
      <c r="AJ106" s="12">
        <v>0.20319186503985501</v>
      </c>
      <c r="AK106" s="12">
        <v>7.2528484885284001</v>
      </c>
      <c r="AL106" s="12">
        <v>7.0496532140559198</v>
      </c>
      <c r="AM106" s="12">
        <v>0.92993844749258803</v>
      </c>
      <c r="AN106" s="12">
        <v>0.92993844749258803</v>
      </c>
      <c r="AO106" s="12">
        <v>0.82397177691650203</v>
      </c>
      <c r="AP106" s="12">
        <v>0.82397177691650203</v>
      </c>
      <c r="AQ106" s="12">
        <v>5.6498382029713301E-2</v>
      </c>
      <c r="AR106" s="12">
        <v>5.6498382029713301E-2</v>
      </c>
      <c r="AS106" s="12">
        <v>0.20319527447248201</v>
      </c>
    </row>
    <row r="107" spans="1:45" x14ac:dyDescent="0.25">
      <c r="A107" s="16">
        <v>90</v>
      </c>
      <c r="B107" s="12">
        <v>5.6006977918561496E-4</v>
      </c>
      <c r="C107" s="12">
        <v>7.9562977787986302E-4</v>
      </c>
      <c r="D107" s="12">
        <v>-0.351072592829206</v>
      </c>
      <c r="E107" s="12">
        <v>1467.1993405816499</v>
      </c>
      <c r="F107" s="12">
        <v>1084.98645412007</v>
      </c>
      <c r="G107" s="12">
        <v>1.18947189820122</v>
      </c>
      <c r="H107" s="12">
        <v>1.18947189820122</v>
      </c>
      <c r="I107" s="12">
        <v>0.30178787084744502</v>
      </c>
      <c r="J107" s="12">
        <v>4.3894501483550098E-4</v>
      </c>
      <c r="K107" s="12">
        <v>6.2763586073350495E-4</v>
      </c>
      <c r="L107" s="12">
        <v>8.7018986300766701E-4</v>
      </c>
      <c r="M107" s="12">
        <v>8.7018986300766701E-4</v>
      </c>
      <c r="N107" s="12">
        <v>-0.35758600441345301</v>
      </c>
      <c r="O107" s="12">
        <v>1190.65405763903</v>
      </c>
      <c r="P107" s="12">
        <v>856.25020952884302</v>
      </c>
      <c r="Q107" s="12">
        <v>1.3065024935774301</v>
      </c>
      <c r="R107" s="12">
        <v>1.3065024935774301</v>
      </c>
      <c r="S107" s="12">
        <v>0.32969542910175498</v>
      </c>
      <c r="T107" s="12">
        <v>8.4897493926699703E-4</v>
      </c>
      <c r="U107" s="12">
        <v>1.15561393903744E-3</v>
      </c>
      <c r="V107" s="12">
        <v>1.2436904212725</v>
      </c>
      <c r="W107" s="12">
        <v>1.2436904212725</v>
      </c>
      <c r="X107" s="12">
        <v>-0.30835736275055903</v>
      </c>
      <c r="Y107" s="12">
        <v>7.2277829298208003</v>
      </c>
      <c r="Z107" s="12">
        <v>6.8591192070371099</v>
      </c>
      <c r="AA107" s="12">
        <v>1.46855969610645</v>
      </c>
      <c r="AB107" s="12">
        <v>1.46855969610645</v>
      </c>
      <c r="AC107" s="12">
        <v>0.36866372278369403</v>
      </c>
      <c r="AD107" s="12">
        <v>7.2927856419736203</v>
      </c>
      <c r="AE107" s="12">
        <v>6.9660860190393796</v>
      </c>
      <c r="AF107" s="12">
        <v>1.0384413532288199</v>
      </c>
      <c r="AG107" s="12">
        <v>1.0384413532288199</v>
      </c>
      <c r="AH107" s="12">
        <v>0.66843078722927896</v>
      </c>
      <c r="AI107" s="12">
        <v>0.66843078722927896</v>
      </c>
      <c r="AJ107" s="12">
        <v>0.32669962293423899</v>
      </c>
      <c r="AK107" s="12">
        <v>7.2855787683378699</v>
      </c>
      <c r="AL107" s="12">
        <v>6.9634246755426501</v>
      </c>
      <c r="AM107" s="12">
        <v>1.02914893656276</v>
      </c>
      <c r="AN107" s="12">
        <v>1.02914893656276</v>
      </c>
      <c r="AO107" s="12">
        <v>0.670173218989501</v>
      </c>
      <c r="AP107" s="12">
        <v>0.670173218989501</v>
      </c>
      <c r="AQ107" s="12">
        <v>1.8746657271048801E-2</v>
      </c>
      <c r="AR107" s="12">
        <v>1.8746657271048801E-2</v>
      </c>
      <c r="AS107" s="12">
        <v>0.32215409279522</v>
      </c>
    </row>
    <row r="108" spans="1:45" x14ac:dyDescent="0.25">
      <c r="A108" s="16">
        <v>91</v>
      </c>
      <c r="B108" s="12">
        <v>5.0690867467911502E-4</v>
      </c>
      <c r="C108" s="12">
        <v>8.41011456444963E-4</v>
      </c>
      <c r="D108" s="12">
        <v>-0.50627442375996801</v>
      </c>
      <c r="E108" s="12">
        <v>1786.4108786469201</v>
      </c>
      <c r="F108" s="12">
        <v>1112.72587340577</v>
      </c>
      <c r="G108" s="12">
        <v>1.08056166206279</v>
      </c>
      <c r="H108" s="12">
        <v>1.08056166206279</v>
      </c>
      <c r="I108" s="12">
        <v>0.47339576450425502</v>
      </c>
      <c r="J108" s="12">
        <v>4.5701342678947798E-4</v>
      </c>
      <c r="K108" s="12">
        <v>7.6037537334309297E-4</v>
      </c>
      <c r="L108" s="12">
        <v>3.8331413496346802E-4</v>
      </c>
      <c r="M108" s="12">
        <v>3.8331413496346802E-4</v>
      </c>
      <c r="N108" s="12">
        <v>-0.50909945289345804</v>
      </c>
      <c r="O108" s="12">
        <v>1446.95784457073</v>
      </c>
      <c r="P108" s="12">
        <v>840.57746361095894</v>
      </c>
      <c r="Q108" s="12">
        <v>1.1870350309017801</v>
      </c>
      <c r="R108" s="12">
        <v>1.1870350309017801</v>
      </c>
      <c r="S108" s="12">
        <v>0.543129480895158</v>
      </c>
      <c r="T108" s="12">
        <v>6.2400138905243903E-4</v>
      </c>
      <c r="U108" s="12">
        <v>1.00680428933235E-3</v>
      </c>
      <c r="V108" s="12">
        <v>1.1087239143691301</v>
      </c>
      <c r="W108" s="12">
        <v>1.1087239143691301</v>
      </c>
      <c r="X108" s="12">
        <v>-0.47838392920145001</v>
      </c>
      <c r="Y108" s="12">
        <v>7.48269294922207</v>
      </c>
      <c r="Z108" s="12">
        <v>6.8244560031599102</v>
      </c>
      <c r="AA108" s="12">
        <v>1.6160393566981199</v>
      </c>
      <c r="AB108" s="12">
        <v>1.6160393566981199</v>
      </c>
      <c r="AC108" s="12">
        <v>0.65823694606215999</v>
      </c>
      <c r="AD108" s="12">
        <v>7.5129028063640702</v>
      </c>
      <c r="AE108" s="12">
        <v>6.9391859760673098</v>
      </c>
      <c r="AF108" s="12">
        <v>1.3026742345548501</v>
      </c>
      <c r="AG108" s="12">
        <v>1.3026742345548501</v>
      </c>
      <c r="AH108" s="12">
        <v>0.44462651670332198</v>
      </c>
      <c r="AI108" s="12">
        <v>0.44462651670332198</v>
      </c>
      <c r="AJ108" s="12">
        <v>0.57371683029676501</v>
      </c>
      <c r="AK108" s="12">
        <v>7.4988499467583303</v>
      </c>
      <c r="AL108" s="12">
        <v>6.9237495629427102</v>
      </c>
      <c r="AM108" s="12">
        <v>1.3094680038507001</v>
      </c>
      <c r="AN108" s="12">
        <v>1.3094680038507001</v>
      </c>
      <c r="AO108" s="12">
        <v>0.400924861827052</v>
      </c>
      <c r="AP108" s="12">
        <v>0.400924861827052</v>
      </c>
      <c r="AQ108" s="12">
        <v>5.2612753671460198E-2</v>
      </c>
      <c r="AR108" s="12">
        <v>5.2612753671460198E-2</v>
      </c>
      <c r="AS108" s="12">
        <v>0.57510038381562401</v>
      </c>
    </row>
    <row r="109" spans="1:45" x14ac:dyDescent="0.25">
      <c r="A109" s="16">
        <v>92</v>
      </c>
      <c r="B109" s="12">
        <v>4.4151193308562098E-4</v>
      </c>
      <c r="C109" s="12">
        <v>1.0332537064412701E-3</v>
      </c>
      <c r="D109" s="12">
        <v>-0.850262992368089</v>
      </c>
      <c r="E109" s="12">
        <v>1834.9247379912399</v>
      </c>
      <c r="F109" s="12">
        <v>875.59988551759398</v>
      </c>
      <c r="G109" s="12">
        <v>1.16730331459557</v>
      </c>
      <c r="H109" s="12">
        <v>1.16730331459557</v>
      </c>
      <c r="I109" s="12">
        <v>0.73984951002755595</v>
      </c>
      <c r="J109" s="12">
        <v>3.5240178296239697E-4</v>
      </c>
      <c r="K109" s="12">
        <v>8.3418128069612696E-4</v>
      </c>
      <c r="L109" s="12">
        <v>8.1016823585917995E-4</v>
      </c>
      <c r="M109" s="12">
        <v>8.1016823585917995E-4</v>
      </c>
      <c r="N109" s="12">
        <v>-0.86167878814994803</v>
      </c>
      <c r="O109" s="12">
        <v>1468.4874514589301</v>
      </c>
      <c r="P109" s="12">
        <v>666.48369306088603</v>
      </c>
      <c r="Q109" s="12">
        <v>1.30431808637791</v>
      </c>
      <c r="R109" s="12">
        <v>1.30431808637791</v>
      </c>
      <c r="S109" s="12">
        <v>0.78997253266598699</v>
      </c>
      <c r="T109" s="12">
        <v>6.6211644469937902E-4</v>
      </c>
      <c r="U109" s="12">
        <v>1.4040382652409399E-3</v>
      </c>
      <c r="V109" s="12">
        <v>1.2149980817435999</v>
      </c>
      <c r="W109" s="12">
        <v>1.2149980817435999</v>
      </c>
      <c r="X109" s="12">
        <v>-0.75166639985333605</v>
      </c>
      <c r="Y109" s="12">
        <v>7.4815865754904998</v>
      </c>
      <c r="Z109" s="12">
        <v>6.6333888421096896</v>
      </c>
      <c r="AA109" s="12">
        <v>1.52864234647238</v>
      </c>
      <c r="AB109" s="12">
        <v>1.52864234647238</v>
      </c>
      <c r="AC109" s="12">
        <v>0.84819773338081195</v>
      </c>
      <c r="AD109" s="12">
        <v>7.5157272834314499</v>
      </c>
      <c r="AE109" s="12">
        <v>6.7620186126569504</v>
      </c>
      <c r="AF109" s="12">
        <v>0.91134527386854702</v>
      </c>
      <c r="AG109" s="12">
        <v>0.91134527386854702</v>
      </c>
      <c r="AH109" s="12">
        <v>0.900329465545465</v>
      </c>
      <c r="AI109" s="12">
        <v>0.900329465545465</v>
      </c>
      <c r="AJ109" s="12">
        <v>0.75370867077449699</v>
      </c>
      <c r="AK109" s="12">
        <v>7.4020384013599996</v>
      </c>
      <c r="AL109" s="12">
        <v>6.6406354753126502</v>
      </c>
      <c r="AM109" s="12">
        <v>0.96762817328446604</v>
      </c>
      <c r="AN109" s="12">
        <v>0.96762817328446604</v>
      </c>
      <c r="AO109" s="12">
        <v>0.45359956796929402</v>
      </c>
      <c r="AP109" s="12">
        <v>0.45359956796929402</v>
      </c>
      <c r="AQ109" s="12">
        <v>0.67506939194086002</v>
      </c>
      <c r="AR109" s="12">
        <v>0.67506939194086002</v>
      </c>
      <c r="AS109" s="12">
        <v>0.76140292604734405</v>
      </c>
    </row>
    <row r="110" spans="1:45" x14ac:dyDescent="0.25">
      <c r="A110" s="16">
        <v>93</v>
      </c>
      <c r="B110" s="12">
        <v>5.9028973387762796E-4</v>
      </c>
      <c r="C110" s="12">
        <v>8.2637798529040199E-4</v>
      </c>
      <c r="D110" s="12">
        <v>-0.33643878742911398</v>
      </c>
      <c r="E110" s="12">
        <v>1457.61151376557</v>
      </c>
      <c r="F110" s="12">
        <v>1078.8793722448399</v>
      </c>
      <c r="G110" s="12">
        <v>1.1468783005620999</v>
      </c>
      <c r="H110" s="12">
        <v>1.1468783005620999</v>
      </c>
      <c r="I110" s="12">
        <v>0.30087626247224097</v>
      </c>
      <c r="J110" s="12">
        <v>4.4214320750482001E-4</v>
      </c>
      <c r="K110" s="12">
        <v>6.2583329662288002E-4</v>
      </c>
      <c r="L110" s="12">
        <v>1.0202309439367599E-3</v>
      </c>
      <c r="M110" s="12">
        <v>1.0202309439367599E-3</v>
      </c>
      <c r="N110" s="12">
        <v>-0.347450207830587</v>
      </c>
      <c r="O110" s="12">
        <v>1186.1124460267899</v>
      </c>
      <c r="P110" s="12">
        <v>845.86678889670895</v>
      </c>
      <c r="Q110" s="12">
        <v>1.2567937864843099</v>
      </c>
      <c r="R110" s="12">
        <v>1.2567937864843099</v>
      </c>
      <c r="S110" s="12">
        <v>0.33807449894067998</v>
      </c>
      <c r="T110" s="12">
        <v>7.9136306715863098E-4</v>
      </c>
      <c r="U110" s="12">
        <v>1.0781032839928201E-3</v>
      </c>
      <c r="V110" s="12">
        <v>1.16813533294349</v>
      </c>
      <c r="W110" s="12">
        <v>1.16813533294349</v>
      </c>
      <c r="X110" s="12">
        <v>-0.30920169750084697</v>
      </c>
      <c r="Y110" s="12">
        <v>7.2585393255426496</v>
      </c>
      <c r="Z110" s="12">
        <v>6.92374201225973</v>
      </c>
      <c r="AA110" s="12">
        <v>1.61497099392874</v>
      </c>
      <c r="AB110" s="12">
        <v>1.61497099392874</v>
      </c>
      <c r="AC110" s="12">
        <v>0.33479731328291401</v>
      </c>
      <c r="AD110" s="12">
        <v>7.3381567336657403</v>
      </c>
      <c r="AE110" s="12">
        <v>7.0774366057975504</v>
      </c>
      <c r="AF110" s="12">
        <v>0.35068569914245601</v>
      </c>
      <c r="AG110" s="12">
        <v>0.35068569914245601</v>
      </c>
      <c r="AH110" s="12">
        <v>2.7497176203343798</v>
      </c>
      <c r="AI110" s="12">
        <v>2.7497176203343798</v>
      </c>
      <c r="AJ110" s="12">
        <v>0.26072012786819598</v>
      </c>
      <c r="AK110" s="12"/>
      <c r="AL110" s="12"/>
      <c r="AM110" s="12"/>
      <c r="AN110" s="12"/>
      <c r="AO110" s="12"/>
      <c r="AP110" s="12"/>
      <c r="AQ110" s="12"/>
      <c r="AR110" s="12"/>
      <c r="AS110" s="12"/>
    </row>
    <row r="111" spans="1:45" x14ac:dyDescent="0.25">
      <c r="A111" s="16">
        <v>94</v>
      </c>
      <c r="B111" s="12">
        <v>5.4360860180668804E-4</v>
      </c>
      <c r="C111" s="12">
        <v>9.6303501945525305E-4</v>
      </c>
      <c r="D111" s="12">
        <v>-0.57186027016408902</v>
      </c>
      <c r="E111" s="12">
        <v>1717.8027185835199</v>
      </c>
      <c r="F111" s="12">
        <v>995.95689981360499</v>
      </c>
      <c r="G111" s="12">
        <v>1.057952530074</v>
      </c>
      <c r="H111" s="12">
        <v>1.057952530074</v>
      </c>
      <c r="I111" s="12">
        <v>0.54509728055816897</v>
      </c>
      <c r="J111" s="12">
        <v>5.0903756069635799E-4</v>
      </c>
      <c r="K111" s="12">
        <v>9.04083105853499E-4</v>
      </c>
      <c r="L111" s="12">
        <v>2.42835582101509E-4</v>
      </c>
      <c r="M111" s="12">
        <v>2.42835582101509E-4</v>
      </c>
      <c r="N111" s="12">
        <v>-0.57439948047606704</v>
      </c>
      <c r="O111" s="12">
        <v>1357.20133139461</v>
      </c>
      <c r="P111" s="12">
        <v>734.22680788548905</v>
      </c>
      <c r="Q111" s="12">
        <v>1.17632940849029</v>
      </c>
      <c r="R111" s="12">
        <v>1.17632940849029</v>
      </c>
      <c r="S111" s="12">
        <v>0.61436203044405502</v>
      </c>
      <c r="T111" s="12">
        <v>6.3607774996448198E-4</v>
      </c>
      <c r="U111" s="12">
        <v>1.09818226418317E-3</v>
      </c>
      <c r="V111" s="12">
        <v>1.08233099249417</v>
      </c>
      <c r="W111" s="12">
        <v>1.08233099249417</v>
      </c>
      <c r="X111" s="12">
        <v>-0.54609080057719095</v>
      </c>
      <c r="Y111" s="12">
        <v>7.3582770856071296</v>
      </c>
      <c r="Z111" s="12">
        <v>6.7156514401995597</v>
      </c>
      <c r="AA111" s="12">
        <v>1.62793677874767</v>
      </c>
      <c r="AB111" s="12">
        <v>1.62793677874767</v>
      </c>
      <c r="AC111" s="12">
        <v>0.64262564540757205</v>
      </c>
      <c r="AD111" s="12">
        <v>7.4426720426036201</v>
      </c>
      <c r="AE111" s="12">
        <v>6.8463420580090899</v>
      </c>
      <c r="AF111" s="12">
        <v>1.18876184292167</v>
      </c>
      <c r="AG111" s="12">
        <v>1.18876184292167</v>
      </c>
      <c r="AH111" s="12">
        <v>0.62145976783476398</v>
      </c>
      <c r="AI111" s="12">
        <v>0.62145976783476398</v>
      </c>
      <c r="AJ111" s="12">
        <v>0.59632998459453701</v>
      </c>
      <c r="AK111" s="12">
        <v>7.2200208449012004</v>
      </c>
      <c r="AL111" s="12">
        <v>6.5918298469979897</v>
      </c>
      <c r="AM111" s="12">
        <v>1.2707167283905001</v>
      </c>
      <c r="AN111" s="12">
        <v>1.2707167283905001</v>
      </c>
      <c r="AO111" s="12">
        <v>-4.2928052933206999E-2</v>
      </c>
      <c r="AP111" s="12">
        <v>-4.2928052933206999E-2</v>
      </c>
      <c r="AQ111" s="12">
        <v>0.83958021467599597</v>
      </c>
      <c r="AR111" s="12">
        <v>0.83958021467599597</v>
      </c>
      <c r="AS111" s="12">
        <v>0.62819099790321198</v>
      </c>
    </row>
    <row r="112" spans="1:45" x14ac:dyDescent="0.25">
      <c r="A112" s="16">
        <v>95</v>
      </c>
      <c r="B112" s="12">
        <v>6.6745222028148003E-4</v>
      </c>
      <c r="C112" s="12">
        <v>8.5733064759010405E-4</v>
      </c>
      <c r="D112" s="12">
        <v>-0.25035585640376601</v>
      </c>
      <c r="E112" s="12">
        <v>1313.43026721096</v>
      </c>
      <c r="F112" s="12">
        <v>1052.20817229462</v>
      </c>
      <c r="G112" s="12">
        <v>1.13754800697655</v>
      </c>
      <c r="H112" s="12">
        <v>1.13754800697655</v>
      </c>
      <c r="I112" s="12">
        <v>0.22175126229042</v>
      </c>
      <c r="J112" s="12">
        <v>5.49673989918438E-4</v>
      </c>
      <c r="K112" s="12">
        <v>7.0518948943853598E-4</v>
      </c>
      <c r="L112" s="12">
        <v>7.2360681349186405E-4</v>
      </c>
      <c r="M112" s="12">
        <v>7.2360681349186405E-4</v>
      </c>
      <c r="N112" s="12">
        <v>-0.249141189162461</v>
      </c>
      <c r="O112" s="12">
        <v>1058.7004648316799</v>
      </c>
      <c r="P112" s="12">
        <v>800.96247069651497</v>
      </c>
      <c r="Q112" s="12">
        <v>1.26059387439115</v>
      </c>
      <c r="R112" s="12">
        <v>1.26059387439115</v>
      </c>
      <c r="S112" s="12">
        <v>0.27898336550046199</v>
      </c>
      <c r="T112" s="12">
        <v>8.89700752767407E-4</v>
      </c>
      <c r="U112" s="12">
        <v>1.1200997153634001E-3</v>
      </c>
      <c r="V112" s="12">
        <v>1.17098580558216</v>
      </c>
      <c r="W112" s="12">
        <v>1.17098580558216</v>
      </c>
      <c r="X112" s="12">
        <v>-0.23028781855889399</v>
      </c>
      <c r="Y112" s="12">
        <v>7.12010703883736</v>
      </c>
      <c r="Z112" s="12">
        <v>6.8036861373567401</v>
      </c>
      <c r="AA112" s="12">
        <v>1.55217909936031</v>
      </c>
      <c r="AB112" s="12">
        <v>1.55217909936031</v>
      </c>
      <c r="AC112" s="12">
        <v>0.31642090148061902</v>
      </c>
      <c r="AD112" s="12">
        <v>7.1806383359595101</v>
      </c>
      <c r="AE112" s="12">
        <v>6.9579547703756202</v>
      </c>
      <c r="AF112" s="12">
        <v>0.88319251393908005</v>
      </c>
      <c r="AG112" s="12">
        <v>0.88319251393908005</v>
      </c>
      <c r="AH112" s="12">
        <v>0.99287022895822097</v>
      </c>
      <c r="AI112" s="12">
        <v>0.99287022895822097</v>
      </c>
      <c r="AJ112" s="12">
        <v>0.222683565583886</v>
      </c>
      <c r="AK112" s="12">
        <v>6.1425135920178802</v>
      </c>
      <c r="AL112" s="12">
        <v>5.86316632541691</v>
      </c>
      <c r="AM112" s="12">
        <v>0.178285996258298</v>
      </c>
      <c r="AN112" s="12">
        <v>0.178285996258298</v>
      </c>
      <c r="AO112" s="12">
        <v>-8.9270201813312902</v>
      </c>
      <c r="AP112" s="12">
        <v>-8.9270201813312902</v>
      </c>
      <c r="AQ112" s="12">
        <v>139.652541136792</v>
      </c>
      <c r="AR112" s="12">
        <v>139.652541136792</v>
      </c>
      <c r="AS112" s="12">
        <v>0.27934726660096798</v>
      </c>
    </row>
    <row r="113" spans="1:45" x14ac:dyDescent="0.25">
      <c r="A113" s="16">
        <v>96</v>
      </c>
      <c r="B113" s="12">
        <v>5.8622766512739797E-4</v>
      </c>
      <c r="C113" s="12">
        <v>8.1316368506641895E-4</v>
      </c>
      <c r="D113" s="12">
        <v>-0.32722420275671998</v>
      </c>
      <c r="E113" s="12">
        <v>1651.4595680058301</v>
      </c>
      <c r="F113" s="12">
        <v>1199.694878432</v>
      </c>
      <c r="G113" s="12">
        <v>1.0278822406122701</v>
      </c>
      <c r="H113" s="12">
        <v>1.0278822406122701</v>
      </c>
      <c r="I113" s="12">
        <v>0.31959222707744001</v>
      </c>
      <c r="J113" s="12">
        <v>5.9175420208829098E-4</v>
      </c>
      <c r="K113" s="12">
        <v>8.2045787511038598E-4</v>
      </c>
      <c r="L113" s="12">
        <v>-3.4813229435179203E-5</v>
      </c>
      <c r="M113" s="12">
        <v>-3.4813229435179203E-5</v>
      </c>
      <c r="N113" s="12">
        <v>-0.32677121921098601</v>
      </c>
      <c r="O113" s="12">
        <v>1297.39281178382</v>
      </c>
      <c r="P113" s="12">
        <v>898.34245013611996</v>
      </c>
      <c r="Q113" s="12">
        <v>1.1345795570121999</v>
      </c>
      <c r="R113" s="12">
        <v>1.1345795570121999</v>
      </c>
      <c r="S113" s="12">
        <v>0.36756065708756802</v>
      </c>
      <c r="T113" s="12">
        <v>6.3427041351740395E-4</v>
      </c>
      <c r="U113" s="12">
        <v>8.7334862366610501E-4</v>
      </c>
      <c r="V113" s="12">
        <v>1.04109492678872</v>
      </c>
      <c r="W113" s="12">
        <v>1.04109492678872</v>
      </c>
      <c r="X113" s="12">
        <v>-0.319859432701319</v>
      </c>
      <c r="Y113" s="12">
        <v>7.34349431622603</v>
      </c>
      <c r="Z113" s="12">
        <v>6.9630974835944199</v>
      </c>
      <c r="AA113" s="12">
        <v>1.7227127970577201</v>
      </c>
      <c r="AB113" s="12">
        <v>1.7227127970577201</v>
      </c>
      <c r="AC113" s="12">
        <v>0.38039683263160701</v>
      </c>
      <c r="AD113" s="12">
        <v>7.4121507834965099</v>
      </c>
      <c r="AE113" s="12">
        <v>7.0650851088981099</v>
      </c>
      <c r="AF113" s="12">
        <v>1.16668578008547</v>
      </c>
      <c r="AG113" s="12">
        <v>1.16668578008547</v>
      </c>
      <c r="AH113" s="12">
        <v>0.71499237976279195</v>
      </c>
      <c r="AI113" s="12">
        <v>0.71499237976279195</v>
      </c>
      <c r="AJ113" s="12">
        <v>0.34706567459839899</v>
      </c>
      <c r="AK113" s="12"/>
      <c r="AL113" s="12"/>
      <c r="AM113" s="12"/>
      <c r="AN113" s="12"/>
      <c r="AO113" s="12"/>
      <c r="AP113" s="12"/>
      <c r="AQ113" s="12"/>
      <c r="AR113" s="12"/>
      <c r="AS113" s="12"/>
    </row>
    <row r="114" spans="1:45" x14ac:dyDescent="0.25">
      <c r="A114" s="16">
        <v>97</v>
      </c>
      <c r="B114" s="12">
        <v>5.6716900633614403E-4</v>
      </c>
      <c r="C114" s="12">
        <v>9.4447941498520497E-4</v>
      </c>
      <c r="D114" s="12">
        <v>-0.50997656163511595</v>
      </c>
      <c r="E114" s="12">
        <v>1246.99251766527</v>
      </c>
      <c r="F114" s="12">
        <v>852.76792390508604</v>
      </c>
      <c r="G114" s="12">
        <v>1.40003426112402</v>
      </c>
      <c r="H114" s="12">
        <v>1.40003426112402</v>
      </c>
      <c r="I114" s="12">
        <v>0.38000250537105601</v>
      </c>
      <c r="J114" s="12">
        <v>3.4968820647744399E-4</v>
      </c>
      <c r="K114" s="12">
        <v>5.94055784394003E-4</v>
      </c>
      <c r="L114" s="12">
        <v>1.6555418666828201E-3</v>
      </c>
      <c r="M114" s="12">
        <v>1.6555418666828201E-3</v>
      </c>
      <c r="N114" s="12">
        <v>-0.52993130925926601</v>
      </c>
      <c r="O114" s="12">
        <v>1028.4376779929701</v>
      </c>
      <c r="P114" s="12">
        <v>681.59726021654296</v>
      </c>
      <c r="Q114" s="12">
        <v>1.56080462784034</v>
      </c>
      <c r="R114" s="12">
        <v>1.56080462784034</v>
      </c>
      <c r="S114" s="12">
        <v>0.41135715633722503</v>
      </c>
      <c r="T114" s="12">
        <v>1.2564445953066E-3</v>
      </c>
      <c r="U114" s="12">
        <v>1.8666327730181801E-3</v>
      </c>
      <c r="V114" s="12">
        <v>1.5530246636037901</v>
      </c>
      <c r="W114" s="12">
        <v>1.5530246636037901</v>
      </c>
      <c r="X114" s="12">
        <v>-0.39585016903064701</v>
      </c>
      <c r="Y114" s="12">
        <v>7.0450525673504503</v>
      </c>
      <c r="Z114" s="12">
        <v>6.57124520090058</v>
      </c>
      <c r="AA114" s="12">
        <v>1.2021345868678399</v>
      </c>
      <c r="AB114" s="12">
        <v>1.2021345868678399</v>
      </c>
      <c r="AC114" s="12">
        <v>0.47380736644986599</v>
      </c>
      <c r="AD114" s="12">
        <v>7.1080216699425796</v>
      </c>
      <c r="AE114" s="12">
        <v>6.6806189695490996</v>
      </c>
      <c r="AF114" s="12">
        <v>0.95968364514897397</v>
      </c>
      <c r="AG114" s="12">
        <v>0.95968364514897397</v>
      </c>
      <c r="AH114" s="12">
        <v>0.49402079281065697</v>
      </c>
      <c r="AI114" s="12">
        <v>0.49402079281065697</v>
      </c>
      <c r="AJ114" s="12">
        <v>0.42740270039348299</v>
      </c>
      <c r="AK114" s="12">
        <v>7.1079369420886804</v>
      </c>
      <c r="AL114" s="12">
        <v>6.6800579275180398</v>
      </c>
      <c r="AM114" s="12">
        <v>0.96016116097186799</v>
      </c>
      <c r="AN114" s="12">
        <v>0.96016116097186799</v>
      </c>
      <c r="AO114" s="12">
        <v>0.49202895473665897</v>
      </c>
      <c r="AP114" s="12">
        <v>0.49202895473665897</v>
      </c>
      <c r="AQ114" s="12">
        <v>1.9032235319611001E-3</v>
      </c>
      <c r="AR114" s="12">
        <v>1.9032235319611001E-3</v>
      </c>
      <c r="AS114" s="12">
        <v>0.42787901457064398</v>
      </c>
    </row>
    <row r="115" spans="1:45" x14ac:dyDescent="0.25">
      <c r="A115" s="16">
        <v>98</v>
      </c>
      <c r="B115" s="12">
        <v>6.1046280107692299E-4</v>
      </c>
      <c r="C115" s="12">
        <v>8.2015332334171897E-4</v>
      </c>
      <c r="D115" s="12">
        <v>-0.29527394266739398</v>
      </c>
      <c r="E115" s="12">
        <v>1412.9666115293301</v>
      </c>
      <c r="F115" s="12">
        <v>1086.5632927567001</v>
      </c>
      <c r="G115" s="12">
        <v>1.146746790536</v>
      </c>
      <c r="H115" s="12">
        <v>1.146746790536</v>
      </c>
      <c r="I115" s="12">
        <v>0.26267170111187199</v>
      </c>
      <c r="J115" s="12">
        <v>4.9231331836658795E-4</v>
      </c>
      <c r="K115" s="12">
        <v>6.6495762587090099E-4</v>
      </c>
      <c r="L115" s="12">
        <v>7.7835863878723203E-4</v>
      </c>
      <c r="M115" s="12">
        <v>7.7835863878723203E-4</v>
      </c>
      <c r="N115" s="12">
        <v>-0.30060797837767</v>
      </c>
      <c r="O115" s="12">
        <v>1144.76223023129</v>
      </c>
      <c r="P115" s="12">
        <v>839.77498164643498</v>
      </c>
      <c r="Q115" s="12">
        <v>1.26485374074441</v>
      </c>
      <c r="R115" s="12">
        <v>1.26485374074441</v>
      </c>
      <c r="S115" s="12">
        <v>0.30981825827850601</v>
      </c>
      <c r="T115" s="12">
        <v>8.3392698175435297E-4</v>
      </c>
      <c r="U115" s="12">
        <v>1.0928780024705299E-3</v>
      </c>
      <c r="V115" s="12">
        <v>1.18198350246009</v>
      </c>
      <c r="W115" s="12">
        <v>1.18198350246009</v>
      </c>
      <c r="X115" s="12">
        <v>-0.27042401813848199</v>
      </c>
      <c r="Y115" s="12">
        <v>7.2123116508778002</v>
      </c>
      <c r="Z115" s="12">
        <v>6.8740302914984897</v>
      </c>
      <c r="AA115" s="12">
        <v>1.56187998315958</v>
      </c>
      <c r="AB115" s="12">
        <v>1.56187998315958</v>
      </c>
      <c r="AC115" s="12">
        <v>0.33828135937931503</v>
      </c>
      <c r="AD115" s="12">
        <v>7.2538311126791299</v>
      </c>
      <c r="AE115" s="12">
        <v>6.9894983001711699</v>
      </c>
      <c r="AF115" s="12">
        <v>0.88237376808746504</v>
      </c>
      <c r="AG115" s="12">
        <v>0.88237376808746504</v>
      </c>
      <c r="AH115" s="12">
        <v>0.98187126067349895</v>
      </c>
      <c r="AI115" s="12">
        <v>0.98187126067349895</v>
      </c>
      <c r="AJ115" s="12">
        <v>0.26433281250795898</v>
      </c>
      <c r="AK115" s="12"/>
      <c r="AL115" s="12"/>
      <c r="AM115" s="12"/>
      <c r="AN115" s="12"/>
      <c r="AO115" s="12"/>
      <c r="AP115" s="12"/>
      <c r="AQ115" s="12"/>
      <c r="AR115" s="12"/>
      <c r="AS115" s="12"/>
    </row>
    <row r="116" spans="1:45" x14ac:dyDescent="0.25">
      <c r="A116" s="16">
        <v>99</v>
      </c>
      <c r="B116" s="12">
        <v>6.2509896355402903E-4</v>
      </c>
      <c r="C116" s="12">
        <v>9.4446365666960399E-4</v>
      </c>
      <c r="D116" s="12">
        <v>-0.41270722840321</v>
      </c>
      <c r="E116" s="12">
        <v>1366.5595911948301</v>
      </c>
      <c r="F116" s="12">
        <v>950.61580506477799</v>
      </c>
      <c r="G116" s="12">
        <v>1.1626996339004501</v>
      </c>
      <c r="H116" s="12">
        <v>1.1626996339004501</v>
      </c>
      <c r="I116" s="12">
        <v>0.36294162259761398</v>
      </c>
      <c r="J116" s="12">
        <v>4.7350310705787798E-4</v>
      </c>
      <c r="K116" s="12">
        <v>7.2276955033684495E-4</v>
      </c>
      <c r="L116" s="12">
        <v>9.8617447555223391E-4</v>
      </c>
      <c r="M116" s="12">
        <v>9.8617447555223391E-4</v>
      </c>
      <c r="N116" s="12">
        <v>-0.42293195595966299</v>
      </c>
      <c r="O116" s="12">
        <v>1101.1083861111799</v>
      </c>
      <c r="P116" s="12">
        <v>730.54426477831203</v>
      </c>
      <c r="Q116" s="12">
        <v>1.2877787773723699</v>
      </c>
      <c r="R116" s="12">
        <v>1.2877787773723699</v>
      </c>
      <c r="S116" s="12">
        <v>0.41028275067784697</v>
      </c>
      <c r="T116" s="12">
        <v>8.7568714634117604E-4</v>
      </c>
      <c r="U116" s="12">
        <v>1.2712399252229501E-3</v>
      </c>
      <c r="V116" s="12">
        <v>1.20057352527474</v>
      </c>
      <c r="W116" s="12">
        <v>1.20057352527474</v>
      </c>
      <c r="X116" s="12">
        <v>-0.37273913396916297</v>
      </c>
      <c r="Y116" s="12">
        <v>7.1556174213765198</v>
      </c>
      <c r="Z116" s="12">
        <v>6.6964499848356702</v>
      </c>
      <c r="AA116" s="12">
        <v>1.5171038221358</v>
      </c>
      <c r="AB116" s="12">
        <v>1.5171038221358</v>
      </c>
      <c r="AC116" s="12">
        <v>0.45916743654085002</v>
      </c>
      <c r="AD116" s="12">
        <v>7.32101893642532</v>
      </c>
      <c r="AE116" s="12">
        <v>7.0100413262394499</v>
      </c>
      <c r="AF116" s="12">
        <v>0.28412060600151201</v>
      </c>
      <c r="AG116" s="12">
        <v>0.28412060600151201</v>
      </c>
      <c r="AH116" s="12">
        <v>3.3810193951277401</v>
      </c>
      <c r="AI116" s="12">
        <v>3.3810193951277401</v>
      </c>
      <c r="AJ116" s="12">
        <v>0.310977610185872</v>
      </c>
      <c r="AK116" s="12"/>
      <c r="AL116" s="12"/>
      <c r="AM116" s="12"/>
      <c r="AN116" s="12"/>
      <c r="AO116" s="12"/>
      <c r="AP116" s="12"/>
      <c r="AQ116" s="12"/>
      <c r="AR116" s="12"/>
      <c r="AS116" s="12"/>
    </row>
    <row r="117" spans="1:45" x14ac:dyDescent="0.25">
      <c r="A117" s="16">
        <v>100</v>
      </c>
      <c r="B117" s="12">
        <v>6.1628661190320797E-4</v>
      </c>
      <c r="C117" s="12">
        <v>1.12317482832892E-3</v>
      </c>
      <c r="D117" s="12">
        <v>-0.60020248795617304</v>
      </c>
      <c r="E117" s="12">
        <v>1553.05667594995</v>
      </c>
      <c r="F117" s="12">
        <v>868.86721765942605</v>
      </c>
      <c r="G117" s="12">
        <v>1.03952917859366</v>
      </c>
      <c r="H117" s="12">
        <v>1.03952917859366</v>
      </c>
      <c r="I117" s="12">
        <v>0.58079000239785705</v>
      </c>
      <c r="J117" s="12">
        <v>6.2216216213392998E-4</v>
      </c>
      <c r="K117" s="12">
        <v>1.13209394742091E-3</v>
      </c>
      <c r="L117" s="12">
        <v>-2.9509010479326999E-5</v>
      </c>
      <c r="M117" s="12">
        <v>-2.9509010479326999E-5</v>
      </c>
      <c r="N117" s="12">
        <v>-0.59862347815447603</v>
      </c>
      <c r="O117" s="12">
        <v>1200.1864136306599</v>
      </c>
      <c r="P117" s="12">
        <v>613.10012759879396</v>
      </c>
      <c r="Q117" s="12">
        <v>1.1809658242438199</v>
      </c>
      <c r="R117" s="12">
        <v>1.1809658242438199</v>
      </c>
      <c r="S117" s="12">
        <v>0.67170390551425896</v>
      </c>
      <c r="T117" s="12">
        <v>6.9712763813306795E-4</v>
      </c>
      <c r="U117" s="12">
        <v>1.2454680556817999E-3</v>
      </c>
      <c r="V117" s="12">
        <v>1.0669507923093899</v>
      </c>
      <c r="W117" s="12">
        <v>1.0669507923093899</v>
      </c>
      <c r="X117" s="12">
        <v>-0.58029816757997399</v>
      </c>
      <c r="Y117" s="12">
        <v>7.2493324900898202</v>
      </c>
      <c r="Z117" s="12">
        <v>6.4885149910665003</v>
      </c>
      <c r="AA117" s="12">
        <v>1.6063710963995601</v>
      </c>
      <c r="AB117" s="12">
        <v>1.6063710963995601</v>
      </c>
      <c r="AC117" s="12">
        <v>0.76081749902332596</v>
      </c>
      <c r="AD117" s="12">
        <v>7.3253332939129203</v>
      </c>
      <c r="AE117" s="12">
        <v>6.6570050970869801</v>
      </c>
      <c r="AF117" s="12">
        <v>1.2492654384751201</v>
      </c>
      <c r="AG117" s="12">
        <v>1.2492654384751201</v>
      </c>
      <c r="AH117" s="12">
        <v>0.53523627650093697</v>
      </c>
      <c r="AI117" s="12">
        <v>0.53523627650093697</v>
      </c>
      <c r="AJ117" s="12">
        <v>0.66832819682594002</v>
      </c>
      <c r="AK117" s="12">
        <v>6.53595649776718</v>
      </c>
      <c r="AL117" s="12">
        <v>5.7906575326478604</v>
      </c>
      <c r="AM117" s="12">
        <v>1.07811878940214</v>
      </c>
      <c r="AN117" s="12">
        <v>1.07811878940214</v>
      </c>
      <c r="AO117" s="12">
        <v>-1.3802678769671799</v>
      </c>
      <c r="AP117" s="12">
        <v>-1.3802678769671799</v>
      </c>
      <c r="AQ117" s="12">
        <v>3.3549022464460698</v>
      </c>
      <c r="AR117" s="12">
        <v>3.3549022464460698</v>
      </c>
      <c r="AS117" s="12">
        <v>0.74529896511931804</v>
      </c>
    </row>
  </sheetData>
  <mergeCells count="2">
    <mergeCell ref="B2:C2"/>
    <mergeCell ref="B3:C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56</vt:i4>
      </vt:variant>
    </vt:vector>
  </HeadingPairs>
  <TitlesOfParts>
    <vt:vector size="61" baseType="lpstr">
      <vt:lpstr>PSA Calculations</vt:lpstr>
      <vt:lpstr>PFS Extrapolations</vt:lpstr>
      <vt:lpstr>OS Extrapolations</vt:lpstr>
      <vt:lpstr>PFS Exported data</vt:lpstr>
      <vt:lpstr>OS Exported data</vt:lpstr>
      <vt:lpstr>cho_os_dist</vt:lpstr>
      <vt:lpstr>cho_pfs_dist</vt:lpstr>
      <vt:lpstr>cost_pfs</vt:lpstr>
      <vt:lpstr>cost_pps</vt:lpstr>
      <vt:lpstr>'OS Extrapolations'!cycle_length</vt:lpstr>
      <vt:lpstr>cycle_length</vt:lpstr>
      <vt:lpstr>n_os_samples</vt:lpstr>
      <vt:lpstr>n_pfs_samples</vt:lpstr>
      <vt:lpstr>OS_dist</vt:lpstr>
      <vt:lpstr>OS_estimates</vt:lpstr>
      <vt:lpstr>os_mn_exp_int</vt:lpstr>
      <vt:lpstr>os_mn_exp_ref</vt:lpstr>
      <vt:lpstr>os_mn_gam_int</vt:lpstr>
      <vt:lpstr>os_mn_gam_ref</vt:lpstr>
      <vt:lpstr>os_mn_genf_int</vt:lpstr>
      <vt:lpstr>os_mn_genf_ref</vt:lpstr>
      <vt:lpstr>os_mn_ggam_int</vt:lpstr>
      <vt:lpstr>os_mn_ggam_ref</vt:lpstr>
      <vt:lpstr>os_mn_gomp_int</vt:lpstr>
      <vt:lpstr>os_mn_gomp_ref</vt:lpstr>
      <vt:lpstr>os_mn_llog_int</vt:lpstr>
      <vt:lpstr>os_mn_llog_ref</vt:lpstr>
      <vt:lpstr>os_mn_lnorm_int</vt:lpstr>
      <vt:lpstr>os_mn_lnorm_ref</vt:lpstr>
      <vt:lpstr>os_mn_weib_int</vt:lpstr>
      <vt:lpstr>os_mn_weib_ref</vt:lpstr>
      <vt:lpstr>OS_params</vt:lpstr>
      <vt:lpstr>OS_PSA_SEL</vt:lpstr>
      <vt:lpstr>OS_psa_select</vt:lpstr>
      <vt:lpstr>OS_samples</vt:lpstr>
      <vt:lpstr>PFS_dist</vt:lpstr>
      <vt:lpstr>PFS_estimates</vt:lpstr>
      <vt:lpstr>pfs_mn_exp_int</vt:lpstr>
      <vt:lpstr>pfs_mn_exp_ref</vt:lpstr>
      <vt:lpstr>pfs_mn_gam_int</vt:lpstr>
      <vt:lpstr>pfs_mn_gam_ref</vt:lpstr>
      <vt:lpstr>pfs_mn_genf_int</vt:lpstr>
      <vt:lpstr>pfs_mn_genf_ref</vt:lpstr>
      <vt:lpstr>pfs_mn_ggam_int</vt:lpstr>
      <vt:lpstr>pfs_mn_ggam_ref</vt:lpstr>
      <vt:lpstr>pfs_mn_gomp_int</vt:lpstr>
      <vt:lpstr>pfs_mn_gomp_ref</vt:lpstr>
      <vt:lpstr>pfs_mn_llog_int</vt:lpstr>
      <vt:lpstr>pfs_mn_llog_ref</vt:lpstr>
      <vt:lpstr>pfs_mn_lnorm_int</vt:lpstr>
      <vt:lpstr>pfs_mn_lnorm_ref</vt:lpstr>
      <vt:lpstr>pfs_mn_weib_int</vt:lpstr>
      <vt:lpstr>pfs_mn_weib_ref</vt:lpstr>
      <vt:lpstr>PFS_params</vt:lpstr>
      <vt:lpstr>PFS_PSA_SEL</vt:lpstr>
      <vt:lpstr>PFS_psa_select</vt:lpstr>
      <vt:lpstr>PFS_samples</vt:lpstr>
      <vt:lpstr>PSA</vt:lpstr>
      <vt:lpstr>PSA_correlated</vt:lpstr>
      <vt:lpstr>utility_pfs</vt:lpstr>
      <vt:lpstr>utility_pps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Iain {MGPD~Basel}</dc:creator>
  <cp:lastModifiedBy>Bennett, Iain {MGPD~Basel}</cp:lastModifiedBy>
  <dcterms:created xsi:type="dcterms:W3CDTF">2022-03-30T16:35:35Z</dcterms:created>
  <dcterms:modified xsi:type="dcterms:W3CDTF">2022-07-27T15:07:13Z</dcterms:modified>
</cp:coreProperties>
</file>