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Z:\E\Recycling &amp; Disposal Data\Recycling Data 2014\"/>
    </mc:Choice>
  </mc:AlternateContent>
  <bookViews>
    <workbookView xWindow="0" yWindow="0" windowWidth="19200" windowHeight="11880" tabRatio="719"/>
  </bookViews>
  <sheets>
    <sheet name="Material Recovery 1986-2014" sheetId="2" r:id="rId1"/>
  </sheets>
  <definedNames>
    <definedName name="_ftn1" localSheetId="0">'Material Recovery 1986-2014'!#REF!</definedName>
    <definedName name="_ftn2" localSheetId="0">'Material Recovery 1986-2014'!#REF!</definedName>
    <definedName name="_ftn3" localSheetId="0">'Material Recovery 1986-2014'!#REF!</definedName>
    <definedName name="_ftn4" localSheetId="0">'Material Recovery 1986-2014'!#REF!</definedName>
    <definedName name="_ftn5" localSheetId="0">'Material Recovery 1986-2014'!#REF!</definedName>
    <definedName name="_ftnref1" localSheetId="0">'Material Recovery 1986-2014'!#REF!</definedName>
    <definedName name="_ftnref2" localSheetId="0">'Material Recovery 1986-2014'!#REF!</definedName>
    <definedName name="_ftnref3" localSheetId="0">'Material Recovery 1986-2014'!#REF!</definedName>
    <definedName name="_ftnref4" localSheetId="0">'Material Recovery 1986-2014'!#REF!</definedName>
    <definedName name="_ftnref5" localSheetId="0">'Material Recovery 1986-2014'!#REF!</definedName>
    <definedName name="_xlnm.Print_Area" localSheetId="0">'Material Recovery 1986-2014'!$B$3:$AB$107</definedName>
  </definedNames>
  <calcPr calcId="152511"/>
</workbook>
</file>

<file path=xl/calcChain.xml><?xml version="1.0" encoding="utf-8"?>
<calcChain xmlns="http://schemas.openxmlformats.org/spreadsheetml/2006/main">
  <c r="V105" i="2" l="1"/>
  <c r="AC35" i="2" l="1"/>
  <c r="AD76" i="2" l="1"/>
  <c r="AD35" i="2" l="1"/>
  <c r="AD100" i="2" l="1"/>
  <c r="AD101" i="2"/>
  <c r="AD87" i="2"/>
  <c r="AD83" i="2"/>
  <c r="AD89" i="2" s="1"/>
  <c r="AD104" i="2" s="1"/>
  <c r="AD38" i="2"/>
  <c r="AD80" i="2"/>
  <c r="AD81" i="2"/>
  <c r="AD102" i="2" l="1"/>
  <c r="AD39" i="2"/>
  <c r="AD82" i="2"/>
  <c r="AD88" i="2"/>
  <c r="AC80" i="2"/>
  <c r="AC100" i="2"/>
  <c r="AC87" i="2"/>
  <c r="AC83" i="2"/>
  <c r="AC89" i="2" s="1"/>
  <c r="AC104" i="2" s="1"/>
  <c r="AC76" i="2"/>
  <c r="AC81" i="2" s="1"/>
  <c r="AB87" i="2"/>
  <c r="AB100" i="2"/>
  <c r="AB83" i="2"/>
  <c r="AB88" i="2" s="1"/>
  <c r="AB76" i="2"/>
  <c r="AB81" i="2" s="1"/>
  <c r="AB35" i="2"/>
  <c r="AB101" i="2" s="1"/>
  <c r="AA100" i="2"/>
  <c r="AA88" i="2"/>
  <c r="AA89" i="2"/>
  <c r="AA104" i="2" s="1"/>
  <c r="AA87" i="2"/>
  <c r="AA83" i="2"/>
  <c r="AA76" i="2"/>
  <c r="AA35" i="2"/>
  <c r="Z35" i="2"/>
  <c r="Z38" i="2" s="1"/>
  <c r="Z39" i="2" s="1"/>
  <c r="Z76" i="2"/>
  <c r="AD93" i="2" l="1"/>
  <c r="AD105" i="2"/>
  <c r="AD90" i="2"/>
  <c r="AC88" i="2"/>
  <c r="AC82" i="2"/>
  <c r="AC105" i="2" s="1"/>
  <c r="AC101" i="2"/>
  <c r="AC38" i="2"/>
  <c r="AB89" i="2"/>
  <c r="AB104" i="2" s="1"/>
  <c r="AB38" i="2"/>
  <c r="AB102" i="2" s="1"/>
  <c r="AB80" i="2"/>
  <c r="AB82" i="2" s="1"/>
  <c r="AA81" i="2"/>
  <c r="AA38" i="2"/>
  <c r="AA39" i="2" s="1"/>
  <c r="AA101" i="2"/>
  <c r="AA80" i="2"/>
  <c r="Z81" i="2"/>
  <c r="Z83" i="2"/>
  <c r="Z89" i="2" s="1"/>
  <c r="Z104" i="2" s="1"/>
  <c r="Z87" i="2"/>
  <c r="Z100" i="2"/>
  <c r="AD91" i="2" l="1"/>
  <c r="AD94" i="2"/>
  <c r="AD106" i="2"/>
  <c r="AA82" i="2"/>
  <c r="AC90" i="2"/>
  <c r="AC94" i="2" s="1"/>
  <c r="AC39" i="2"/>
  <c r="AC93" i="2" s="1"/>
  <c r="AC102" i="2"/>
  <c r="AB105" i="2"/>
  <c r="AB90" i="2"/>
  <c r="AB39" i="2"/>
  <c r="AB93" i="2" s="1"/>
  <c r="AA93" i="2"/>
  <c r="AA102" i="2"/>
  <c r="AA105" i="2"/>
  <c r="AA90" i="2"/>
  <c r="Z88" i="2"/>
  <c r="Z101" i="2"/>
  <c r="Z80" i="2"/>
  <c r="Z82" i="2" s="1"/>
  <c r="Z102" i="2"/>
  <c r="Z93" i="2"/>
  <c r="AD107" i="2" l="1"/>
  <c r="AC91" i="2"/>
  <c r="AC107" i="2" s="1"/>
  <c r="AC106" i="2"/>
  <c r="AB106" i="2"/>
  <c r="AB91" i="2"/>
  <c r="AB107" i="2" s="1"/>
  <c r="AB94" i="2"/>
  <c r="AA91" i="2"/>
  <c r="AA106" i="2"/>
  <c r="AA94" i="2"/>
  <c r="Z90" i="2"/>
  <c r="Z94" i="2" s="1"/>
  <c r="Z105" i="2"/>
  <c r="AA107" i="2" l="1"/>
  <c r="Z91" i="2"/>
  <c r="Z107" i="2" s="1"/>
  <c r="Z106" i="2"/>
  <c r="Y87" i="2"/>
  <c r="W35" i="2"/>
  <c r="X35" i="2"/>
  <c r="Y35" i="2"/>
  <c r="Y100" i="2"/>
  <c r="Y83" i="2" l="1"/>
  <c r="Y76" i="2"/>
  <c r="Y81" i="2" s="1"/>
  <c r="Y101" i="2"/>
  <c r="Y89" i="2" l="1"/>
  <c r="Y104" i="2" s="1"/>
  <c r="Y88" i="2"/>
  <c r="Y80" i="2"/>
  <c r="Y82" i="2" s="1"/>
  <c r="Y38" i="2"/>
  <c r="Y102" i="2" s="1"/>
  <c r="Y105" i="2" l="1"/>
  <c r="Y90" i="2"/>
  <c r="Y106" i="2" s="1"/>
  <c r="Y39" i="2"/>
  <c r="Y93" i="2" s="1"/>
  <c r="Y94" i="2" l="1"/>
  <c r="Y91" i="2"/>
  <c r="Y107" i="2" s="1"/>
  <c r="T87" i="2" l="1"/>
  <c r="U87" i="2"/>
  <c r="X87" i="2" l="1"/>
  <c r="X83" i="2"/>
  <c r="X89" i="2" s="1"/>
  <c r="X88" i="2" l="1"/>
  <c r="X76" i="2"/>
  <c r="X81" i="2" s="1"/>
  <c r="X100" i="2"/>
  <c r="X104" i="2"/>
  <c r="W100" i="2"/>
  <c r="K104" i="2"/>
  <c r="J104" i="2"/>
  <c r="W87" i="2"/>
  <c r="V87" i="2"/>
  <c r="P87" i="2"/>
  <c r="Q87" i="2"/>
  <c r="R87" i="2"/>
  <c r="S87" i="2"/>
  <c r="O87" i="2"/>
  <c r="C83" i="2"/>
  <c r="D83" i="2"/>
  <c r="E83" i="2"/>
  <c r="F83" i="2"/>
  <c r="G83" i="2"/>
  <c r="H83" i="2"/>
  <c r="I83" i="2"/>
  <c r="J83" i="2"/>
  <c r="K83" i="2"/>
  <c r="L83" i="2"/>
  <c r="L89" i="2" s="1"/>
  <c r="L104" i="2" s="1"/>
  <c r="M83" i="2"/>
  <c r="M89" i="2" s="1"/>
  <c r="M104" i="2" s="1"/>
  <c r="N83" i="2"/>
  <c r="W83" i="2"/>
  <c r="W89" i="2" s="1"/>
  <c r="W76" i="2"/>
  <c r="W81" i="2" s="1"/>
  <c r="V83" i="2"/>
  <c r="V89" i="2" s="1"/>
  <c r="V76" i="2"/>
  <c r="V81" i="2" s="1"/>
  <c r="J81" i="2"/>
  <c r="K81" i="2"/>
  <c r="L81" i="2"/>
  <c r="M81" i="2"/>
  <c r="N81" i="2"/>
  <c r="V35" i="2"/>
  <c r="V80" i="2" s="1"/>
  <c r="V100" i="2"/>
  <c r="U100" i="2"/>
  <c r="P76" i="2"/>
  <c r="P81" i="2" s="1"/>
  <c r="P35" i="2"/>
  <c r="P80" i="2" s="1"/>
  <c r="P83" i="2"/>
  <c r="P89" i="2" s="1"/>
  <c r="Q76" i="2"/>
  <c r="Q81" i="2" s="1"/>
  <c r="Q35" i="2"/>
  <c r="Q80" i="2" s="1"/>
  <c r="Q83" i="2"/>
  <c r="Q89" i="2" s="1"/>
  <c r="R76" i="2"/>
  <c r="R81" i="2" s="1"/>
  <c r="R35" i="2"/>
  <c r="R80" i="2" s="1"/>
  <c r="R83" i="2"/>
  <c r="R89" i="2" s="1"/>
  <c r="S76" i="2"/>
  <c r="S81" i="2" s="1"/>
  <c r="S35" i="2"/>
  <c r="S80" i="2" s="1"/>
  <c r="S83" i="2"/>
  <c r="S89" i="2" s="1"/>
  <c r="T35" i="2"/>
  <c r="T80" i="2" s="1"/>
  <c r="T68" i="2"/>
  <c r="T76" i="2" s="1"/>
  <c r="T81" i="2" s="1"/>
  <c r="T83" i="2"/>
  <c r="U76" i="2"/>
  <c r="U81" i="2" s="1"/>
  <c r="U35" i="2"/>
  <c r="U80" i="2" s="1"/>
  <c r="U83" i="2"/>
  <c r="O35" i="2"/>
  <c r="O80" i="2" s="1"/>
  <c r="O76" i="2"/>
  <c r="O81" i="2" s="1"/>
  <c r="O83" i="2"/>
  <c r="O89" i="2" s="1"/>
  <c r="N35" i="2"/>
  <c r="N80" i="2" s="1"/>
  <c r="M35" i="2"/>
  <c r="M80" i="2" s="1"/>
  <c r="L35" i="2"/>
  <c r="L80" i="2" s="1"/>
  <c r="K35" i="2"/>
  <c r="K80" i="2" s="1"/>
  <c r="K91" i="2" s="1"/>
  <c r="K107" i="2" s="1"/>
  <c r="J35" i="2"/>
  <c r="J80" i="2" s="1"/>
  <c r="I35" i="2"/>
  <c r="I80" i="2" s="1"/>
  <c r="I82" i="2" s="1"/>
  <c r="H35" i="2"/>
  <c r="H80" i="2" s="1"/>
  <c r="H82" i="2" s="1"/>
  <c r="G35" i="2"/>
  <c r="G80" i="2" s="1"/>
  <c r="G82" i="2" s="1"/>
  <c r="F35" i="2"/>
  <c r="F80" i="2" s="1"/>
  <c r="F82" i="2" s="1"/>
  <c r="E35" i="2"/>
  <c r="E80" i="2" s="1"/>
  <c r="E82" i="2" s="1"/>
  <c r="D35" i="2"/>
  <c r="D80" i="2" s="1"/>
  <c r="D82" i="2" s="1"/>
  <c r="C35" i="2"/>
  <c r="C80" i="2" s="1"/>
  <c r="C82" i="2" s="1"/>
  <c r="T100" i="2"/>
  <c r="S100" i="2"/>
  <c r="R100" i="2"/>
  <c r="Q100" i="2"/>
  <c r="P100" i="2"/>
  <c r="O100" i="2"/>
  <c r="N100" i="2"/>
  <c r="M100" i="2"/>
  <c r="L100" i="2"/>
  <c r="K100" i="2"/>
  <c r="J100" i="2"/>
  <c r="I100" i="2"/>
  <c r="H100" i="2"/>
  <c r="G100" i="2"/>
  <c r="F100" i="2"/>
  <c r="E100" i="2"/>
  <c r="D100" i="2"/>
  <c r="C100" i="2"/>
  <c r="U101" i="2" l="1"/>
  <c r="P88" i="2"/>
  <c r="S101" i="2"/>
  <c r="K101" i="2"/>
  <c r="M91" i="2"/>
  <c r="M107" i="2" s="1"/>
  <c r="F101" i="2"/>
  <c r="E101" i="2"/>
  <c r="J101" i="2"/>
  <c r="R101" i="2"/>
  <c r="O101" i="2"/>
  <c r="I101" i="2"/>
  <c r="M101" i="2"/>
  <c r="W88" i="2"/>
  <c r="Q101" i="2"/>
  <c r="H101" i="2"/>
  <c r="L101" i="2"/>
  <c r="P101" i="2"/>
  <c r="T101" i="2"/>
  <c r="N101" i="2"/>
  <c r="O38" i="2"/>
  <c r="C101" i="2"/>
  <c r="G101" i="2"/>
  <c r="D101" i="2"/>
  <c r="M38" i="2"/>
  <c r="P38" i="2"/>
  <c r="Q38" i="2"/>
  <c r="I38" i="2"/>
  <c r="E38" i="2"/>
  <c r="T38" i="2"/>
  <c r="C38" i="2"/>
  <c r="G38" i="2"/>
  <c r="K38" i="2"/>
  <c r="S88" i="2"/>
  <c r="R88" i="2"/>
  <c r="Q88" i="2"/>
  <c r="U89" i="2"/>
  <c r="U104" i="2" s="1"/>
  <c r="U88" i="2"/>
  <c r="T89" i="2"/>
  <c r="T88" i="2"/>
  <c r="N89" i="2"/>
  <c r="N104" i="2" s="1"/>
  <c r="X38" i="2"/>
  <c r="X39" i="2" s="1"/>
  <c r="X93" i="2" s="1"/>
  <c r="X80" i="2"/>
  <c r="X82" i="2" s="1"/>
  <c r="R38" i="2"/>
  <c r="S38" i="2"/>
  <c r="U38" i="2"/>
  <c r="T82" i="2"/>
  <c r="T105" i="2" s="1"/>
  <c r="S82" i="2"/>
  <c r="P82" i="2"/>
  <c r="P105" i="2" s="1"/>
  <c r="V101" i="2"/>
  <c r="R82" i="2"/>
  <c r="R105" i="2" s="1"/>
  <c r="U82" i="2"/>
  <c r="U105" i="2" s="1"/>
  <c r="V82" i="2"/>
  <c r="V88" i="2"/>
  <c r="X101" i="2"/>
  <c r="Q82" i="2"/>
  <c r="J91" i="2"/>
  <c r="J107" i="2" s="1"/>
  <c r="J82" i="2"/>
  <c r="J105" i="2" s="1"/>
  <c r="L91" i="2"/>
  <c r="L107" i="2" s="1"/>
  <c r="L82" i="2"/>
  <c r="L105" i="2" s="1"/>
  <c r="N82" i="2"/>
  <c r="N105" i="2" s="1"/>
  <c r="W80" i="2"/>
  <c r="W82" i="2" s="1"/>
  <c r="W101" i="2"/>
  <c r="W38" i="2"/>
  <c r="W102" i="2" s="1"/>
  <c r="O82" i="2"/>
  <c r="D38" i="2"/>
  <c r="F38" i="2"/>
  <c r="H38" i="2"/>
  <c r="J38" i="2"/>
  <c r="K82" i="2"/>
  <c r="K105" i="2" s="1"/>
  <c r="L38" i="2"/>
  <c r="M82" i="2"/>
  <c r="M105" i="2" s="1"/>
  <c r="N38" i="2"/>
  <c r="O88" i="2"/>
  <c r="V38" i="2"/>
  <c r="W104" i="2"/>
  <c r="V104" i="2"/>
  <c r="T104" i="2"/>
  <c r="S104" i="2"/>
  <c r="R104" i="2"/>
  <c r="Q104" i="2"/>
  <c r="P104" i="2"/>
  <c r="O104" i="2"/>
  <c r="P90" i="2" l="1"/>
  <c r="W90" i="2"/>
  <c r="W91" i="2" s="1"/>
  <c r="W107" i="2" s="1"/>
  <c r="N91" i="2"/>
  <c r="N107" i="2" s="1"/>
  <c r="U90" i="2"/>
  <c r="U94" i="2" s="1"/>
  <c r="S90" i="2"/>
  <c r="S106" i="2" s="1"/>
  <c r="T90" i="2"/>
  <c r="T91" i="2" s="1"/>
  <c r="T107" i="2" s="1"/>
  <c r="W105" i="2"/>
  <c r="R90" i="2"/>
  <c r="R106" i="2" s="1"/>
  <c r="X102" i="2"/>
  <c r="O102" i="2"/>
  <c r="O39" i="2"/>
  <c r="O93" i="2" s="1"/>
  <c r="S105" i="2"/>
  <c r="P102" i="2"/>
  <c r="P39" i="2"/>
  <c r="P93" i="2" s="1"/>
  <c r="M102" i="2"/>
  <c r="M39" i="2"/>
  <c r="M93" i="2" s="1"/>
  <c r="Q102" i="2"/>
  <c r="Q39" i="2"/>
  <c r="Q93" i="2" s="1"/>
  <c r="I102" i="2"/>
  <c r="I39" i="2"/>
  <c r="I93" i="2" s="1"/>
  <c r="E102" i="2"/>
  <c r="E39" i="2"/>
  <c r="E93" i="2" s="1"/>
  <c r="T102" i="2"/>
  <c r="T39" i="2"/>
  <c r="T93" i="2" s="1"/>
  <c r="K102" i="2"/>
  <c r="K39" i="2"/>
  <c r="K93" i="2" s="1"/>
  <c r="C102" i="2"/>
  <c r="C39" i="2"/>
  <c r="C93" i="2" s="1"/>
  <c r="G102" i="2"/>
  <c r="G39" i="2"/>
  <c r="G93" i="2" s="1"/>
  <c r="P91" i="2"/>
  <c r="P107" i="2" s="1"/>
  <c r="P106" i="2"/>
  <c r="V90" i="2"/>
  <c r="V94" i="2" s="1"/>
  <c r="X90" i="2"/>
  <c r="X105" i="2"/>
  <c r="R102" i="2"/>
  <c r="R39" i="2"/>
  <c r="R93" i="2" s="1"/>
  <c r="S102" i="2"/>
  <c r="S39" i="2"/>
  <c r="S93" i="2" s="1"/>
  <c r="U102" i="2"/>
  <c r="U39" i="2"/>
  <c r="U93" i="2" s="1"/>
  <c r="P94" i="2"/>
  <c r="W39" i="2"/>
  <c r="W93" i="2" s="1"/>
  <c r="H102" i="2"/>
  <c r="H39" i="2"/>
  <c r="H93" i="2" s="1"/>
  <c r="D102" i="2"/>
  <c r="D39" i="2"/>
  <c r="D93" i="2" s="1"/>
  <c r="V39" i="2"/>
  <c r="V93" i="2" s="1"/>
  <c r="V102" i="2"/>
  <c r="N102" i="2"/>
  <c r="N39" i="2"/>
  <c r="N93" i="2" s="1"/>
  <c r="L102" i="2"/>
  <c r="L39" i="2"/>
  <c r="L93" i="2" s="1"/>
  <c r="J102" i="2"/>
  <c r="J39" i="2"/>
  <c r="J93" i="2" s="1"/>
  <c r="F102" i="2"/>
  <c r="F39" i="2"/>
  <c r="F93" i="2" s="1"/>
  <c r="O105" i="2"/>
  <c r="O90" i="2"/>
  <c r="Q105" i="2"/>
  <c r="Q90" i="2"/>
  <c r="R91" i="2" l="1"/>
  <c r="R107" i="2" s="1"/>
  <c r="U91" i="2"/>
  <c r="U107" i="2" s="1"/>
  <c r="W106" i="2"/>
  <c r="W94" i="2"/>
  <c r="R94" i="2"/>
  <c r="U106" i="2"/>
  <c r="T106" i="2"/>
  <c r="T94" i="2"/>
  <c r="S91" i="2"/>
  <c r="S107" i="2" s="1"/>
  <c r="S94" i="2"/>
  <c r="Q91" i="2"/>
  <c r="Q107" i="2" s="1"/>
  <c r="Q106" i="2"/>
  <c r="O91" i="2"/>
  <c r="O107" i="2" s="1"/>
  <c r="O106" i="2"/>
  <c r="V91" i="2"/>
  <c r="V107" i="2" s="1"/>
  <c r="V106" i="2"/>
  <c r="X91" i="2"/>
  <c r="X107" i="2" s="1"/>
  <c r="X106" i="2"/>
  <c r="X94" i="2"/>
  <c r="O94" i="2"/>
  <c r="Q94" i="2"/>
</calcChain>
</file>

<file path=xl/comments1.xml><?xml version="1.0" encoding="utf-8"?>
<comments xmlns="http://schemas.openxmlformats.org/spreadsheetml/2006/main">
  <authors>
    <author>Gretchen Newman</author>
    <author>State of Washington</author>
    <author>Newman, Gretchen (ECY)</author>
  </authors>
  <commentList>
    <comment ref="B11" authorId="0" shapeId="0">
      <text>
        <r>
          <rPr>
            <b/>
            <sz val="10"/>
            <color indexed="81"/>
            <rFont val="Tahoma"/>
            <family val="2"/>
          </rPr>
          <t xml:space="preserve">State of Washington:  </t>
        </r>
        <r>
          <rPr>
            <sz val="10"/>
            <color indexed="81"/>
            <rFont val="Tahoma"/>
            <family val="2"/>
          </rPr>
          <t>Includes animal fat and used cooking oil collected for rendering or processing in commercial quantities.  Prior to 2008, included in Food Scraps category.</t>
        </r>
        <r>
          <rPr>
            <sz val="10"/>
            <color indexed="81"/>
            <rFont val="Tahoma"/>
            <family val="2"/>
          </rPr>
          <t xml:space="preserve">
</t>
        </r>
      </text>
    </comment>
    <comment ref="B14" authorId="0" shapeId="0">
      <text>
        <r>
          <rPr>
            <b/>
            <sz val="10"/>
            <color indexed="81"/>
            <rFont val="Tahoma"/>
            <family val="2"/>
          </rPr>
          <t xml:space="preserve">State of Washington:  </t>
        </r>
        <r>
          <rPr>
            <sz val="10"/>
            <color indexed="81"/>
            <rFont val="Tahoma"/>
            <family val="2"/>
          </rPr>
          <t xml:space="preserve">Prior to 2008, this category included fats and oils reported for recycling.
</t>
        </r>
      </text>
    </comment>
    <comment ref="B37" authorId="0" shapeId="0">
      <text>
        <r>
          <rPr>
            <b/>
            <sz val="10"/>
            <color indexed="81"/>
            <rFont val="Tahoma"/>
            <family val="2"/>
          </rPr>
          <t xml:space="preserve">State of Washington:  </t>
        </r>
        <r>
          <rPr>
            <sz val="10"/>
            <color indexed="81"/>
            <rFont val="Tahoma"/>
            <family val="2"/>
          </rPr>
          <t xml:space="preserve">Municipal solid waste &amp; commercial wastes.
</t>
        </r>
      </text>
    </comment>
    <comment ref="Q37" authorId="0" shapeId="0">
      <text>
        <r>
          <rPr>
            <b/>
            <sz val="8"/>
            <color indexed="81"/>
            <rFont val="Tahoma"/>
            <family val="2"/>
          </rPr>
          <t>Corrected for Whatcom</t>
        </r>
      </text>
    </comment>
    <comment ref="B41" authorId="1" shapeId="0">
      <text>
        <r>
          <rPr>
            <b/>
            <sz val="10"/>
            <color indexed="81"/>
            <rFont val="Tahoma"/>
            <family val="2"/>
          </rPr>
          <t>State of Washington:</t>
        </r>
        <r>
          <rPr>
            <sz val="10"/>
            <color indexed="81"/>
            <rFont val="Tahoma"/>
            <family val="2"/>
          </rPr>
          <t xml:space="preserve">
Does not figure into the MSW Recycling Rate above.  Soils and soil blends excluded.</t>
        </r>
      </text>
    </comment>
    <comment ref="B42" authorId="0" shapeId="0">
      <text>
        <r>
          <rPr>
            <b/>
            <sz val="10"/>
            <color indexed="81"/>
            <rFont val="Tahoma"/>
            <family val="2"/>
          </rPr>
          <t xml:space="preserve">State of Washington:  </t>
        </r>
        <r>
          <rPr>
            <sz val="10"/>
            <color indexed="81"/>
            <rFont val="Tahoma"/>
            <family val="2"/>
          </rPr>
          <t>Prior to 2008, included in Other Organics category.</t>
        </r>
      </text>
    </comment>
    <comment ref="B53" authorId="0" shapeId="0">
      <text>
        <r>
          <rPr>
            <b/>
            <sz val="10"/>
            <color indexed="81"/>
            <rFont val="Tahoma"/>
            <family val="2"/>
          </rPr>
          <t xml:space="preserve">State of Washington:  </t>
        </r>
        <r>
          <rPr>
            <sz val="10"/>
            <color indexed="81"/>
            <rFont val="Tahoma"/>
            <family val="2"/>
          </rPr>
          <t>Prior to 2008, included in Other Organics category, or classified as Wood Fiber/Industrial Paper.</t>
        </r>
      </text>
    </comment>
    <comment ref="B55" authorId="0" shapeId="0">
      <text>
        <r>
          <rPr>
            <b/>
            <sz val="10"/>
            <color indexed="81"/>
            <rFont val="Tahoma"/>
            <family val="2"/>
          </rPr>
          <t xml:space="preserve">State of Washington:  </t>
        </r>
        <r>
          <rPr>
            <sz val="10"/>
            <color indexed="81"/>
            <rFont val="Tahoma"/>
            <family val="2"/>
          </rPr>
          <t>Includes land clearing debris composted and burned for energy recovery.</t>
        </r>
      </text>
    </comment>
    <comment ref="B56" authorId="0" shapeId="0">
      <text>
        <r>
          <rPr>
            <b/>
            <sz val="10"/>
            <color indexed="81"/>
            <rFont val="Tahoma"/>
            <family val="2"/>
          </rPr>
          <t xml:space="preserve">State of Washington:  </t>
        </r>
        <r>
          <rPr>
            <sz val="10"/>
            <color indexed="81"/>
            <rFont val="Tahoma"/>
            <family val="2"/>
          </rPr>
          <t>Included in landclearing debris prior to 2006.</t>
        </r>
      </text>
    </comment>
    <comment ref="B60" authorId="0" shapeId="0">
      <text>
        <r>
          <rPr>
            <b/>
            <sz val="10"/>
            <color indexed="81"/>
            <rFont val="Tahoma"/>
            <family val="2"/>
          </rPr>
          <t xml:space="preserve">State of Washington:  </t>
        </r>
        <r>
          <rPr>
            <sz val="10"/>
            <color indexed="81"/>
            <rFont val="Tahoma"/>
            <family val="2"/>
          </rPr>
          <t>ER = Energy Recovery</t>
        </r>
      </text>
    </comment>
    <comment ref="B61" authorId="0" shapeId="0">
      <text>
        <r>
          <rPr>
            <b/>
            <sz val="10"/>
            <color indexed="81"/>
            <rFont val="Tahoma"/>
            <family val="2"/>
          </rPr>
          <t xml:space="preserve">State of Washington:  </t>
        </r>
        <r>
          <rPr>
            <sz val="10"/>
            <color indexed="81"/>
            <rFont val="Tahoma"/>
            <family val="2"/>
          </rPr>
          <t>Prior to 2008, includes agricultural organics and industrial organics.</t>
        </r>
      </text>
    </comment>
    <comment ref="B76" authorId="1" shapeId="0">
      <text>
        <r>
          <rPr>
            <b/>
            <sz val="10"/>
            <color indexed="81"/>
            <rFont val="Tahoma"/>
            <family val="2"/>
          </rPr>
          <t>State of Washington:</t>
        </r>
        <r>
          <rPr>
            <sz val="10"/>
            <color indexed="81"/>
            <rFont val="Tahoma"/>
            <family val="2"/>
          </rPr>
          <t xml:space="preserve">
Revised in 2006, retroactively, to exclude soils and soil blends.</t>
        </r>
      </text>
    </comment>
    <comment ref="C76" authorId="2" shapeId="0">
      <text>
        <r>
          <rPr>
            <b/>
            <sz val="10"/>
            <color indexed="81"/>
            <rFont val="Tahoma"/>
            <family val="2"/>
          </rPr>
          <t>Data was not collected, or no report available.</t>
        </r>
      </text>
    </comment>
    <comment ref="B81" authorId="1" shapeId="0">
      <text>
        <r>
          <rPr>
            <b/>
            <sz val="10"/>
            <color indexed="81"/>
            <rFont val="Tahoma"/>
            <family val="2"/>
          </rPr>
          <t>State of Washington:</t>
        </r>
        <r>
          <rPr>
            <sz val="10"/>
            <color indexed="81"/>
            <rFont val="Tahoma"/>
            <family val="2"/>
          </rPr>
          <t xml:space="preserve">
Revised in 2006, retroactively, to exclude soils and soil blends.</t>
        </r>
      </text>
    </comment>
    <comment ref="B82" authorId="1" shapeId="0">
      <text>
        <r>
          <rPr>
            <b/>
            <sz val="10"/>
            <color indexed="81"/>
            <rFont val="Tahoma"/>
            <family val="2"/>
          </rPr>
          <t>State of Washington:</t>
        </r>
        <r>
          <rPr>
            <sz val="10"/>
            <color indexed="81"/>
            <rFont val="Tahoma"/>
            <family val="2"/>
          </rPr>
          <t xml:space="preserve">
Diversion excludes soils and soil blends.</t>
        </r>
      </text>
    </comment>
    <comment ref="B83" authorId="0" shapeId="0">
      <text>
        <r>
          <rPr>
            <b/>
            <sz val="10"/>
            <color indexed="81"/>
            <rFont val="Tahoma"/>
            <family val="2"/>
          </rPr>
          <t xml:space="preserve">State of Washington:  </t>
        </r>
        <r>
          <rPr>
            <sz val="10"/>
            <color indexed="81"/>
            <rFont val="Tahoma"/>
            <family val="2"/>
          </rPr>
          <t>Municipal solid waste &amp; commercial wastes.</t>
        </r>
      </text>
    </comment>
    <comment ref="B84" authorId="1" shapeId="0">
      <text>
        <r>
          <rPr>
            <b/>
            <sz val="10"/>
            <color indexed="81"/>
            <rFont val="Tahoma"/>
            <family val="2"/>
          </rPr>
          <t>State of Washington:</t>
        </r>
        <r>
          <rPr>
            <sz val="10"/>
            <color indexed="81"/>
            <rFont val="Tahoma"/>
            <family val="2"/>
          </rPr>
          <t xml:space="preserve">
Began to track in 1999.  Includes waste reported by MSW landfills and other landfill types.  Does not include "cleanup" type wastes, such as contaminated soils and asbestos.  Excludes tires disposed in out-of-state landfills.</t>
        </r>
      </text>
    </comment>
    <comment ref="J84" authorId="2" shapeId="0">
      <text>
        <r>
          <rPr>
            <b/>
            <sz val="10"/>
            <color indexed="81"/>
            <rFont val="Tahoma"/>
            <family val="2"/>
          </rPr>
          <t>N/C = Not calculated for this period.</t>
        </r>
      </text>
    </comment>
    <comment ref="O84" authorId="0" shapeId="0">
      <text>
        <r>
          <rPr>
            <b/>
            <sz val="10"/>
            <color indexed="81"/>
            <rFont val="Tahoma"/>
            <family val="2"/>
          </rPr>
          <t xml:space="preserve">State of Washington:  </t>
        </r>
        <r>
          <rPr>
            <sz val="10"/>
            <color indexed="81"/>
            <rFont val="Tahoma"/>
            <family val="2"/>
          </rPr>
          <t>Differs from disposal spreadsheets posted on web, because this includes waste reported by non-MSW landfills.</t>
        </r>
      </text>
    </comment>
    <comment ref="P84" authorId="0" shapeId="0">
      <text>
        <r>
          <rPr>
            <b/>
            <sz val="10"/>
            <color indexed="81"/>
            <rFont val="Tahoma"/>
            <family val="2"/>
          </rPr>
          <t xml:space="preserve">State of Washington:  </t>
        </r>
        <r>
          <rPr>
            <sz val="10"/>
            <color indexed="81"/>
            <rFont val="Tahoma"/>
            <family val="2"/>
          </rPr>
          <t>Differs from disposal spreadsheets posted on web, because this includes waste reported by non-MSW landfills.</t>
        </r>
      </text>
    </comment>
    <comment ref="Q84" authorId="0" shapeId="0">
      <text>
        <r>
          <rPr>
            <b/>
            <sz val="10"/>
            <color indexed="81"/>
            <rFont val="Tahoma"/>
            <family val="2"/>
          </rPr>
          <t xml:space="preserve">State of Washington:  </t>
        </r>
        <r>
          <rPr>
            <sz val="10"/>
            <color indexed="81"/>
            <rFont val="Tahoma"/>
            <family val="2"/>
          </rPr>
          <t>From disposal spreadsheets, "total_01" tab (includes waste reported by non-MSW landfills) - "county01" tab includes MSW landfills only.</t>
        </r>
      </text>
    </comment>
    <comment ref="B85" authorId="0" shapeId="0">
      <text>
        <r>
          <rPr>
            <b/>
            <sz val="10"/>
            <color indexed="81"/>
            <rFont val="Tahoma"/>
            <family val="2"/>
          </rPr>
          <t xml:space="preserve">State of Washington:  </t>
        </r>
        <r>
          <rPr>
            <sz val="10"/>
            <color indexed="81"/>
            <rFont val="Tahoma"/>
            <family val="2"/>
          </rPr>
          <t>Prior to 2004, included in Other Waste Types.  Not included in reports from Washington landfills.</t>
        </r>
      </text>
    </comment>
    <comment ref="B86" authorId="0" shapeId="0">
      <text>
        <r>
          <rPr>
            <b/>
            <sz val="10"/>
            <color indexed="81"/>
            <rFont val="Tahoma"/>
            <family val="2"/>
          </rPr>
          <t xml:space="preserve">State of Washington:
</t>
        </r>
        <r>
          <rPr>
            <sz val="10"/>
            <color indexed="81"/>
            <rFont val="Tahoma"/>
            <family val="2"/>
          </rPr>
          <t>Began to track in 1999.  Includes waste reported by MSW landfills and other landfill types.  Includes "cleanup" type wastes, such as contaminated soils and asbestos.</t>
        </r>
      </text>
    </comment>
    <comment ref="O86" authorId="0" shapeId="0">
      <text>
        <r>
          <rPr>
            <b/>
            <sz val="10"/>
            <color indexed="81"/>
            <rFont val="Tahoma"/>
            <family val="2"/>
          </rPr>
          <t xml:space="preserve">State of Washington:  </t>
        </r>
        <r>
          <rPr>
            <sz val="10"/>
            <color indexed="81"/>
            <rFont val="Tahoma"/>
            <family val="2"/>
          </rPr>
          <t>Differs from disposal spreadsheets posted on web, because this includes waste reported by non-MSW landfills.</t>
        </r>
      </text>
    </comment>
    <comment ref="P86" authorId="0" shapeId="0">
      <text>
        <r>
          <rPr>
            <b/>
            <sz val="10"/>
            <color indexed="81"/>
            <rFont val="Tahoma"/>
            <family val="2"/>
          </rPr>
          <t xml:space="preserve">State of Washington:  </t>
        </r>
        <r>
          <rPr>
            <sz val="10"/>
            <color indexed="81"/>
            <rFont val="Tahoma"/>
            <family val="2"/>
          </rPr>
          <t>Differs from disposal spreadsheets posted on web, because this includes waste reported by non-MSW landfills.</t>
        </r>
      </text>
    </comment>
    <comment ref="Q86" authorId="0" shapeId="0">
      <text>
        <r>
          <rPr>
            <b/>
            <sz val="10"/>
            <color indexed="81"/>
            <rFont val="Tahoma"/>
            <family val="2"/>
          </rPr>
          <t xml:space="preserve">State of Washington:  </t>
        </r>
        <r>
          <rPr>
            <sz val="10"/>
            <color indexed="81"/>
            <rFont val="Tahoma"/>
            <family val="2"/>
          </rPr>
          <t>From disposal spreadsheets, "total_01" tab (includes waste reported by non-MSW landfills) - "county01" tab includes MSW landfills only.</t>
        </r>
      </text>
    </comment>
    <comment ref="B87" authorId="0" shapeId="0">
      <text>
        <r>
          <rPr>
            <b/>
            <sz val="10"/>
            <color indexed="81"/>
            <rFont val="Tahoma"/>
            <family val="2"/>
          </rPr>
          <t xml:space="preserve">State of Washington:  </t>
        </r>
        <r>
          <rPr>
            <sz val="10"/>
            <color indexed="81"/>
            <rFont val="Tahoma"/>
            <family val="2"/>
          </rPr>
          <t>Includes Other Waste Types Disposed and Waste Types excluded from Diversion rate (cleanup type wastes).</t>
        </r>
      </text>
    </comment>
    <comment ref="O87" authorId="0" shapeId="0">
      <text>
        <r>
          <rPr>
            <b/>
            <sz val="10"/>
            <color indexed="81"/>
            <rFont val="Tahoma"/>
            <family val="2"/>
          </rPr>
          <t xml:space="preserve">State of Washington:  </t>
        </r>
        <r>
          <rPr>
            <sz val="10"/>
            <color indexed="81"/>
            <rFont val="Tahoma"/>
            <family val="2"/>
          </rPr>
          <t>Differs from disposal spreadsheets posted on web, because this includes waste reported by non-MSW landfills.</t>
        </r>
      </text>
    </comment>
    <comment ref="P87" authorId="0" shapeId="0">
      <text>
        <r>
          <rPr>
            <b/>
            <sz val="10"/>
            <color indexed="81"/>
            <rFont val="Tahoma"/>
            <family val="2"/>
          </rPr>
          <t xml:space="preserve">State of Washington:  </t>
        </r>
        <r>
          <rPr>
            <sz val="10"/>
            <color indexed="81"/>
            <rFont val="Tahoma"/>
            <family val="2"/>
          </rPr>
          <t>Differs from disposal spreadsheets posted on web, because this includes waste reported by non-MSW landfills.</t>
        </r>
      </text>
    </comment>
    <comment ref="Q87" authorId="0" shapeId="0">
      <text>
        <r>
          <rPr>
            <b/>
            <sz val="10"/>
            <color indexed="81"/>
            <rFont val="Tahoma"/>
            <family val="2"/>
          </rPr>
          <t xml:space="preserve">State of Washington:  </t>
        </r>
        <r>
          <rPr>
            <sz val="10"/>
            <color indexed="81"/>
            <rFont val="Tahoma"/>
            <family val="2"/>
          </rPr>
          <t>From disposal spreadsheets, "total_01" tab (includes waste reported by non-MSW landfills) - "county01" tab includes MSW landfills only.</t>
        </r>
      </text>
    </comment>
    <comment ref="B88" authorId="1" shapeId="0">
      <text>
        <r>
          <rPr>
            <b/>
            <sz val="10"/>
            <color indexed="81"/>
            <rFont val="Tahoma"/>
            <family val="2"/>
          </rPr>
          <t xml:space="preserve">State of Washington: </t>
        </r>
        <r>
          <rPr>
            <sz val="10"/>
            <color indexed="81"/>
            <rFont val="Tahoma"/>
            <family val="2"/>
          </rPr>
          <t xml:space="preserve"> Includes only waste types that are potentially recyclable:  MSW, commercial, demolition, inert, wood, tires, medical, and other unclassified wastes. Does not include "cleanup" type wastes, such as contaminated soils and asbestos (see below).</t>
        </r>
      </text>
    </comment>
    <comment ref="B89" authorId="0" shapeId="0">
      <text>
        <r>
          <rPr>
            <b/>
            <sz val="10"/>
            <color indexed="81"/>
            <rFont val="Tahoma"/>
            <family val="2"/>
          </rPr>
          <t xml:space="preserve">State of Washington:  </t>
        </r>
        <r>
          <rPr>
            <sz val="10"/>
            <color indexed="81"/>
            <rFont val="Tahoma"/>
            <family val="2"/>
          </rPr>
          <t xml:space="preserve">Since beginning to measure in 1994.  Includes all waste types:  MSW, commercial, demolition, inert, wood, tires, medical, industrial, asbestos, sludge, contaminated soils, and other unclassified wastes.  Includes waste types excluded in diversion and recycling calculations.
</t>
        </r>
      </text>
    </comment>
    <comment ref="B90" authorId="1" shapeId="0">
      <text>
        <r>
          <rPr>
            <b/>
            <sz val="10"/>
            <color indexed="81"/>
            <rFont val="Tahoma"/>
            <family val="2"/>
          </rPr>
          <t>State of Washington:</t>
        </r>
        <r>
          <rPr>
            <sz val="10"/>
            <color indexed="81"/>
            <rFont val="Tahoma"/>
            <family val="2"/>
          </rPr>
          <t xml:space="preserve">
Does not include "cleanup" type wastes, such as contaminated soils and asbestos.  Diverted and Divertable.</t>
        </r>
      </text>
    </comment>
    <comment ref="B91" authorId="2" shapeId="0">
      <text>
        <r>
          <rPr>
            <sz val="10"/>
            <color indexed="81"/>
            <rFont val="Tahoma"/>
            <family val="2"/>
          </rPr>
          <t xml:space="preserve">Includes waste types excluded from diversion and recycling rate calculations, such as contaminated soils, sewage sludge and asbestos.
</t>
        </r>
      </text>
    </comment>
    <comment ref="C91" authorId="0" shapeId="0">
      <text>
        <r>
          <rPr>
            <b/>
            <sz val="10"/>
            <color indexed="81"/>
            <rFont val="Tahoma"/>
            <family val="2"/>
          </rPr>
          <t xml:space="preserve">N/C = Not calculated for this period.
</t>
        </r>
      </text>
    </comment>
    <comment ref="C104" authorId="0" shapeId="0">
      <text>
        <r>
          <rPr>
            <b/>
            <sz val="10"/>
            <color indexed="81"/>
            <rFont val="Tahoma"/>
            <family val="2"/>
          </rPr>
          <t>N/C = Not calculated for this period.</t>
        </r>
      </text>
    </comment>
  </commentList>
</comments>
</file>

<file path=xl/sharedStrings.xml><?xml version="1.0" encoding="utf-8"?>
<sst xmlns="http://schemas.openxmlformats.org/spreadsheetml/2006/main" count="247" uniqueCount="97">
  <si>
    <t>Aluminum Cans</t>
  </si>
  <si>
    <t>Container Glass</t>
  </si>
  <si>
    <t>Ferrous Metals</t>
  </si>
  <si>
    <t>Gypsum</t>
  </si>
  <si>
    <t>LDPE Plastics</t>
  </si>
  <si>
    <t>Newspaper</t>
  </si>
  <si>
    <t>Nonferrous Metals</t>
  </si>
  <si>
    <t>Other Recyclable Plastics</t>
  </si>
  <si>
    <t>Photographic Films</t>
  </si>
  <si>
    <t>Used Oil</t>
  </si>
  <si>
    <t>Wood Waste</t>
  </si>
  <si>
    <t>Textiles (Rags, clothing, etc.)</t>
  </si>
  <si>
    <t>HDPE Plastics</t>
  </si>
  <si>
    <t>Fluorescent light bulbs</t>
  </si>
  <si>
    <t>Anti-freeze</t>
  </si>
  <si>
    <t>Asphalt/Concrete</t>
  </si>
  <si>
    <t>Household Batteries</t>
  </si>
  <si>
    <t>Industrial Batteries</t>
  </si>
  <si>
    <t>Oil Filters</t>
  </si>
  <si>
    <t>Paint</t>
  </si>
  <si>
    <t>Railroad Ties</t>
  </si>
  <si>
    <t>Reuse - Clothing &amp; Household items</t>
  </si>
  <si>
    <t>Reuse - Construct/demol. Items</t>
  </si>
  <si>
    <t>Reuse - Miscellaneous</t>
  </si>
  <si>
    <t>Population (rounded to nearest hundred)</t>
  </si>
  <si>
    <t>Tires (Retread/Reuse)</t>
  </si>
  <si>
    <t>Post-Industrial Plastics</t>
  </si>
  <si>
    <t>Carpet &amp; Pad</t>
  </si>
  <si>
    <t>Ash, Sand &amp; Dust used in Asphalt Production</t>
  </si>
  <si>
    <t>Post-Industrial and Flat Glass</t>
  </si>
  <si>
    <t>Miscellaneous</t>
  </si>
  <si>
    <t>Construction &amp; Demolition Debris</t>
  </si>
  <si>
    <t>Mattresses</t>
  </si>
  <si>
    <t xml:space="preserve">Total MSW Disposed </t>
  </si>
  <si>
    <t>Total MSW Generated</t>
  </si>
  <si>
    <t>N/A</t>
  </si>
  <si>
    <t>Recycling Rate (MSW)</t>
  </si>
  <si>
    <t>Total MSW Disposed</t>
  </si>
  <si>
    <t>Other Waste Types Disposed</t>
  </si>
  <si>
    <t>Tires - disposed in out-of- state landfills</t>
  </si>
  <si>
    <t>Roofing Material</t>
  </si>
  <si>
    <t>Tires (Baled)</t>
  </si>
  <si>
    <t>MSW Disposed (lbs/person/day)</t>
  </si>
  <si>
    <t>MSW generated (lbs/person/day)</t>
  </si>
  <si>
    <t>N/C</t>
  </si>
  <si>
    <t>All Solid Waste Disposed (lbs/person/day)</t>
  </si>
  <si>
    <t>All Other Waste Types</t>
  </si>
  <si>
    <t>All Solid Waste Disposal</t>
  </si>
  <si>
    <t>Per Capita Waste Generation:</t>
  </si>
  <si>
    <t>Other Organics</t>
  </si>
  <si>
    <t>Fats and Oils</t>
  </si>
  <si>
    <t>Industrial Organics</t>
  </si>
  <si>
    <t>Agricultural Organics</t>
  </si>
  <si>
    <t>High Grade Paper</t>
  </si>
  <si>
    <t>PET Plastic Bottles</t>
  </si>
  <si>
    <t>Refillable Glass Beer Bottles</t>
  </si>
  <si>
    <t>Electronics</t>
  </si>
  <si>
    <t>Other Fuels (Reuse &amp; ER)</t>
  </si>
  <si>
    <t>Tires (ER)</t>
  </si>
  <si>
    <t>Used Oil for ER</t>
  </si>
  <si>
    <t>Yard Waste for ER</t>
  </si>
  <si>
    <t>Food Scraps (post-consumer)</t>
  </si>
  <si>
    <t>Mixed Paper</t>
  </si>
  <si>
    <t>Yard Debris</t>
  </si>
  <si>
    <t>Landclearing Debris</t>
  </si>
  <si>
    <t>Wood Waste for ER</t>
  </si>
  <si>
    <t>Food Processing Waste (pre-consumer)</t>
  </si>
  <si>
    <t>Landclearing Debris for ER</t>
  </si>
  <si>
    <t>Food (recovered)</t>
  </si>
  <si>
    <t>Cartons</t>
  </si>
  <si>
    <t>Steel Cans</t>
  </si>
  <si>
    <t>Yard Debris and Food (mixed)</t>
  </si>
  <si>
    <t>Appliances/White Goods</t>
  </si>
  <si>
    <t>Rubber Materials</t>
  </si>
  <si>
    <t>Industrial Paper</t>
  </si>
  <si>
    <t>Batteries - Auto Lead Acid</t>
  </si>
  <si>
    <t>Container Glass (used as aggregate)</t>
  </si>
  <si>
    <t>Cardboard</t>
  </si>
  <si>
    <t>Tires (Recycled)</t>
  </si>
  <si>
    <t>Mixed Plastic</t>
  </si>
  <si>
    <t>Recovery Rate</t>
  </si>
  <si>
    <t>Material Recovery and Disposal Data in Washington</t>
  </si>
  <si>
    <t>MSW Materials Recovered for Recycling (tons):</t>
  </si>
  <si>
    <t>Total Materials Recovered for Recycling (MSW)</t>
  </si>
  <si>
    <t>Other Materials Recovered (tons):</t>
  </si>
  <si>
    <t>Total Other Materials Recovered</t>
  </si>
  <si>
    <t>Material Recovery and Waste Generation (tonnage summary):</t>
  </si>
  <si>
    <t>Total Materials Recovered for Recycling</t>
  </si>
  <si>
    <t>Total Solid Waste Disposed (recoverable portion)</t>
  </si>
  <si>
    <t>Solid Waste Generated (recoverable portion)</t>
  </si>
  <si>
    <t>Overall waste generation (recoverable and non-recoverable)</t>
  </si>
  <si>
    <t>Waste Types excluded from Recovery rate</t>
  </si>
  <si>
    <t>MSW Recovered for Recycling (lbs/person/day)</t>
  </si>
  <si>
    <t>Materials Recovered (lbs/person/day)</t>
  </si>
  <si>
    <t>Total Materials Recovered (Recycling + Other Materials Recovered))</t>
  </si>
  <si>
    <t>Waste Generation (recoverable portion - lbs/person/day)</t>
  </si>
  <si>
    <t>Waste Generation (recoverable and non-recoverable - lbs/person/day)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</si>
</sst>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6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sz val="10"/>
      <color indexed="12"/>
      <name val="Arial"/>
      <family val="2"/>
    </font>
    <font>
      <sz val="10"/>
      <color indexed="10"/>
      <name val="Arial"/>
      <family val="2"/>
    </font>
    <font>
      <b/>
      <sz val="10"/>
      <name val="Arial"/>
      <family val="2"/>
    </font>
    <font>
      <b/>
      <sz val="10"/>
      <color indexed="63"/>
      <name val="Arial"/>
      <family val="2"/>
    </font>
    <font>
      <b/>
      <sz val="10"/>
      <color indexed="57"/>
      <name val="Arial"/>
      <family val="2"/>
    </font>
    <font>
      <b/>
      <sz val="8"/>
      <color indexed="81"/>
      <name val="Tahoma"/>
      <family val="2"/>
    </font>
    <font>
      <sz val="10"/>
      <color indexed="8"/>
      <name val="Arial"/>
      <family val="2"/>
    </font>
    <font>
      <sz val="10"/>
      <color indexed="12"/>
      <name val="Arial"/>
      <family val="2"/>
    </font>
    <font>
      <sz val="10"/>
      <name val="Arial"/>
      <family val="2"/>
    </font>
    <font>
      <b/>
      <sz val="10"/>
      <color indexed="12"/>
      <name val="Arial"/>
      <family val="2"/>
    </font>
    <font>
      <b/>
      <sz val="10"/>
      <name val="Arial"/>
      <family val="2"/>
    </font>
    <font>
      <sz val="10"/>
      <name val="Arial"/>
      <family val="2"/>
    </font>
    <font>
      <sz val="10"/>
      <color indexed="17"/>
      <name val="Arial"/>
      <family val="2"/>
    </font>
    <font>
      <b/>
      <sz val="10"/>
      <color indexed="17"/>
      <name val="Arial"/>
      <family val="2"/>
    </font>
    <font>
      <b/>
      <sz val="10"/>
      <color indexed="10"/>
      <name val="Arial"/>
      <family val="2"/>
    </font>
    <font>
      <b/>
      <sz val="10"/>
      <color indexed="20"/>
      <name val="Arial"/>
      <family val="2"/>
    </font>
    <font>
      <sz val="10"/>
      <color indexed="81"/>
      <name val="Tahoma"/>
      <family val="2"/>
    </font>
    <font>
      <b/>
      <sz val="10"/>
      <color indexed="81"/>
      <name val="Tahoma"/>
      <family val="2"/>
    </font>
    <font>
      <b/>
      <sz val="10"/>
      <color indexed="21"/>
      <name val="Arial"/>
      <family val="2"/>
    </font>
    <font>
      <b/>
      <sz val="10"/>
      <color indexed="14"/>
      <name val="Arial"/>
      <family val="2"/>
    </font>
    <font>
      <b/>
      <sz val="10"/>
      <color indexed="53"/>
      <name val="Arial"/>
      <family val="2"/>
    </font>
    <font>
      <b/>
      <sz val="10"/>
      <color indexed="61"/>
      <name val="Arial"/>
      <family val="2"/>
    </font>
    <font>
      <b/>
      <sz val="10"/>
      <color indexed="52"/>
      <name val="Arial"/>
      <family val="2"/>
    </font>
    <font>
      <b/>
      <sz val="10"/>
      <color theme="5"/>
      <name val="Arial"/>
      <family val="2"/>
    </font>
    <font>
      <b/>
      <sz val="10"/>
      <color rgb="FFFF0000"/>
      <name val="Arial"/>
      <family val="2"/>
    </font>
    <font>
      <b/>
      <sz val="10"/>
      <color theme="8" tint="-0.499984740745262"/>
      <name val="Arial"/>
      <family val="2"/>
    </font>
    <font>
      <sz val="10"/>
      <color rgb="FFFF0000"/>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i/>
      <sz val="10"/>
      <color rgb="FF7F7F7F"/>
      <name val="Arial"/>
      <family val="2"/>
    </font>
    <font>
      <b/>
      <sz val="10"/>
      <color theme="1"/>
      <name val="Arial"/>
      <family val="2"/>
    </font>
    <font>
      <sz val="10"/>
      <color theme="0"/>
      <name val="Arial"/>
      <family val="2"/>
    </font>
    <font>
      <sz val="1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medium">
        <color indexed="64"/>
      </left>
      <right/>
      <top/>
      <bottom/>
      <diagonal/>
    </border>
    <border>
      <left style="medium">
        <color indexed="64"/>
      </left>
      <right style="thin">
        <color indexed="22"/>
      </right>
      <top style="thin">
        <color indexed="22"/>
      </top>
      <bottom style="thin">
        <color indexed="22"/>
      </bottom>
      <diagonal/>
    </border>
    <border>
      <left style="medium">
        <color indexed="64"/>
      </left>
      <right style="thin">
        <color indexed="22"/>
      </right>
      <top/>
      <bottom style="thin">
        <color indexed="22"/>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90">
    <xf numFmtId="0" fontId="0" fillId="0" borderId="0"/>
    <xf numFmtId="43" fontId="8" fillId="0" borderId="0" applyFont="0" applyFill="0" applyBorder="0" applyAlignment="0" applyProtection="0"/>
    <xf numFmtId="43" fontId="17" fillId="0" borderId="0" applyFont="0" applyFill="0" applyBorder="0" applyAlignment="0" applyProtection="0"/>
    <xf numFmtId="0" fontId="17" fillId="0" borderId="0"/>
    <xf numFmtId="0" fontId="15" fillId="0" borderId="0"/>
    <xf numFmtId="0" fontId="15" fillId="0" borderId="0"/>
    <xf numFmtId="9" fontId="8"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8" fillId="0" borderId="0"/>
    <xf numFmtId="0" fontId="6" fillId="0" borderId="0"/>
    <xf numFmtId="0" fontId="5" fillId="0" borderId="0"/>
    <xf numFmtId="0" fontId="5"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5" fillId="0" borderId="0"/>
    <xf numFmtId="0" fontId="5" fillId="0" borderId="0"/>
    <xf numFmtId="43" fontId="8"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5" fillId="0" borderId="0"/>
    <xf numFmtId="0" fontId="5" fillId="0" borderId="0"/>
    <xf numFmtId="43" fontId="8"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8" fillId="0" borderId="0" applyFont="0" applyFill="0" applyBorder="0" applyAlignment="0" applyProtection="0"/>
    <xf numFmtId="0" fontId="5" fillId="0" borderId="0"/>
    <xf numFmtId="0" fontId="5" fillId="0" borderId="0"/>
    <xf numFmtId="0" fontId="8" fillId="0" borderId="0"/>
    <xf numFmtId="0" fontId="5" fillId="0" borderId="0"/>
    <xf numFmtId="0" fontId="5" fillId="0" borderId="0"/>
    <xf numFmtId="43" fontId="8" fillId="0" borderId="0" applyFont="0" applyFill="0" applyBorder="0" applyAlignment="0" applyProtection="0"/>
    <xf numFmtId="0" fontId="5" fillId="0" borderId="0"/>
    <xf numFmtId="0" fontId="5" fillId="0" borderId="0"/>
    <xf numFmtId="0" fontId="8" fillId="0" borderId="0"/>
    <xf numFmtId="0" fontId="5" fillId="0" borderId="0"/>
    <xf numFmtId="0" fontId="5" fillId="0" borderId="0"/>
    <xf numFmtId="43" fontId="8" fillId="0" borderId="0" applyFont="0" applyFill="0" applyBorder="0" applyAlignment="0" applyProtection="0"/>
    <xf numFmtId="0" fontId="5" fillId="0" borderId="0"/>
    <xf numFmtId="0" fontId="5" fillId="0" borderId="0"/>
    <xf numFmtId="0" fontId="8" fillId="0" borderId="0"/>
    <xf numFmtId="0" fontId="5" fillId="0" borderId="0"/>
    <xf numFmtId="0" fontId="5" fillId="0" borderId="0"/>
    <xf numFmtId="43" fontId="8" fillId="0" borderId="0" applyFont="0" applyFill="0" applyBorder="0" applyAlignment="0" applyProtection="0"/>
    <xf numFmtId="0" fontId="5" fillId="0" borderId="0"/>
    <xf numFmtId="0" fontId="8" fillId="0" borderId="0"/>
    <xf numFmtId="0" fontId="5" fillId="0" borderId="0"/>
    <xf numFmtId="0" fontId="5" fillId="0" borderId="0"/>
    <xf numFmtId="43" fontId="8" fillId="0" borderId="0" applyFont="0" applyFill="0" applyBorder="0" applyAlignment="0" applyProtection="0"/>
    <xf numFmtId="0" fontId="5" fillId="0" borderId="0"/>
    <xf numFmtId="0" fontId="8" fillId="0" borderId="0"/>
    <xf numFmtId="0" fontId="5" fillId="0" borderId="0"/>
    <xf numFmtId="0" fontId="5" fillId="0" borderId="0"/>
    <xf numFmtId="43" fontId="8" fillId="0" borderId="0" applyFont="0" applyFill="0" applyBorder="0" applyAlignment="0" applyProtection="0"/>
    <xf numFmtId="0" fontId="5" fillId="0" borderId="0"/>
    <xf numFmtId="0" fontId="8" fillId="0" borderId="0"/>
    <xf numFmtId="0" fontId="5" fillId="0" borderId="0"/>
    <xf numFmtId="0" fontId="5" fillId="0" borderId="0"/>
    <xf numFmtId="43" fontId="8" fillId="0" borderId="0" applyFont="0" applyFill="0" applyBorder="0" applyAlignment="0" applyProtection="0"/>
    <xf numFmtId="0" fontId="5" fillId="0" borderId="0"/>
    <xf numFmtId="0" fontId="8" fillId="0" borderId="0"/>
    <xf numFmtId="0" fontId="5" fillId="0" borderId="0"/>
    <xf numFmtId="0" fontId="5" fillId="0" borderId="0"/>
    <xf numFmtId="43" fontId="8" fillId="0" borderId="0" applyFont="0" applyFill="0" applyBorder="0" applyAlignment="0" applyProtection="0"/>
    <xf numFmtId="0" fontId="5" fillId="0" borderId="0"/>
    <xf numFmtId="0" fontId="8" fillId="0" borderId="0"/>
    <xf numFmtId="0" fontId="5" fillId="0" borderId="0"/>
    <xf numFmtId="0" fontId="5" fillId="0" borderId="0"/>
    <xf numFmtId="43" fontId="8" fillId="0" borderId="0" applyFont="0" applyFill="0" applyBorder="0" applyAlignment="0" applyProtection="0"/>
    <xf numFmtId="0" fontId="5" fillId="0" borderId="0"/>
    <xf numFmtId="0" fontId="8" fillId="0" borderId="0"/>
    <xf numFmtId="0" fontId="5" fillId="0" borderId="0"/>
    <xf numFmtId="0" fontId="5" fillId="0" borderId="0"/>
    <xf numFmtId="43" fontId="8" fillId="0" borderId="0" applyFont="0" applyFill="0" applyBorder="0" applyAlignment="0" applyProtection="0"/>
    <xf numFmtId="0" fontId="8" fillId="0" borderId="0"/>
    <xf numFmtId="0" fontId="5" fillId="0" borderId="0"/>
    <xf numFmtId="0" fontId="5" fillId="0" borderId="0"/>
    <xf numFmtId="43" fontId="8" fillId="0" borderId="0" applyFont="0" applyFill="0" applyBorder="0" applyAlignment="0" applyProtection="0"/>
    <xf numFmtId="0" fontId="8" fillId="0" borderId="0"/>
    <xf numFmtId="0" fontId="5" fillId="0" borderId="0"/>
    <xf numFmtId="0" fontId="8"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36" fillId="0" borderId="0" applyNumberFormat="0" applyFill="0" applyBorder="0" applyAlignment="0" applyProtection="0"/>
    <xf numFmtId="0" fontId="37" fillId="0" borderId="18" applyNumberFormat="0" applyFill="0" applyAlignment="0" applyProtection="0"/>
    <xf numFmtId="0" fontId="38" fillId="0" borderId="19" applyNumberFormat="0" applyFill="0" applyAlignment="0" applyProtection="0"/>
    <xf numFmtId="0" fontId="39" fillId="0" borderId="20" applyNumberFormat="0" applyFill="0" applyAlignment="0" applyProtection="0"/>
    <xf numFmtId="0" fontId="39" fillId="0" borderId="0" applyNumberFormat="0" applyFill="0" applyBorder="0" applyAlignment="0" applyProtection="0"/>
    <xf numFmtId="0" fontId="40" fillId="2" borderId="0" applyNumberFormat="0" applyBorder="0" applyAlignment="0" applyProtection="0"/>
    <xf numFmtId="0" fontId="41" fillId="3" borderId="0" applyNumberFormat="0" applyBorder="0" applyAlignment="0" applyProtection="0"/>
    <xf numFmtId="0" fontId="42" fillId="4" borderId="0" applyNumberFormat="0" applyBorder="0" applyAlignment="0" applyProtection="0"/>
    <xf numFmtId="0" fontId="43" fillId="5" borderId="21" applyNumberFormat="0" applyAlignment="0" applyProtection="0"/>
    <xf numFmtId="0" fontId="44" fillId="6" borderId="22" applyNumberFormat="0" applyAlignment="0" applyProtection="0"/>
    <xf numFmtId="0" fontId="45" fillId="6" borderId="21" applyNumberFormat="0" applyAlignment="0" applyProtection="0"/>
    <xf numFmtId="0" fontId="46" fillId="0" borderId="23" applyNumberFormat="0" applyFill="0" applyAlignment="0" applyProtection="0"/>
    <xf numFmtId="0" fontId="47" fillId="7" borderId="24" applyNumberFormat="0" applyAlignment="0" applyProtection="0"/>
    <xf numFmtId="0" fontId="35" fillId="0" borderId="0" applyNumberFormat="0" applyFill="0" applyBorder="0" applyAlignment="0" applyProtection="0"/>
    <xf numFmtId="0" fontId="4" fillId="8" borderId="25" applyNumberFormat="0" applyFont="0" applyAlignment="0" applyProtection="0"/>
    <xf numFmtId="0" fontId="48" fillId="0" borderId="0" applyNumberFormat="0" applyFill="0" applyBorder="0" applyAlignment="0" applyProtection="0"/>
    <xf numFmtId="0" fontId="49" fillId="0" borderId="26" applyNumberFormat="0" applyFill="0" applyAlignment="0" applyProtection="0"/>
    <xf numFmtId="0" fontId="5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50" fillId="12" borderId="0" applyNumberFormat="0" applyBorder="0" applyAlignment="0" applyProtection="0"/>
    <xf numFmtId="0" fontId="5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50" fillId="16" borderId="0" applyNumberFormat="0" applyBorder="0" applyAlignment="0" applyProtection="0"/>
    <xf numFmtId="0" fontId="5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50" fillId="24" borderId="0" applyNumberFormat="0" applyBorder="0" applyAlignment="0" applyProtection="0"/>
    <xf numFmtId="0" fontId="5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50" fillId="28" borderId="0" applyNumberFormat="0" applyBorder="0" applyAlignment="0" applyProtection="0"/>
    <xf numFmtId="0" fontId="5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50" fillId="32" borderId="0" applyNumberFormat="0" applyBorder="0" applyAlignment="0" applyProtection="0"/>
    <xf numFmtId="0" fontId="4" fillId="0" borderId="0"/>
    <xf numFmtId="0" fontId="3" fillId="0" borderId="0"/>
    <xf numFmtId="0" fontId="51" fillId="0" borderId="0"/>
    <xf numFmtId="43" fontId="8" fillId="0" borderId="0" applyFont="0" applyFill="0" applyBorder="0" applyAlignment="0" applyProtection="0"/>
    <xf numFmtId="9" fontId="8"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3" fillId="0" borderId="0" applyFont="0" applyFill="0" applyBorder="0" applyAlignment="0" applyProtection="0"/>
    <xf numFmtId="0" fontId="2" fillId="0" borderId="0"/>
    <xf numFmtId="0" fontId="8" fillId="0" borderId="0"/>
    <xf numFmtId="9" fontId="2" fillId="0" borderId="0" applyFont="0" applyFill="0" applyBorder="0" applyAlignment="0" applyProtection="0"/>
    <xf numFmtId="0" fontId="52" fillId="0" borderId="18" applyNumberFormat="0" applyFill="0" applyAlignment="0" applyProtection="0"/>
    <xf numFmtId="0" fontId="53" fillId="0" borderId="19" applyNumberFormat="0" applyFill="0" applyAlignment="0" applyProtection="0"/>
    <xf numFmtId="0" fontId="54" fillId="0" borderId="20" applyNumberFormat="0" applyFill="0" applyAlignment="0" applyProtection="0"/>
    <xf numFmtId="0" fontId="54" fillId="0" borderId="0" applyNumberFormat="0" applyFill="0" applyBorder="0" applyAlignment="0" applyProtection="0"/>
    <xf numFmtId="0" fontId="55" fillId="2" borderId="0" applyNumberFormat="0" applyBorder="0" applyAlignment="0" applyProtection="0"/>
    <xf numFmtId="0" fontId="56" fillId="3" borderId="0" applyNumberFormat="0" applyBorder="0" applyAlignment="0" applyProtection="0"/>
    <xf numFmtId="0" fontId="57" fillId="4" borderId="0" applyNumberFormat="0" applyBorder="0" applyAlignment="0" applyProtection="0"/>
    <xf numFmtId="0" fontId="58" fillId="5" borderId="21" applyNumberFormat="0" applyAlignment="0" applyProtection="0"/>
    <xf numFmtId="0" fontId="59" fillId="6" borderId="22" applyNumberFormat="0" applyAlignment="0" applyProtection="0"/>
    <xf numFmtId="0" fontId="60" fillId="6" borderId="21" applyNumberFormat="0" applyAlignment="0" applyProtection="0"/>
    <xf numFmtId="0" fontId="61" fillId="0" borderId="23" applyNumberFormat="0" applyFill="0" applyAlignment="0" applyProtection="0"/>
    <xf numFmtId="0" fontId="62" fillId="7" borderId="24" applyNumberFormat="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65" fillId="0" borderId="26" applyNumberFormat="0" applyFill="0" applyAlignment="0" applyProtection="0"/>
    <xf numFmtId="0" fontId="6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66" fillId="12" borderId="0" applyNumberFormat="0" applyBorder="0" applyAlignment="0" applyProtection="0"/>
    <xf numFmtId="0" fontId="6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66" fillId="16" borderId="0" applyNumberFormat="0" applyBorder="0" applyAlignment="0" applyProtection="0"/>
    <xf numFmtId="0" fontId="6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66" fillId="20" borderId="0" applyNumberFormat="0" applyBorder="0" applyAlignment="0" applyProtection="0"/>
    <xf numFmtId="0" fontId="6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66" fillId="24" borderId="0" applyNumberFormat="0" applyBorder="0" applyAlignment="0" applyProtection="0"/>
    <xf numFmtId="0" fontId="6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66" fillId="28" borderId="0" applyNumberFormat="0" applyBorder="0" applyAlignment="0" applyProtection="0"/>
    <xf numFmtId="0" fontId="6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66" fillId="32" borderId="0" applyNumberFormat="0" applyBorder="0" applyAlignment="0" applyProtection="0"/>
    <xf numFmtId="0" fontId="1" fillId="0" borderId="0"/>
    <xf numFmtId="0" fontId="1" fillId="8" borderId="25" applyNumberFormat="0" applyFont="0" applyAlignment="0" applyProtection="0"/>
    <xf numFmtId="0" fontId="1" fillId="0" borderId="0"/>
    <xf numFmtId="0" fontId="8" fillId="0" borderId="0"/>
    <xf numFmtId="0" fontId="15" fillId="0" borderId="0">
      <alignment vertical="top"/>
    </xf>
    <xf numFmtId="0" fontId="1" fillId="0" borderId="0"/>
    <xf numFmtId="0" fontId="8" fillId="0" borderId="0"/>
    <xf numFmtId="0" fontId="8" fillId="0" borderId="0"/>
    <xf numFmtId="0" fontId="8" fillId="0" borderId="0"/>
    <xf numFmtId="9" fontId="1" fillId="0" borderId="0" applyFont="0" applyFill="0" applyBorder="0" applyAlignment="0" applyProtection="0"/>
    <xf numFmtId="0" fontId="1" fillId="8" borderId="25" applyNumberFormat="0" applyFont="0" applyAlignment="0" applyProtection="0"/>
    <xf numFmtId="0" fontId="1" fillId="0" borderId="0"/>
  </cellStyleXfs>
  <cellXfs count="162">
    <xf numFmtId="0" fontId="0" fillId="0" borderId="0" xfId="0"/>
    <xf numFmtId="0" fontId="24" fillId="0" borderId="1" xfId="0" applyFont="1" applyFill="1" applyBorder="1"/>
    <xf numFmtId="4" fontId="11" fillId="0" borderId="3" xfId="4" applyNumberFormat="1" applyFont="1" applyFill="1" applyBorder="1" applyAlignment="1">
      <alignment wrapText="1"/>
    </xf>
    <xf numFmtId="0" fontId="12" fillId="0" borderId="5" xfId="0" applyFont="1" applyFill="1" applyBorder="1" applyAlignment="1">
      <alignment horizontal="center"/>
    </xf>
    <xf numFmtId="0" fontId="11" fillId="0" borderId="5" xfId="0" applyFont="1" applyFill="1" applyBorder="1" applyAlignment="1">
      <alignment horizontal="center"/>
    </xf>
    <xf numFmtId="0" fontId="9" fillId="0" borderId="1" xfId="0" applyFont="1" applyFill="1" applyBorder="1"/>
    <xf numFmtId="164" fontId="0" fillId="0" borderId="0" xfId="1" applyNumberFormat="1" applyFont="1" applyFill="1" applyBorder="1"/>
    <xf numFmtId="164" fontId="0" fillId="0" borderId="0" xfId="0" applyNumberFormat="1" applyFill="1" applyBorder="1"/>
    <xf numFmtId="0" fontId="13" fillId="0" borderId="1" xfId="0" applyFont="1" applyFill="1" applyBorder="1"/>
    <xf numFmtId="164" fontId="13" fillId="0" borderId="0" xfId="1" applyNumberFormat="1" applyFont="1" applyFill="1" applyBorder="1"/>
    <xf numFmtId="0" fontId="10" fillId="0" borderId="1" xfId="0" applyFont="1" applyFill="1" applyBorder="1"/>
    <xf numFmtId="164" fontId="10" fillId="0" borderId="0" xfId="1" applyNumberFormat="1" applyFont="1" applyFill="1" applyBorder="1"/>
    <xf numFmtId="164" fontId="10" fillId="0" borderId="0" xfId="0" applyNumberFormat="1" applyFont="1" applyFill="1" applyBorder="1"/>
    <xf numFmtId="0" fontId="17" fillId="0" borderId="1" xfId="0" applyFont="1" applyFill="1" applyBorder="1"/>
    <xf numFmtId="164" fontId="17" fillId="0" borderId="0" xfId="1" applyNumberFormat="1" applyFont="1" applyFill="1" applyBorder="1"/>
    <xf numFmtId="0" fontId="13" fillId="0" borderId="6" xfId="0" applyFont="1" applyFill="1" applyBorder="1"/>
    <xf numFmtId="10" fontId="13" fillId="0" borderId="7" xfId="0" applyNumberFormat="1" applyFont="1" applyFill="1" applyBorder="1"/>
    <xf numFmtId="0" fontId="13" fillId="0" borderId="0" xfId="0" applyFont="1" applyFill="1" applyBorder="1"/>
    <xf numFmtId="10" fontId="13" fillId="0" borderId="0" xfId="0" applyNumberFormat="1" applyFont="1" applyFill="1" applyBorder="1"/>
    <xf numFmtId="3" fontId="0" fillId="0" borderId="0" xfId="0" applyNumberFormat="1" applyFill="1" applyBorder="1"/>
    <xf numFmtId="0" fontId="0" fillId="0" borderId="0" xfId="0" applyFill="1" applyBorder="1"/>
    <xf numFmtId="2" fontId="0" fillId="0" borderId="0" xfId="0" applyNumberFormat="1" applyFill="1" applyBorder="1"/>
    <xf numFmtId="9" fontId="0" fillId="0" borderId="0" xfId="6" applyFont="1" applyFill="1" applyBorder="1"/>
    <xf numFmtId="43" fontId="0" fillId="0" borderId="0" xfId="1" applyFont="1" applyFill="1" applyBorder="1"/>
    <xf numFmtId="0" fontId="9" fillId="0" borderId="2" xfId="0" applyFont="1" applyFill="1" applyBorder="1"/>
    <xf numFmtId="0" fontId="19" fillId="0" borderId="0" xfId="0" applyFont="1" applyFill="1" applyBorder="1"/>
    <xf numFmtId="0" fontId="11" fillId="0" borderId="0" xfId="0" applyFont="1" applyFill="1" applyBorder="1"/>
    <xf numFmtId="164" fontId="11" fillId="0" borderId="0" xfId="0" applyNumberFormat="1" applyFont="1" applyFill="1" applyBorder="1"/>
    <xf numFmtId="164" fontId="22" fillId="0" borderId="0" xfId="0" applyNumberFormat="1" applyFont="1" applyFill="1" applyBorder="1" applyAlignment="1"/>
    <xf numFmtId="164" fontId="11" fillId="0" borderId="0" xfId="0" applyNumberFormat="1" applyFont="1" applyFill="1" applyBorder="1" applyAlignment="1"/>
    <xf numFmtId="0" fontId="23" fillId="0" borderId="1" xfId="0" applyFont="1" applyFill="1" applyBorder="1"/>
    <xf numFmtId="164" fontId="23" fillId="0" borderId="0" xfId="1" applyNumberFormat="1" applyFont="1" applyFill="1" applyBorder="1" applyAlignment="1"/>
    <xf numFmtId="164" fontId="24" fillId="0" borderId="0" xfId="1" applyNumberFormat="1" applyFont="1" applyFill="1" applyBorder="1" applyAlignment="1"/>
    <xf numFmtId="0" fontId="0" fillId="0" borderId="0" xfId="0" applyFill="1"/>
    <xf numFmtId="0" fontId="11" fillId="0" borderId="0" xfId="0" applyFont="1" applyFill="1"/>
    <xf numFmtId="0" fontId="20" fillId="0" borderId="0" xfId="0" applyFont="1" applyFill="1"/>
    <xf numFmtId="0" fontId="21" fillId="0" borderId="0" xfId="0" applyFont="1" applyFill="1"/>
    <xf numFmtId="0" fontId="16" fillId="0" borderId="0" xfId="0" applyFont="1" applyFill="1"/>
    <xf numFmtId="164" fontId="0" fillId="0" borderId="9" xfId="1" applyNumberFormat="1" applyFont="1" applyFill="1" applyBorder="1"/>
    <xf numFmtId="0" fontId="0" fillId="0" borderId="9" xfId="0" applyFill="1" applyBorder="1"/>
    <xf numFmtId="164" fontId="22" fillId="0" borderId="9" xfId="0" applyNumberFormat="1" applyFont="1" applyFill="1" applyBorder="1" applyAlignment="1"/>
    <xf numFmtId="164" fontId="11" fillId="0" borderId="9" xfId="0" applyNumberFormat="1" applyFont="1" applyFill="1" applyBorder="1" applyAlignment="1"/>
    <xf numFmtId="37" fontId="8" fillId="0" borderId="0" xfId="1" applyNumberFormat="1" applyFill="1" applyBorder="1"/>
    <xf numFmtId="0" fontId="11" fillId="0" borderId="6" xfId="0" applyFont="1" applyFill="1" applyBorder="1"/>
    <xf numFmtId="10" fontId="11" fillId="0" borderId="7" xfId="6" applyNumberFormat="1" applyFont="1" applyFill="1" applyBorder="1"/>
    <xf numFmtId="10" fontId="11" fillId="0" borderId="10" xfId="6" applyNumberFormat="1" applyFont="1" applyFill="1" applyBorder="1"/>
    <xf numFmtId="49" fontId="11" fillId="0" borderId="1" xfId="0" applyNumberFormat="1" applyFont="1" applyFill="1" applyBorder="1" applyAlignment="1">
      <alignment wrapText="1"/>
    </xf>
    <xf numFmtId="3" fontId="11" fillId="0" borderId="1" xfId="0" applyNumberFormat="1" applyFont="1" applyFill="1" applyBorder="1" applyAlignment="1">
      <alignment horizontal="left" wrapText="1"/>
    </xf>
    <xf numFmtId="3" fontId="11" fillId="0" borderId="1" xfId="0" applyNumberFormat="1" applyFont="1" applyFill="1" applyBorder="1" applyAlignment="1">
      <alignment wrapText="1"/>
    </xf>
    <xf numFmtId="49" fontId="11" fillId="0" borderId="4" xfId="0" applyNumberFormat="1" applyFont="1" applyFill="1" applyBorder="1" applyAlignment="1">
      <alignment wrapText="1"/>
    </xf>
    <xf numFmtId="0" fontId="11" fillId="0" borderId="7" xfId="0" applyFont="1" applyFill="1" applyBorder="1"/>
    <xf numFmtId="164" fontId="13" fillId="0" borderId="12" xfId="1" applyNumberFormat="1" applyFont="1" applyFill="1" applyBorder="1"/>
    <xf numFmtId="0" fontId="27" fillId="0" borderId="1" xfId="0" applyFont="1" applyFill="1" applyBorder="1" applyAlignment="1">
      <alignment wrapText="1"/>
    </xf>
    <xf numFmtId="0" fontId="0" fillId="0" borderId="1" xfId="0" applyFill="1" applyBorder="1" applyAlignment="1">
      <alignment wrapText="1"/>
    </xf>
    <xf numFmtId="0" fontId="30" fillId="0" borderId="0" xfId="0" applyFont="1" applyFill="1" applyBorder="1" applyAlignment="1">
      <alignment wrapText="1"/>
    </xf>
    <xf numFmtId="0" fontId="18" fillId="0" borderId="1" xfId="0" applyFont="1" applyFill="1" applyBorder="1" applyAlignment="1">
      <alignment wrapText="1" shrinkToFit="1"/>
    </xf>
    <xf numFmtId="3" fontId="11" fillId="0" borderId="0" xfId="0" applyNumberFormat="1" applyFont="1" applyFill="1" applyBorder="1"/>
    <xf numFmtId="0" fontId="32" fillId="0" borderId="0" xfId="0" applyFont="1" applyFill="1"/>
    <xf numFmtId="0" fontId="32" fillId="0" borderId="0" xfId="0" applyFont="1" applyFill="1" applyBorder="1"/>
    <xf numFmtId="0" fontId="17" fillId="0" borderId="0" xfId="0" applyFont="1" applyFill="1" applyBorder="1"/>
    <xf numFmtId="164" fontId="19" fillId="0" borderId="0" xfId="0" applyNumberFormat="1" applyFont="1" applyFill="1" applyBorder="1"/>
    <xf numFmtId="0" fontId="19" fillId="0" borderId="5" xfId="0" applyFont="1" applyFill="1" applyBorder="1"/>
    <xf numFmtId="164" fontId="19" fillId="0" borderId="5" xfId="0" applyNumberFormat="1" applyFont="1" applyFill="1" applyBorder="1"/>
    <xf numFmtId="0" fontId="13" fillId="0" borderId="4" xfId="0" applyFont="1" applyFill="1" applyBorder="1"/>
    <xf numFmtId="10" fontId="13" fillId="0" borderId="5" xfId="0" applyNumberFormat="1" applyFont="1" applyFill="1" applyBorder="1"/>
    <xf numFmtId="10" fontId="13" fillId="0" borderId="8" xfId="0" applyNumberFormat="1" applyFont="1" applyFill="1" applyBorder="1"/>
    <xf numFmtId="164" fontId="32" fillId="0" borderId="7" xfId="0" applyNumberFormat="1" applyFont="1" applyFill="1" applyBorder="1" applyAlignment="1"/>
    <xf numFmtId="164" fontId="32" fillId="0" borderId="10" xfId="0" applyNumberFormat="1" applyFont="1" applyFill="1" applyBorder="1" applyAlignment="1"/>
    <xf numFmtId="2" fontId="0" fillId="0" borderId="7" xfId="0" applyNumberFormat="1" applyFill="1" applyBorder="1"/>
    <xf numFmtId="0" fontId="8" fillId="0" borderId="0" xfId="0" applyFont="1" applyFill="1" applyBorder="1"/>
    <xf numFmtId="0" fontId="13" fillId="0" borderId="0" xfId="0" applyFont="1" applyFill="1" applyBorder="1" applyAlignment="1">
      <alignment wrapText="1"/>
    </xf>
    <xf numFmtId="0" fontId="28" fillId="0" borderId="0" xfId="0" applyFont="1" applyFill="1" applyBorder="1" applyAlignment="1">
      <alignment wrapText="1"/>
    </xf>
    <xf numFmtId="0" fontId="18" fillId="0" borderId="0" xfId="0" applyFont="1" applyFill="1" applyBorder="1" applyAlignment="1">
      <alignment wrapText="1"/>
    </xf>
    <xf numFmtId="0" fontId="29" fillId="0" borderId="0" xfId="0" applyFont="1" applyFill="1" applyBorder="1" applyAlignment="1">
      <alignment wrapText="1"/>
    </xf>
    <xf numFmtId="0" fontId="27" fillId="0" borderId="0" xfId="0" applyFont="1" applyFill="1" applyBorder="1" applyAlignment="1">
      <alignment wrapText="1"/>
    </xf>
    <xf numFmtId="0" fontId="11" fillId="0" borderId="0" xfId="0" applyFont="1" applyFill="1" applyBorder="1" applyAlignment="1">
      <alignment wrapText="1"/>
    </xf>
    <xf numFmtId="0" fontId="0" fillId="0" borderId="0" xfId="0" applyFill="1" applyBorder="1" applyAlignment="1">
      <alignment wrapText="1"/>
    </xf>
    <xf numFmtId="3" fontId="31" fillId="0" borderId="0" xfId="0" applyNumberFormat="1" applyFont="1" applyFill="1" applyBorder="1" applyAlignment="1">
      <alignment wrapText="1"/>
    </xf>
    <xf numFmtId="3" fontId="32" fillId="0" borderId="0" xfId="0" applyNumberFormat="1" applyFont="1" applyFill="1" applyBorder="1" applyAlignment="1">
      <alignment wrapText="1"/>
    </xf>
    <xf numFmtId="0" fontId="19" fillId="0" borderId="14" xfId="0" applyFont="1" applyFill="1" applyBorder="1"/>
    <xf numFmtId="164" fontId="19" fillId="0" borderId="14" xfId="0" applyNumberFormat="1" applyFont="1" applyFill="1" applyBorder="1"/>
    <xf numFmtId="164" fontId="8" fillId="0" borderId="0" xfId="1" applyNumberFormat="1" applyFont="1" applyBorder="1"/>
    <xf numFmtId="0" fontId="8" fillId="0" borderId="1" xfId="0" applyFont="1" applyFill="1" applyBorder="1"/>
    <xf numFmtId="164" fontId="18" fillId="0" borderId="0" xfId="0" applyNumberFormat="1" applyFont="1" applyFill="1" applyBorder="1" applyAlignment="1"/>
    <xf numFmtId="164" fontId="34" fillId="0" borderId="9" xfId="0" applyNumberFormat="1" applyFont="1" applyFill="1" applyBorder="1" applyAlignment="1"/>
    <xf numFmtId="2" fontId="8" fillId="0" borderId="0" xfId="0" applyNumberFormat="1" applyFont="1" applyFill="1" applyBorder="1"/>
    <xf numFmtId="164" fontId="34" fillId="0" borderId="0" xfId="0" applyNumberFormat="1" applyFont="1" applyFill="1" applyBorder="1" applyAlignment="1"/>
    <xf numFmtId="164" fontId="33" fillId="0" borderId="0" xfId="0" applyNumberFormat="1" applyFont="1" applyFill="1" applyBorder="1" applyAlignment="1"/>
    <xf numFmtId="164" fontId="11" fillId="0" borderId="0" xfId="1" applyNumberFormat="1" applyFont="1" applyFill="1" applyBorder="1" applyAlignment="1"/>
    <xf numFmtId="164" fontId="18" fillId="0" borderId="9" xfId="0" applyNumberFormat="1" applyFont="1" applyFill="1" applyBorder="1" applyAlignment="1"/>
    <xf numFmtId="0" fontId="11" fillId="0" borderId="0" xfId="0" applyFont="1" applyFill="1" applyBorder="1" applyAlignment="1">
      <alignment horizontal="center"/>
    </xf>
    <xf numFmtId="9" fontId="0" fillId="0" borderId="0" xfId="6" applyFont="1" applyFill="1"/>
    <xf numFmtId="164" fontId="0" fillId="0" borderId="0" xfId="0" applyNumberFormat="1" applyFill="1"/>
    <xf numFmtId="164" fontId="0" fillId="0" borderId="0" xfId="0" applyNumberFormat="1" applyBorder="1"/>
    <xf numFmtId="164" fontId="0" fillId="0" borderId="0" xfId="1" applyNumberFormat="1" applyFont="1" applyBorder="1"/>
    <xf numFmtId="164" fontId="0" fillId="0" borderId="0" xfId="17" applyNumberFormat="1" applyFont="1" applyFill="1" applyBorder="1"/>
    <xf numFmtId="3" fontId="11" fillId="0" borderId="0" xfId="0" applyNumberFormat="1" applyFont="1" applyFill="1" applyBorder="1" applyAlignment="1">
      <alignment wrapText="1"/>
    </xf>
    <xf numFmtId="164" fontId="0" fillId="0" borderId="17" xfId="0" applyNumberFormat="1" applyFill="1" applyBorder="1"/>
    <xf numFmtId="164" fontId="6" fillId="0" borderId="0" xfId="8" applyNumberFormat="1" applyFont="1" applyBorder="1"/>
    <xf numFmtId="0" fontId="20" fillId="0" borderId="0" xfId="0" applyFont="1" applyFill="1" applyBorder="1"/>
    <xf numFmtId="0" fontId="9" fillId="0" borderId="1" xfId="5" applyFont="1" applyFill="1" applyBorder="1" applyAlignment="1">
      <alignment wrapText="1"/>
    </xf>
    <xf numFmtId="164" fontId="4" fillId="0" borderId="0" xfId="163" applyNumberFormat="1" applyFill="1"/>
    <xf numFmtId="164" fontId="23" fillId="0" borderId="9" xfId="1" applyNumberFormat="1" applyFont="1" applyFill="1" applyBorder="1" applyAlignment="1"/>
    <xf numFmtId="4" fontId="0" fillId="0" borderId="0" xfId="0" applyNumberFormat="1" applyFill="1" applyBorder="1"/>
    <xf numFmtId="10" fontId="0" fillId="0" borderId="0" xfId="6" applyNumberFormat="1" applyFont="1" applyFill="1"/>
    <xf numFmtId="164" fontId="0" fillId="0" borderId="0" xfId="1" applyNumberFormat="1" applyFont="1" applyFill="1"/>
    <xf numFmtId="0" fontId="11" fillId="0" borderId="8" xfId="165" applyFont="1" applyFill="1" applyBorder="1" applyAlignment="1">
      <alignment horizontal="center"/>
    </xf>
    <xf numFmtId="164" fontId="13" fillId="0" borderId="9" xfId="166" applyNumberFormat="1" applyFont="1" applyFill="1" applyBorder="1"/>
    <xf numFmtId="164" fontId="10" fillId="0" borderId="9" xfId="166" applyNumberFormat="1" applyFont="1" applyFill="1" applyBorder="1"/>
    <xf numFmtId="0" fontId="11" fillId="0" borderId="9" xfId="165" applyFont="1" applyFill="1" applyBorder="1" applyAlignment="1">
      <alignment horizontal="center"/>
    </xf>
    <xf numFmtId="164" fontId="24" fillId="0" borderId="9" xfId="166" applyNumberFormat="1" applyFont="1" applyFill="1" applyBorder="1" applyAlignment="1"/>
    <xf numFmtId="164" fontId="33" fillId="0" borderId="9" xfId="165" applyNumberFormat="1" applyFont="1" applyFill="1" applyBorder="1" applyAlignment="1"/>
    <xf numFmtId="0" fontId="51" fillId="0" borderId="0" xfId="165" applyBorder="1"/>
    <xf numFmtId="0" fontId="11" fillId="0" borderId="9" xfId="165" applyFont="1" applyFill="1" applyBorder="1"/>
    <xf numFmtId="164" fontId="8" fillId="0" borderId="9" xfId="81" applyNumberFormat="1" applyFont="1" applyFill="1" applyBorder="1"/>
    <xf numFmtId="164" fontId="11" fillId="0" borderId="0" xfId="165" applyNumberFormat="1" applyFont="1" applyFill="1"/>
    <xf numFmtId="0" fontId="11" fillId="0" borderId="8" xfId="165" applyNumberFormat="1" applyFont="1" applyBorder="1" applyAlignment="1">
      <alignment horizontal="center"/>
    </xf>
    <xf numFmtId="164" fontId="11" fillId="0" borderId="16" xfId="0" applyNumberFormat="1" applyFont="1" applyFill="1" applyBorder="1"/>
    <xf numFmtId="0" fontId="8" fillId="0" borderId="0" xfId="165" applyFont="1" applyFill="1"/>
    <xf numFmtId="0" fontId="8" fillId="0" borderId="0" xfId="165" applyFont="1"/>
    <xf numFmtId="0" fontId="8" fillId="0" borderId="0" xfId="165" applyFont="1" applyBorder="1"/>
    <xf numFmtId="164" fontId="8" fillId="0" borderId="9" xfId="166" applyNumberFormat="1" applyFont="1" applyFill="1" applyBorder="1"/>
    <xf numFmtId="2" fontId="8" fillId="0" borderId="9" xfId="165" applyNumberFormat="1" applyFont="1" applyFill="1" applyBorder="1"/>
    <xf numFmtId="0" fontId="11" fillId="0" borderId="5" xfId="165" applyFont="1" applyFill="1" applyBorder="1" applyAlignment="1">
      <alignment horizontal="center"/>
    </xf>
    <xf numFmtId="164" fontId="51" fillId="0" borderId="0" xfId="81" applyNumberFormat="1" applyFont="1" applyFill="1" applyBorder="1"/>
    <xf numFmtId="37" fontId="8" fillId="0" borderId="0" xfId="81" applyNumberFormat="1" applyFill="1" applyBorder="1"/>
    <xf numFmtId="164" fontId="13" fillId="0" borderId="0" xfId="166" applyNumberFormat="1" applyFont="1" applyFill="1" applyBorder="1"/>
    <xf numFmtId="164" fontId="10" fillId="0" borderId="0" xfId="166" applyNumberFormat="1" applyFont="1" applyFill="1" applyBorder="1"/>
    <xf numFmtId="0" fontId="11" fillId="0" borderId="0" xfId="165" applyFont="1" applyFill="1" applyBorder="1"/>
    <xf numFmtId="0" fontId="11" fillId="0" borderId="5" xfId="165" applyFont="1" applyBorder="1" applyAlignment="1">
      <alignment horizontal="center"/>
    </xf>
    <xf numFmtId="164" fontId="8" fillId="0" borderId="0" xfId="81" applyNumberFormat="1" applyFont="1" applyFill="1" applyBorder="1"/>
    <xf numFmtId="0" fontId="51" fillId="0" borderId="0" xfId="165" applyFill="1" applyBorder="1"/>
    <xf numFmtId="43" fontId="4" fillId="0" borderId="5" xfId="163" applyNumberFormat="1" applyBorder="1"/>
    <xf numFmtId="0" fontId="11" fillId="0" borderId="0" xfId="165" applyFont="1" applyFill="1" applyBorder="1" applyAlignment="1">
      <alignment horizontal="center"/>
    </xf>
    <xf numFmtId="164" fontId="24" fillId="0" borderId="0" xfId="166" applyNumberFormat="1" applyFont="1" applyFill="1" applyBorder="1" applyAlignment="1"/>
    <xf numFmtId="164" fontId="11" fillId="0" borderId="0" xfId="166" applyNumberFormat="1" applyFont="1" applyFill="1" applyBorder="1" applyAlignment="1"/>
    <xf numFmtId="164" fontId="33" fillId="0" borderId="0" xfId="165" applyNumberFormat="1" applyFont="1" applyFill="1" applyBorder="1" applyAlignment="1"/>
    <xf numFmtId="164" fontId="51" fillId="0" borderId="0" xfId="166" applyNumberFormat="1" applyFont="1" applyFill="1" applyBorder="1"/>
    <xf numFmtId="2" fontId="51" fillId="0" borderId="0" xfId="165" applyNumberFormat="1" applyFill="1" applyBorder="1"/>
    <xf numFmtId="164" fontId="8" fillId="0" borderId="0" xfId="81" applyNumberFormat="1" applyFont="1" applyFill="1" applyBorder="1"/>
    <xf numFmtId="164" fontId="0" fillId="0" borderId="0" xfId="0" applyNumberFormat="1" applyFill="1" applyBorder="1"/>
    <xf numFmtId="2" fontId="8" fillId="0" borderId="10" xfId="165" applyNumberFormat="1" applyFont="1" applyFill="1" applyBorder="1"/>
    <xf numFmtId="10" fontId="13" fillId="0" borderId="10" xfId="0" applyNumberFormat="1" applyFont="1" applyFill="1" applyBorder="1"/>
    <xf numFmtId="164" fontId="8" fillId="0" borderId="0" xfId="166" applyNumberFormat="1" applyFont="1" applyFill="1" applyBorder="1"/>
    <xf numFmtId="2" fontId="8" fillId="0" borderId="0" xfId="165" applyNumberFormat="1" applyFont="1" applyFill="1" applyBorder="1"/>
    <xf numFmtId="2" fontId="8" fillId="0" borderId="7" xfId="165" applyNumberFormat="1" applyFont="1" applyFill="1" applyBorder="1"/>
    <xf numFmtId="0" fontId="20" fillId="0" borderId="8" xfId="0" applyFont="1" applyFill="1" applyBorder="1"/>
    <xf numFmtId="0" fontId="11" fillId="0" borderId="5" xfId="165" applyNumberFormat="1" applyFont="1" applyBorder="1" applyAlignment="1">
      <alignment horizontal="center"/>
    </xf>
    <xf numFmtId="164" fontId="11" fillId="0" borderId="14" xfId="0" applyNumberFormat="1" applyFont="1" applyFill="1" applyBorder="1"/>
    <xf numFmtId="164" fontId="11" fillId="0" borderId="9" xfId="166" applyNumberFormat="1" applyFont="1" applyFill="1" applyBorder="1" applyAlignment="1"/>
    <xf numFmtId="164" fontId="13" fillId="0" borderId="13" xfId="1" applyNumberFormat="1" applyFont="1" applyFill="1" applyBorder="1"/>
    <xf numFmtId="0" fontId="33" fillId="0" borderId="0" xfId="0" applyFont="1" applyFill="1"/>
    <xf numFmtId="0" fontId="11" fillId="0" borderId="4" xfId="0" applyFont="1" applyFill="1" applyBorder="1" applyAlignment="1">
      <alignment wrapText="1"/>
    </xf>
    <xf numFmtId="0" fontId="13" fillId="0" borderId="11" xfId="0" applyFont="1" applyFill="1" applyBorder="1" applyAlignment="1">
      <alignment wrapText="1"/>
    </xf>
    <xf numFmtId="0" fontId="11" fillId="0" borderId="4" xfId="0" applyFont="1" applyFill="1" applyBorder="1"/>
    <xf numFmtId="0" fontId="11" fillId="0" borderId="15" xfId="0" applyFont="1" applyFill="1" applyBorder="1"/>
    <xf numFmtId="0" fontId="22" fillId="0" borderId="1" xfId="0" applyFont="1" applyFill="1" applyBorder="1"/>
    <xf numFmtId="0" fontId="11" fillId="0" borderId="1" xfId="0" applyFont="1" applyFill="1" applyBorder="1"/>
    <xf numFmtId="0" fontId="18" fillId="0" borderId="1" xfId="0" applyFont="1" applyFill="1" applyBorder="1" applyAlignment="1">
      <alignment wrapText="1"/>
    </xf>
    <xf numFmtId="0" fontId="23" fillId="0" borderId="1" xfId="0" applyFont="1" applyFill="1" applyBorder="1" applyAlignment="1">
      <alignment wrapText="1"/>
    </xf>
    <xf numFmtId="3" fontId="32" fillId="0" borderId="6" xfId="0" applyNumberFormat="1" applyFont="1" applyFill="1" applyBorder="1" applyAlignment="1">
      <alignment wrapText="1"/>
    </xf>
    <xf numFmtId="3" fontId="11" fillId="0" borderId="6" xfId="0" applyNumberFormat="1" applyFont="1" applyFill="1" applyBorder="1" applyAlignment="1">
      <alignment wrapText="1"/>
    </xf>
  </cellXfs>
  <cellStyles count="590">
    <cellStyle name="20% - Accent1" xfId="555" builtinId="30" customBuiltin="1"/>
    <cellStyle name="20% - Accent1 2" xfId="140"/>
    <cellStyle name="20% - Accent2" xfId="559" builtinId="34" customBuiltin="1"/>
    <cellStyle name="20% - Accent2 2" xfId="144"/>
    <cellStyle name="20% - Accent3" xfId="563" builtinId="38" customBuiltin="1"/>
    <cellStyle name="20% - Accent3 2" xfId="148"/>
    <cellStyle name="20% - Accent4" xfId="567" builtinId="42" customBuiltin="1"/>
    <cellStyle name="20% - Accent4 2" xfId="152"/>
    <cellStyle name="20% - Accent5" xfId="571" builtinId="46" customBuiltin="1"/>
    <cellStyle name="20% - Accent5 2" xfId="156"/>
    <cellStyle name="20% - Accent6" xfId="575" builtinId="50" customBuiltin="1"/>
    <cellStyle name="20% - Accent6 2" xfId="160"/>
    <cellStyle name="40% - Accent1" xfId="556" builtinId="31" customBuiltin="1"/>
    <cellStyle name="40% - Accent1 2" xfId="141"/>
    <cellStyle name="40% - Accent2" xfId="560" builtinId="35" customBuiltin="1"/>
    <cellStyle name="40% - Accent2 2" xfId="145"/>
    <cellStyle name="40% - Accent3" xfId="564" builtinId="39" customBuiltin="1"/>
    <cellStyle name="40% - Accent3 2" xfId="149"/>
    <cellStyle name="40% - Accent4" xfId="568" builtinId="43" customBuiltin="1"/>
    <cellStyle name="40% - Accent4 2" xfId="153"/>
    <cellStyle name="40% - Accent5" xfId="572" builtinId="47" customBuiltin="1"/>
    <cellStyle name="40% - Accent5 2" xfId="157"/>
    <cellStyle name="40% - Accent6" xfId="576" builtinId="51" customBuiltin="1"/>
    <cellStyle name="40% - Accent6 2" xfId="161"/>
    <cellStyle name="60% - Accent1" xfId="557" builtinId="32" customBuiltin="1"/>
    <cellStyle name="60% - Accent1 2" xfId="142"/>
    <cellStyle name="60% - Accent2" xfId="561" builtinId="36" customBuiltin="1"/>
    <cellStyle name="60% - Accent2 2" xfId="146"/>
    <cellStyle name="60% - Accent3" xfId="565" builtinId="40" customBuiltin="1"/>
    <cellStyle name="60% - Accent3 2" xfId="150"/>
    <cellStyle name="60% - Accent4" xfId="569" builtinId="44" customBuiltin="1"/>
    <cellStyle name="60% - Accent4 2" xfId="154"/>
    <cellStyle name="60% - Accent5" xfId="573" builtinId="48" customBuiltin="1"/>
    <cellStyle name="60% - Accent5 2" xfId="158"/>
    <cellStyle name="60% - Accent6" xfId="577" builtinId="52" customBuiltin="1"/>
    <cellStyle name="60% - Accent6 2" xfId="162"/>
    <cellStyle name="Accent1" xfId="554" builtinId="29" customBuiltin="1"/>
    <cellStyle name="Accent1 2" xfId="139"/>
    <cellStyle name="Accent2" xfId="558" builtinId="33" customBuiltin="1"/>
    <cellStyle name="Accent2 2" xfId="143"/>
    <cellStyle name="Accent3" xfId="562" builtinId="37" customBuiltin="1"/>
    <cellStyle name="Accent3 2" xfId="147"/>
    <cellStyle name="Accent4" xfId="566" builtinId="41" customBuiltin="1"/>
    <cellStyle name="Accent4 2" xfId="151"/>
    <cellStyle name="Accent5" xfId="570" builtinId="45" customBuiltin="1"/>
    <cellStyle name="Accent5 2" xfId="155"/>
    <cellStyle name="Accent6" xfId="574" builtinId="49" customBuiltin="1"/>
    <cellStyle name="Accent6 2" xfId="159"/>
    <cellStyle name="Bad" xfId="544" builtinId="27" customBuiltin="1"/>
    <cellStyle name="Bad 2" xfId="128"/>
    <cellStyle name="Calculation" xfId="548" builtinId="22" customBuiltin="1"/>
    <cellStyle name="Calculation 2" xfId="132"/>
    <cellStyle name="Check Cell" xfId="550" builtinId="23" customBuiltin="1"/>
    <cellStyle name="Check Cell 2" xfId="134"/>
    <cellStyle name="Comma" xfId="1" builtinId="3"/>
    <cellStyle name="Comma 2" xfId="2"/>
    <cellStyle name="Comma 2 10" xfId="81"/>
    <cellStyle name="Comma 2 11" xfId="86"/>
    <cellStyle name="Comma 2 12" xfId="91"/>
    <cellStyle name="Comma 2 13" xfId="96"/>
    <cellStyle name="Comma 2 14" xfId="101"/>
    <cellStyle name="Comma 2 15" xfId="106"/>
    <cellStyle name="Comma 2 16" xfId="111"/>
    <cellStyle name="Comma 2 17" xfId="115"/>
    <cellStyle name="Comma 2 2" xfId="14"/>
    <cellStyle name="Comma 2 2 2" xfId="249"/>
    <cellStyle name="Comma 2 3" xfId="15"/>
    <cellStyle name="Comma 2 3 2" xfId="250"/>
    <cellStyle name="Comma 2 4" xfId="16"/>
    <cellStyle name="Comma 2 4 2" xfId="251"/>
    <cellStyle name="Comma 2 5" xfId="21"/>
    <cellStyle name="Comma 2 6" xfId="50"/>
    <cellStyle name="Comma 2 7" xfId="63"/>
    <cellStyle name="Comma 2 8" xfId="69"/>
    <cellStyle name="Comma 2 9" xfId="75"/>
    <cellStyle name="Comma 3" xfId="9"/>
    <cellStyle name="Comma 3 2" xfId="247"/>
    <cellStyle name="Comma 3 2 2" xfId="379"/>
    <cellStyle name="Comma 3 3" xfId="456"/>
    <cellStyle name="Comma 3 4" xfId="170"/>
    <cellStyle name="Comma 4" xfId="17"/>
    <cellStyle name="Comma 4 2" xfId="252"/>
    <cellStyle name="Comma 5" xfId="120"/>
    <cellStyle name="Comma 6" xfId="166"/>
    <cellStyle name="Explanatory Text" xfId="552" builtinId="53" customBuiltin="1"/>
    <cellStyle name="Explanatory Text 2" xfId="137"/>
    <cellStyle name="Good" xfId="543" builtinId="26" customBuiltin="1"/>
    <cellStyle name="Good 2" xfId="127"/>
    <cellStyle name="Heading 1" xfId="539" builtinId="16" customBuiltin="1"/>
    <cellStyle name="Heading 1 2" xfId="123"/>
    <cellStyle name="Heading 2" xfId="540" builtinId="17" customBuiltin="1"/>
    <cellStyle name="Heading 2 2" xfId="124"/>
    <cellStyle name="Heading 3" xfId="541" builtinId="18" customBuiltin="1"/>
    <cellStyle name="Heading 3 2" xfId="125"/>
    <cellStyle name="Heading 4" xfId="542" builtinId="19" customBuiltin="1"/>
    <cellStyle name="Heading 4 2" xfId="126"/>
    <cellStyle name="Input" xfId="546" builtinId="20" customBuiltin="1"/>
    <cellStyle name="Input 2" xfId="130"/>
    <cellStyle name="Linked Cell" xfId="549" builtinId="24" customBuiltin="1"/>
    <cellStyle name="Linked Cell 2" xfId="133"/>
    <cellStyle name="Neutral" xfId="545" builtinId="28" customBuiltin="1"/>
    <cellStyle name="Neutral 2" xfId="129"/>
    <cellStyle name="Normal" xfId="0" builtinId="0"/>
    <cellStyle name="Normal 10" xfId="29"/>
    <cellStyle name="Normal 10 2" xfId="257"/>
    <cellStyle name="Normal 10 2 2" xfId="389"/>
    <cellStyle name="Normal 10 3" xfId="289"/>
    <cellStyle name="Normal 10 3 2" xfId="469"/>
    <cellStyle name="Normal 10 4" xfId="360"/>
    <cellStyle name="Normal 10 5" xfId="183"/>
    <cellStyle name="Normal 11" xfId="30"/>
    <cellStyle name="Normal 11 2" xfId="258"/>
    <cellStyle name="Normal 11 2 2" xfId="390"/>
    <cellStyle name="Normal 11 3" xfId="290"/>
    <cellStyle name="Normal 11 3 2" xfId="470"/>
    <cellStyle name="Normal 11 4" xfId="361"/>
    <cellStyle name="Normal 11 5" xfId="184"/>
    <cellStyle name="Normal 12" xfId="31"/>
    <cellStyle name="Normal 12 2" xfId="259"/>
    <cellStyle name="Normal 12 2 2" xfId="391"/>
    <cellStyle name="Normal 12 3" xfId="291"/>
    <cellStyle name="Normal 12 3 2" xfId="471"/>
    <cellStyle name="Normal 12 4" xfId="362"/>
    <cellStyle name="Normal 12 5" xfId="185"/>
    <cellStyle name="Normal 13" xfId="32"/>
    <cellStyle name="Normal 13 2" xfId="260"/>
    <cellStyle name="Normal 13 2 2" xfId="392"/>
    <cellStyle name="Normal 13 3" xfId="292"/>
    <cellStyle name="Normal 13 3 2" xfId="472"/>
    <cellStyle name="Normal 13 4" xfId="363"/>
    <cellStyle name="Normal 13 5" xfId="186"/>
    <cellStyle name="Normal 14" xfId="33"/>
    <cellStyle name="Normal 14 2" xfId="261"/>
    <cellStyle name="Normal 14 2 2" xfId="393"/>
    <cellStyle name="Normal 14 3" xfId="293"/>
    <cellStyle name="Normal 14 3 2" xfId="473"/>
    <cellStyle name="Normal 14 4" xfId="364"/>
    <cellStyle name="Normal 14 5" xfId="187"/>
    <cellStyle name="Normal 15" xfId="34"/>
    <cellStyle name="Normal 15 2" xfId="262"/>
    <cellStyle name="Normal 15 2 2" xfId="394"/>
    <cellStyle name="Normal 15 3" xfId="294"/>
    <cellStyle name="Normal 15 3 2" xfId="474"/>
    <cellStyle name="Normal 15 4" xfId="365"/>
    <cellStyle name="Normal 15 5" xfId="188"/>
    <cellStyle name="Normal 16" xfId="35"/>
    <cellStyle name="Normal 16 2" xfId="263"/>
    <cellStyle name="Normal 16 2 2" xfId="395"/>
    <cellStyle name="Normal 16 3" xfId="295"/>
    <cellStyle name="Normal 16 3 2" xfId="475"/>
    <cellStyle name="Normal 16 4" xfId="366"/>
    <cellStyle name="Normal 16 5" xfId="189"/>
    <cellStyle name="Normal 17" xfId="36"/>
    <cellStyle name="Normal 17 2" xfId="264"/>
    <cellStyle name="Normal 17 2 2" xfId="396"/>
    <cellStyle name="Normal 17 3" xfId="296"/>
    <cellStyle name="Normal 17 3 2" xfId="476"/>
    <cellStyle name="Normal 17 4" xfId="367"/>
    <cellStyle name="Normal 17 5" xfId="190"/>
    <cellStyle name="Normal 18" xfId="37"/>
    <cellStyle name="Normal 18 2" xfId="265"/>
    <cellStyle name="Normal 18 2 2" xfId="397"/>
    <cellStyle name="Normal 18 3" xfId="297"/>
    <cellStyle name="Normal 18 3 2" xfId="477"/>
    <cellStyle name="Normal 18 4" xfId="368"/>
    <cellStyle name="Normal 18 5" xfId="191"/>
    <cellStyle name="Normal 19" xfId="119"/>
    <cellStyle name="Normal 2" xfId="7"/>
    <cellStyle name="Normal 2 10" xfId="95"/>
    <cellStyle name="Normal 2 10 2" xfId="340"/>
    <cellStyle name="Normal 2 10 2 2" xfId="521"/>
    <cellStyle name="Normal 2 10 3" xfId="441"/>
    <cellStyle name="Normal 2 10 4" xfId="234"/>
    <cellStyle name="Normal 2 11" xfId="100"/>
    <cellStyle name="Normal 2 11 2" xfId="343"/>
    <cellStyle name="Normal 2 11 2 2" xfId="524"/>
    <cellStyle name="Normal 2 11 3" xfId="444"/>
    <cellStyle name="Normal 2 11 4" xfId="237"/>
    <cellStyle name="Normal 2 12" xfId="105"/>
    <cellStyle name="Normal 2 12 2" xfId="346"/>
    <cellStyle name="Normal 2 12 2 2" xfId="527"/>
    <cellStyle name="Normal 2 12 3" xfId="447"/>
    <cellStyle name="Normal 2 12 4" xfId="240"/>
    <cellStyle name="Normal 2 13" xfId="110"/>
    <cellStyle name="Normal 2 13 2" xfId="349"/>
    <cellStyle name="Normal 2 13 2 2" xfId="530"/>
    <cellStyle name="Normal 2 13 3" xfId="450"/>
    <cellStyle name="Normal 2 13 4" xfId="243"/>
    <cellStyle name="Normal 2 14" xfId="114"/>
    <cellStyle name="Normal 2 14 2" xfId="351"/>
    <cellStyle name="Normal 2 14 2 2" xfId="532"/>
    <cellStyle name="Normal 2 14 3" xfId="452"/>
    <cellStyle name="Normal 2 14 4" xfId="245"/>
    <cellStyle name="Normal 2 15" xfId="117"/>
    <cellStyle name="Normal 2 15 2" xfId="352"/>
    <cellStyle name="Normal 2 15 2 2" xfId="533"/>
    <cellStyle name="Normal 2 15 3" xfId="453"/>
    <cellStyle name="Normal 2 15 4" xfId="246"/>
    <cellStyle name="Normal 2 16" xfId="275"/>
    <cellStyle name="Normal 2 16 2" xfId="454"/>
    <cellStyle name="Normal 2 17" xfId="353"/>
    <cellStyle name="Normal 2 18" xfId="168"/>
    <cellStyle name="Normal 2 19" xfId="582"/>
    <cellStyle name="Normal 2 2" xfId="22"/>
    <cellStyle name="Normal 2 2 2" xfId="282"/>
    <cellStyle name="Normal 2 2 2 2" xfId="462"/>
    <cellStyle name="Normal 2 2 3" xfId="377"/>
    <cellStyle name="Normal 2 2 4" xfId="176"/>
    <cellStyle name="Normal 2 3" xfId="51"/>
    <cellStyle name="Normal 2 3 2" xfId="309"/>
    <cellStyle name="Normal 2 3 2 2" xfId="489"/>
    <cellStyle name="Normal 2 3 3" xfId="409"/>
    <cellStyle name="Normal 2 3 4" xfId="203"/>
    <cellStyle name="Normal 2 4" xfId="62"/>
    <cellStyle name="Normal 2 4 2" xfId="319"/>
    <cellStyle name="Normal 2 4 2 2" xfId="500"/>
    <cellStyle name="Normal 2 4 3" xfId="420"/>
    <cellStyle name="Normal 2 4 4" xfId="213"/>
    <cellStyle name="Normal 2 5" xfId="68"/>
    <cellStyle name="Normal 2 5 2" xfId="323"/>
    <cellStyle name="Normal 2 5 2 2" xfId="504"/>
    <cellStyle name="Normal 2 5 3" xfId="424"/>
    <cellStyle name="Normal 2 5 4" xfId="217"/>
    <cellStyle name="Normal 2 6" xfId="74"/>
    <cellStyle name="Normal 2 6 2" xfId="327"/>
    <cellStyle name="Normal 2 6 2 2" xfId="508"/>
    <cellStyle name="Normal 2 6 3" xfId="428"/>
    <cellStyle name="Normal 2 6 4" xfId="221"/>
    <cellStyle name="Normal 2 7" xfId="80"/>
    <cellStyle name="Normal 2 7 2" xfId="331"/>
    <cellStyle name="Normal 2 7 2 2" xfId="512"/>
    <cellStyle name="Normal 2 7 3" xfId="432"/>
    <cellStyle name="Normal 2 7 4" xfId="225"/>
    <cellStyle name="Normal 2 8" xfId="85"/>
    <cellStyle name="Normal 2 8 2" xfId="334"/>
    <cellStyle name="Normal 2 8 2 2" xfId="515"/>
    <cellStyle name="Normal 2 8 3" xfId="435"/>
    <cellStyle name="Normal 2 8 4" xfId="228"/>
    <cellStyle name="Normal 2 9" xfId="90"/>
    <cellStyle name="Normal 2 9 2" xfId="337"/>
    <cellStyle name="Normal 2 9 2 2" xfId="518"/>
    <cellStyle name="Normal 2 9 3" xfId="438"/>
    <cellStyle name="Normal 2 9 4" xfId="231"/>
    <cellStyle name="Normal 20" xfId="38"/>
    <cellStyle name="Normal 20 2" xfId="266"/>
    <cellStyle name="Normal 20 2 2" xfId="398"/>
    <cellStyle name="Normal 20 3" xfId="298"/>
    <cellStyle name="Normal 20 3 2" xfId="478"/>
    <cellStyle name="Normal 20 4" xfId="369"/>
    <cellStyle name="Normal 20 5" xfId="192"/>
    <cellStyle name="Normal 21" xfId="39"/>
    <cellStyle name="Normal 21 2" xfId="267"/>
    <cellStyle name="Normal 21 2 2" xfId="399"/>
    <cellStyle name="Normal 21 3" xfId="299"/>
    <cellStyle name="Normal 21 3 2" xfId="479"/>
    <cellStyle name="Normal 21 4" xfId="370"/>
    <cellStyle name="Normal 21 5" xfId="193"/>
    <cellStyle name="Normal 22" xfId="40"/>
    <cellStyle name="Normal 22 2" xfId="268"/>
    <cellStyle name="Normal 22 2 2" xfId="400"/>
    <cellStyle name="Normal 22 3" xfId="300"/>
    <cellStyle name="Normal 22 3 2" xfId="480"/>
    <cellStyle name="Normal 22 4" xfId="371"/>
    <cellStyle name="Normal 22 5" xfId="194"/>
    <cellStyle name="Normal 23" xfId="41"/>
    <cellStyle name="Normal 23 2" xfId="269"/>
    <cellStyle name="Normal 23 2 2" xfId="401"/>
    <cellStyle name="Normal 23 3" xfId="301"/>
    <cellStyle name="Normal 23 3 2" xfId="481"/>
    <cellStyle name="Normal 23 4" xfId="372"/>
    <cellStyle name="Normal 23 5" xfId="195"/>
    <cellStyle name="Normal 24" xfId="42"/>
    <cellStyle name="Normal 24 2" xfId="270"/>
    <cellStyle name="Normal 24 2 2" xfId="402"/>
    <cellStyle name="Normal 24 3" xfId="302"/>
    <cellStyle name="Normal 24 3 2" xfId="482"/>
    <cellStyle name="Normal 24 4" xfId="373"/>
    <cellStyle name="Normal 24 5" xfId="196"/>
    <cellStyle name="Normal 25" xfId="43"/>
    <cellStyle name="Normal 25 2" xfId="271"/>
    <cellStyle name="Normal 25 2 2" xfId="403"/>
    <cellStyle name="Normal 25 3" xfId="303"/>
    <cellStyle name="Normal 25 3 2" xfId="483"/>
    <cellStyle name="Normal 25 4" xfId="374"/>
    <cellStyle name="Normal 25 5" xfId="197"/>
    <cellStyle name="Normal 26" xfId="44"/>
    <cellStyle name="Normal 26 2" xfId="272"/>
    <cellStyle name="Normal 26 2 2" xfId="404"/>
    <cellStyle name="Normal 26 3" xfId="304"/>
    <cellStyle name="Normal 26 3 2" xfId="484"/>
    <cellStyle name="Normal 26 4" xfId="375"/>
    <cellStyle name="Normal 26 5" xfId="198"/>
    <cellStyle name="Normal 27" xfId="45"/>
    <cellStyle name="Normal 27 2" xfId="273"/>
    <cellStyle name="Normal 27 2 2" xfId="405"/>
    <cellStyle name="Normal 27 3" xfId="305"/>
    <cellStyle name="Normal 27 3 2" xfId="485"/>
    <cellStyle name="Normal 27 4" xfId="376"/>
    <cellStyle name="Normal 27 5" xfId="199"/>
    <cellStyle name="Normal 28" xfId="165"/>
    <cellStyle name="Normal 28 2" xfId="537"/>
    <cellStyle name="Normal 29" xfId="164"/>
    <cellStyle name="Normal 29 2" xfId="536"/>
    <cellStyle name="Normal 3" xfId="3"/>
    <cellStyle name="Normal 3 10" xfId="98"/>
    <cellStyle name="Normal 3 11" xfId="103"/>
    <cellStyle name="Normal 3 12" xfId="108"/>
    <cellStyle name="Normal 3 13" xfId="112"/>
    <cellStyle name="Normal 3 14" xfId="116"/>
    <cellStyle name="Normal 3 15" xfId="118"/>
    <cellStyle name="Normal 3 2" xfId="18"/>
    <cellStyle name="Normal 3 3" xfId="47"/>
    <cellStyle name="Normal 3 4" xfId="66"/>
    <cellStyle name="Normal 3 5" xfId="72"/>
    <cellStyle name="Normal 3 6" xfId="78"/>
    <cellStyle name="Normal 3 7" xfId="83"/>
    <cellStyle name="Normal 3 8" xfId="88"/>
    <cellStyle name="Normal 3 9" xfId="93"/>
    <cellStyle name="Normal 30" xfId="578"/>
    <cellStyle name="Normal 4" xfId="8"/>
    <cellStyle name="Normal 4 10" xfId="82"/>
    <cellStyle name="Normal 4 10 2" xfId="332"/>
    <cellStyle name="Normal 4 10 2 2" xfId="513"/>
    <cellStyle name="Normal 4 10 3" xfId="433"/>
    <cellStyle name="Normal 4 10 4" xfId="226"/>
    <cellStyle name="Normal 4 11" xfId="87"/>
    <cellStyle name="Normal 4 11 2" xfId="335"/>
    <cellStyle name="Normal 4 11 2 2" xfId="516"/>
    <cellStyle name="Normal 4 11 3" xfId="436"/>
    <cellStyle name="Normal 4 11 4" xfId="229"/>
    <cellStyle name="Normal 4 12" xfId="92"/>
    <cellStyle name="Normal 4 12 2" xfId="338"/>
    <cellStyle name="Normal 4 12 2 2" xfId="519"/>
    <cellStyle name="Normal 4 12 3" xfId="439"/>
    <cellStyle name="Normal 4 12 4" xfId="232"/>
    <cellStyle name="Normal 4 13" xfId="97"/>
    <cellStyle name="Normal 4 13 2" xfId="341"/>
    <cellStyle name="Normal 4 13 2 2" xfId="522"/>
    <cellStyle name="Normal 4 13 3" xfId="442"/>
    <cellStyle name="Normal 4 13 4" xfId="235"/>
    <cellStyle name="Normal 4 14" xfId="102"/>
    <cellStyle name="Normal 4 14 2" xfId="344"/>
    <cellStyle name="Normal 4 14 2 2" xfId="525"/>
    <cellStyle name="Normal 4 14 3" xfId="445"/>
    <cellStyle name="Normal 4 14 4" xfId="238"/>
    <cellStyle name="Normal 4 15" xfId="107"/>
    <cellStyle name="Normal 4 15 2" xfId="347"/>
    <cellStyle name="Normal 4 15 2 2" xfId="528"/>
    <cellStyle name="Normal 4 15 3" xfId="448"/>
    <cellStyle name="Normal 4 15 4" xfId="241"/>
    <cellStyle name="Normal 4 16" xfId="276"/>
    <cellStyle name="Normal 4 16 2" xfId="455"/>
    <cellStyle name="Normal 4 17" xfId="354"/>
    <cellStyle name="Normal 4 18" xfId="169"/>
    <cellStyle name="Normal 4 19" xfId="581"/>
    <cellStyle name="Normal 4 2" xfId="23"/>
    <cellStyle name="Normal 4 2 2" xfId="283"/>
    <cellStyle name="Normal 4 2 2 2" xfId="463"/>
    <cellStyle name="Normal 4 2 3" xfId="378"/>
    <cellStyle name="Normal 4 2 4" xfId="177"/>
    <cellStyle name="Normal 4 2 5" xfId="584"/>
    <cellStyle name="Normal 4 3" xfId="52"/>
    <cellStyle name="Normal 4 3 2" xfId="310"/>
    <cellStyle name="Normal 4 3 2 2" xfId="490"/>
    <cellStyle name="Normal 4 3 3" xfId="410"/>
    <cellStyle name="Normal 4 3 4" xfId="204"/>
    <cellStyle name="Normal 4 4" xfId="61"/>
    <cellStyle name="Normal 4 4 2" xfId="318"/>
    <cellStyle name="Normal 4 4 2 2" xfId="499"/>
    <cellStyle name="Normal 4 4 3" xfId="419"/>
    <cellStyle name="Normal 4 4 4" xfId="212"/>
    <cellStyle name="Normal 4 5" xfId="19"/>
    <cellStyle name="Normal 4 5 2" xfId="280"/>
    <cellStyle name="Normal 4 5 2 2" xfId="460"/>
    <cellStyle name="Normal 4 5 3" xfId="383"/>
    <cellStyle name="Normal 4 5 4" xfId="174"/>
    <cellStyle name="Normal 4 6" xfId="48"/>
    <cellStyle name="Normal 4 6 2" xfId="307"/>
    <cellStyle name="Normal 4 6 2 2" xfId="487"/>
    <cellStyle name="Normal 4 6 3" xfId="407"/>
    <cellStyle name="Normal 4 6 4" xfId="201"/>
    <cellStyle name="Normal 4 7" xfId="65"/>
    <cellStyle name="Normal 4 7 2" xfId="321"/>
    <cellStyle name="Normal 4 7 2 2" xfId="502"/>
    <cellStyle name="Normal 4 7 3" xfId="422"/>
    <cellStyle name="Normal 4 7 4" xfId="215"/>
    <cellStyle name="Normal 4 8" xfId="71"/>
    <cellStyle name="Normal 4 8 2" xfId="325"/>
    <cellStyle name="Normal 4 8 2 2" xfId="506"/>
    <cellStyle name="Normal 4 8 3" xfId="426"/>
    <cellStyle name="Normal 4 8 4" xfId="219"/>
    <cellStyle name="Normal 4 9" xfId="77"/>
    <cellStyle name="Normal 4 9 2" xfId="329"/>
    <cellStyle name="Normal 4 9 2 2" xfId="510"/>
    <cellStyle name="Normal 4 9 3" xfId="430"/>
    <cellStyle name="Normal 4 9 4" xfId="223"/>
    <cellStyle name="Normal 5" xfId="24"/>
    <cellStyle name="Normal 5 2" xfId="253"/>
    <cellStyle name="Normal 5 2 2" xfId="385"/>
    <cellStyle name="Normal 5 3" xfId="284"/>
    <cellStyle name="Normal 5 3 2" xfId="464"/>
    <cellStyle name="Normal 5 4" xfId="355"/>
    <cellStyle name="Normal 5 5" xfId="178"/>
    <cellStyle name="Normal 5 6" xfId="580"/>
    <cellStyle name="Normal 6" xfId="25"/>
    <cellStyle name="Normal 6 2" xfId="254"/>
    <cellStyle name="Normal 6 2 2" xfId="386"/>
    <cellStyle name="Normal 6 3" xfId="285"/>
    <cellStyle name="Normal 6 3 2" xfId="465"/>
    <cellStyle name="Normal 6 4" xfId="356"/>
    <cellStyle name="Normal 6 5" xfId="179"/>
    <cellStyle name="Normal 6 6" xfId="583"/>
    <cellStyle name="Normal 7" xfId="10"/>
    <cellStyle name="Normal 7 10" xfId="57"/>
    <cellStyle name="Normal 7 10 2" xfId="163"/>
    <cellStyle name="Normal 7 10 2 2" xfId="495"/>
    <cellStyle name="Normal 7 10 3" xfId="415"/>
    <cellStyle name="Normal 7 11" xfId="20"/>
    <cellStyle name="Normal 7 11 2" xfId="281"/>
    <cellStyle name="Normal 7 11 2 2" xfId="461"/>
    <cellStyle name="Normal 7 11 3" xfId="384"/>
    <cellStyle name="Normal 7 11 4" xfId="175"/>
    <cellStyle name="Normal 7 12" xfId="49"/>
    <cellStyle name="Normal 7 12 2" xfId="308"/>
    <cellStyle name="Normal 7 12 2 2" xfId="488"/>
    <cellStyle name="Normal 7 12 3" xfId="408"/>
    <cellStyle name="Normal 7 12 4" xfId="202"/>
    <cellStyle name="Normal 7 13" xfId="64"/>
    <cellStyle name="Normal 7 13 2" xfId="320"/>
    <cellStyle name="Normal 7 13 2 2" xfId="501"/>
    <cellStyle name="Normal 7 13 3" xfId="421"/>
    <cellStyle name="Normal 7 13 4" xfId="214"/>
    <cellStyle name="Normal 7 14" xfId="70"/>
    <cellStyle name="Normal 7 14 2" xfId="324"/>
    <cellStyle name="Normal 7 14 2 2" xfId="505"/>
    <cellStyle name="Normal 7 14 3" xfId="425"/>
    <cellStyle name="Normal 7 14 4" xfId="218"/>
    <cellStyle name="Normal 7 15" xfId="76"/>
    <cellStyle name="Normal 7 15 2" xfId="328"/>
    <cellStyle name="Normal 7 15 2 2" xfId="509"/>
    <cellStyle name="Normal 7 15 3" xfId="429"/>
    <cellStyle name="Normal 7 15 4" xfId="222"/>
    <cellStyle name="Normal 7 16" xfId="357"/>
    <cellStyle name="Normal 7 2" xfId="26"/>
    <cellStyle name="Normal 7 2 2" xfId="255"/>
    <cellStyle name="Normal 7 2 2 2" xfId="387"/>
    <cellStyle name="Normal 7 2 3" xfId="286"/>
    <cellStyle name="Normal 7 2 3 2" xfId="466"/>
    <cellStyle name="Normal 7 2 4" xfId="248"/>
    <cellStyle name="Normal 7 2 5" xfId="180"/>
    <cellStyle name="Normal 7 3" xfId="54"/>
    <cellStyle name="Normal 7 3 2" xfId="312"/>
    <cellStyle name="Normal 7 3 2 2" xfId="492"/>
    <cellStyle name="Normal 7 3 3" xfId="412"/>
    <cellStyle name="Normal 7 3 4" xfId="206"/>
    <cellStyle name="Normal 7 4" xfId="59"/>
    <cellStyle name="Normal 7 4 2" xfId="316"/>
    <cellStyle name="Normal 7 4 2 2" xfId="497"/>
    <cellStyle name="Normal 7 4 3" xfId="417"/>
    <cellStyle name="Normal 7 4 4" xfId="210"/>
    <cellStyle name="Normal 7 5" xfId="13"/>
    <cellStyle name="Normal 7 5 2" xfId="279"/>
    <cellStyle name="Normal 7 5 2 2" xfId="459"/>
    <cellStyle name="Normal 7 5 3" xfId="382"/>
    <cellStyle name="Normal 7 5 4" xfId="173"/>
    <cellStyle name="Normal 7 6" xfId="53"/>
    <cellStyle name="Normal 7 6 2" xfId="311"/>
    <cellStyle name="Normal 7 6 2 2" xfId="491"/>
    <cellStyle name="Normal 7 6 3" xfId="411"/>
    <cellStyle name="Normal 7 6 4" xfId="205"/>
    <cellStyle name="Normal 7 7" xfId="60"/>
    <cellStyle name="Normal 7 7 2" xfId="317"/>
    <cellStyle name="Normal 7 7 2 2" xfId="498"/>
    <cellStyle name="Normal 7 7 3" xfId="418"/>
    <cellStyle name="Normal 7 7 4" xfId="211"/>
    <cellStyle name="Normal 7 8" xfId="12"/>
    <cellStyle name="Normal 7 8 2" xfId="278"/>
    <cellStyle name="Normal 7 8 2 2" xfId="458"/>
    <cellStyle name="Normal 7 8 3" xfId="381"/>
    <cellStyle name="Normal 7 8 4" xfId="172"/>
    <cellStyle name="Normal 7 9" xfId="56"/>
    <cellStyle name="Normal 7 9 2" xfId="314"/>
    <cellStyle name="Normal 7 9 2 2" xfId="494"/>
    <cellStyle name="Normal 7 9 3" xfId="414"/>
    <cellStyle name="Normal 7 9 4" xfId="208"/>
    <cellStyle name="Normal 8" xfId="11"/>
    <cellStyle name="Normal 8 10" xfId="89"/>
    <cellStyle name="Normal 8 10 2" xfId="336"/>
    <cellStyle name="Normal 8 10 2 2" xfId="517"/>
    <cellStyle name="Normal 8 10 3" xfId="437"/>
    <cellStyle name="Normal 8 10 4" xfId="230"/>
    <cellStyle name="Normal 8 11" xfId="94"/>
    <cellStyle name="Normal 8 11 2" xfId="339"/>
    <cellStyle name="Normal 8 11 2 2" xfId="520"/>
    <cellStyle name="Normal 8 11 3" xfId="440"/>
    <cellStyle name="Normal 8 11 4" xfId="233"/>
    <cellStyle name="Normal 8 12" xfId="99"/>
    <cellStyle name="Normal 8 12 2" xfId="342"/>
    <cellStyle name="Normal 8 12 2 2" xfId="523"/>
    <cellStyle name="Normal 8 12 3" xfId="443"/>
    <cellStyle name="Normal 8 12 4" xfId="236"/>
    <cellStyle name="Normal 8 13" xfId="104"/>
    <cellStyle name="Normal 8 13 2" xfId="345"/>
    <cellStyle name="Normal 8 13 2 2" xfId="526"/>
    <cellStyle name="Normal 8 13 3" xfId="446"/>
    <cellStyle name="Normal 8 13 4" xfId="239"/>
    <cellStyle name="Normal 8 14" xfId="109"/>
    <cellStyle name="Normal 8 14 2" xfId="348"/>
    <cellStyle name="Normal 8 14 2 2" xfId="529"/>
    <cellStyle name="Normal 8 14 3" xfId="449"/>
    <cellStyle name="Normal 8 14 4" xfId="242"/>
    <cellStyle name="Normal 8 15" xfId="113"/>
    <cellStyle name="Normal 8 15 2" xfId="350"/>
    <cellStyle name="Normal 8 15 2 2" xfId="531"/>
    <cellStyle name="Normal 8 15 3" xfId="451"/>
    <cellStyle name="Normal 8 15 4" xfId="244"/>
    <cellStyle name="Normal 8 16" xfId="277"/>
    <cellStyle name="Normal 8 16 2" xfId="457"/>
    <cellStyle name="Normal 8 17" xfId="358"/>
    <cellStyle name="Normal 8 18" xfId="171"/>
    <cellStyle name="Normal 8 19" xfId="585"/>
    <cellStyle name="Normal 8 2" xfId="27"/>
    <cellStyle name="Normal 8 2 2" xfId="287"/>
    <cellStyle name="Normal 8 2 2 2" xfId="467"/>
    <cellStyle name="Normal 8 2 3" xfId="380"/>
    <cellStyle name="Normal 8 2 4" xfId="181"/>
    <cellStyle name="Normal 8 2 5" xfId="586"/>
    <cellStyle name="Normal 8 3" xfId="55"/>
    <cellStyle name="Normal 8 3 2" xfId="313"/>
    <cellStyle name="Normal 8 3 2 2" xfId="493"/>
    <cellStyle name="Normal 8 3 3" xfId="413"/>
    <cellStyle name="Normal 8 3 4" xfId="207"/>
    <cellStyle name="Normal 8 4" xfId="58"/>
    <cellStyle name="Normal 8 4 2" xfId="315"/>
    <cellStyle name="Normal 8 4 2 2" xfId="496"/>
    <cellStyle name="Normal 8 4 3" xfId="416"/>
    <cellStyle name="Normal 8 4 4" xfId="209"/>
    <cellStyle name="Normal 8 5" xfId="46"/>
    <cellStyle name="Normal 8 5 2" xfId="306"/>
    <cellStyle name="Normal 8 5 2 2" xfId="486"/>
    <cellStyle name="Normal 8 5 3" xfId="406"/>
    <cellStyle name="Normal 8 5 4" xfId="200"/>
    <cellStyle name="Normal 8 6" xfId="67"/>
    <cellStyle name="Normal 8 6 2" xfId="322"/>
    <cellStyle name="Normal 8 6 2 2" xfId="503"/>
    <cellStyle name="Normal 8 6 3" xfId="423"/>
    <cellStyle name="Normal 8 6 4" xfId="216"/>
    <cellStyle name="Normal 8 7" xfId="73"/>
    <cellStyle name="Normal 8 7 2" xfId="326"/>
    <cellStyle name="Normal 8 7 2 2" xfId="507"/>
    <cellStyle name="Normal 8 7 3" xfId="427"/>
    <cellStyle name="Normal 8 7 4" xfId="220"/>
    <cellStyle name="Normal 8 8" xfId="79"/>
    <cellStyle name="Normal 8 8 2" xfId="330"/>
    <cellStyle name="Normal 8 8 2 2" xfId="511"/>
    <cellStyle name="Normal 8 8 3" xfId="431"/>
    <cellStyle name="Normal 8 8 4" xfId="224"/>
    <cellStyle name="Normal 8 9" xfId="84"/>
    <cellStyle name="Normal 8 9 2" xfId="333"/>
    <cellStyle name="Normal 8 9 2 2" xfId="514"/>
    <cellStyle name="Normal 8 9 3" xfId="434"/>
    <cellStyle name="Normal 8 9 4" xfId="227"/>
    <cellStyle name="Normal 9" xfId="28"/>
    <cellStyle name="Normal 9 2" xfId="256"/>
    <cellStyle name="Normal 9 2 2" xfId="388"/>
    <cellStyle name="Normal 9 3" xfId="288"/>
    <cellStyle name="Normal 9 3 2" xfId="468"/>
    <cellStyle name="Normal 9 4" xfId="359"/>
    <cellStyle name="Normal 9 5" xfId="182"/>
    <cellStyle name="Normal 9 6" xfId="589"/>
    <cellStyle name="Normal_Combined Materials &amp; Rates" xfId="4"/>
    <cellStyle name="Normal_Sheet1" xfId="5"/>
    <cellStyle name="Note 2" xfId="136"/>
    <cellStyle name="Note 3" xfId="588"/>
    <cellStyle name="Note 4" xfId="579"/>
    <cellStyle name="Output" xfId="547" builtinId="21" customBuiltin="1"/>
    <cellStyle name="Output 2" xfId="131"/>
    <cellStyle name="Percent" xfId="6" builtinId="5"/>
    <cellStyle name="Percent 2" xfId="121"/>
    <cellStyle name="Percent 2 2" xfId="534"/>
    <cellStyle name="Percent 2 3" xfId="274"/>
    <cellStyle name="Percent 3" xfId="167"/>
    <cellStyle name="Percent 4" xfId="535"/>
    <cellStyle name="Percent 4 2" xfId="538"/>
    <cellStyle name="Percent 5" xfId="587"/>
    <cellStyle name="Title" xfId="122" builtinId="15" customBuiltin="1"/>
    <cellStyle name="Total" xfId="553" builtinId="25" customBuiltin="1"/>
    <cellStyle name="Total 2" xfId="138"/>
    <cellStyle name="Warning Text" xfId="551" builtinId="11" customBuiltin="1"/>
    <cellStyle name="Warning Text 2" xfId="135"/>
  </cellStyles>
  <dxfs count="1">
    <dxf>
      <fill>
        <patternFill patternType="darkHorizontal">
          <fgColor theme="3" tint="0.79998168889431442"/>
        </patternFill>
      </fill>
    </dxf>
  </dxfs>
  <tableStyles count="1" defaultTableStyle="TableStyleMedium9" defaultPivotStyle="PivotStyleLight16">
    <tableStyle name="PivotTable Style 1" table="0" count="1">
      <tableStyleElement type="wholeTabl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F111"/>
  <sheetViews>
    <sheetView tabSelected="1" zoomScaleNormal="100" zoomScaleSheetLayoutView="100" workbookViewId="0">
      <pane xSplit="2" topLeftCell="C1" activePane="topRight" state="frozen"/>
      <selection pane="topRight"/>
    </sheetView>
  </sheetViews>
  <sheetFormatPr defaultColWidth="9" defaultRowHeight="13.2" x14ac:dyDescent="0.25"/>
  <cols>
    <col min="1" max="1" width="2.6640625" style="33" customWidth="1"/>
    <col min="2" max="2" width="37.6640625" style="33" customWidth="1"/>
    <col min="3" max="15" width="10.44140625" style="33" bestFit="1" customWidth="1"/>
    <col min="16" max="25" width="11.44140625" style="33" bestFit="1" customWidth="1"/>
    <col min="26" max="26" width="11.44140625" style="20" bestFit="1" customWidth="1"/>
    <col min="27" max="30" width="11.44140625" style="33" bestFit="1" customWidth="1"/>
    <col min="31" max="31" width="11.5546875" style="33" customWidth="1"/>
    <col min="32" max="16384" width="9" style="33"/>
  </cols>
  <sheetData>
    <row r="1" spans="1:31" s="34" customFormat="1" x14ac:dyDescent="0.25">
      <c r="A1" s="34" t="s">
        <v>81</v>
      </c>
      <c r="B1" s="151"/>
      <c r="Z1" s="26"/>
    </row>
    <row r="2" spans="1:31" ht="13.8" thickBot="1" x14ac:dyDescent="0.3"/>
    <row r="3" spans="1:31" s="34" customFormat="1" ht="26.4" x14ac:dyDescent="0.25">
      <c r="B3" s="152" t="s">
        <v>82</v>
      </c>
      <c r="C3" s="3">
        <v>1986</v>
      </c>
      <c r="D3" s="3">
        <v>1988</v>
      </c>
      <c r="E3" s="3">
        <v>1989</v>
      </c>
      <c r="F3" s="3">
        <v>1990</v>
      </c>
      <c r="G3" s="3">
        <v>1991</v>
      </c>
      <c r="H3" s="3">
        <v>1992</v>
      </c>
      <c r="I3" s="3">
        <v>1993</v>
      </c>
      <c r="J3" s="3">
        <v>1994</v>
      </c>
      <c r="K3" s="3">
        <v>1995</v>
      </c>
      <c r="L3" s="3">
        <v>1996</v>
      </c>
      <c r="M3" s="3">
        <v>1997</v>
      </c>
      <c r="N3" s="4">
        <v>1998</v>
      </c>
      <c r="O3" s="4">
        <v>1999</v>
      </c>
      <c r="P3" s="4">
        <v>2000</v>
      </c>
      <c r="Q3" s="4">
        <v>2001</v>
      </c>
      <c r="R3" s="4">
        <v>2002</v>
      </c>
      <c r="S3" s="4">
        <v>2003</v>
      </c>
      <c r="T3" s="4">
        <v>2004</v>
      </c>
      <c r="U3" s="4">
        <v>2005</v>
      </c>
      <c r="V3" s="4">
        <v>2006</v>
      </c>
      <c r="W3" s="4">
        <v>2007</v>
      </c>
      <c r="X3" s="4">
        <v>2008</v>
      </c>
      <c r="Y3" s="4">
        <v>2009</v>
      </c>
      <c r="Z3" s="4">
        <v>2010</v>
      </c>
      <c r="AA3" s="123">
        <v>2011</v>
      </c>
      <c r="AB3" s="123">
        <v>2012</v>
      </c>
      <c r="AC3" s="123">
        <v>2013</v>
      </c>
      <c r="AD3" s="106">
        <v>2014</v>
      </c>
    </row>
    <row r="4" spans="1:31" x14ac:dyDescent="0.25">
      <c r="B4" s="5" t="s">
        <v>0</v>
      </c>
      <c r="C4" s="6">
        <v>8696</v>
      </c>
      <c r="D4" s="6">
        <v>13900</v>
      </c>
      <c r="E4" s="6">
        <v>18110</v>
      </c>
      <c r="F4" s="6">
        <v>21506</v>
      </c>
      <c r="G4" s="6">
        <v>24983</v>
      </c>
      <c r="H4" s="6">
        <v>18732</v>
      </c>
      <c r="I4" s="6">
        <v>18136</v>
      </c>
      <c r="J4" s="6">
        <v>16375</v>
      </c>
      <c r="K4" s="6">
        <v>21213</v>
      </c>
      <c r="L4" s="6">
        <v>19064</v>
      </c>
      <c r="M4" s="6">
        <v>19601</v>
      </c>
      <c r="N4" s="6">
        <v>12716.001010140288</v>
      </c>
      <c r="O4" s="6">
        <v>14357.172991202911</v>
      </c>
      <c r="P4" s="6">
        <v>17944.5</v>
      </c>
      <c r="Q4" s="6">
        <v>12539.76</v>
      </c>
      <c r="R4" s="6">
        <v>12718.21</v>
      </c>
      <c r="S4" s="6">
        <v>17608.27</v>
      </c>
      <c r="T4" s="6">
        <v>16010</v>
      </c>
      <c r="U4" s="6">
        <v>15440.999981977046</v>
      </c>
      <c r="V4" s="6">
        <v>14951.100022045075</v>
      </c>
      <c r="W4" s="6">
        <v>14004.678600000001</v>
      </c>
      <c r="X4" s="98">
        <v>12842.031500000001</v>
      </c>
      <c r="Y4" s="98">
        <v>21097.57</v>
      </c>
      <c r="Z4" s="101">
        <v>13654.665000000001</v>
      </c>
      <c r="AA4" s="124">
        <v>13115.38</v>
      </c>
      <c r="AB4" s="124">
        <v>13634.529</v>
      </c>
      <c r="AC4" s="139">
        <v>16679.38</v>
      </c>
      <c r="AD4" s="114">
        <v>14309.29</v>
      </c>
      <c r="AE4" s="92"/>
    </row>
    <row r="5" spans="1:31" x14ac:dyDescent="0.25">
      <c r="B5" s="5" t="s">
        <v>72</v>
      </c>
      <c r="C5" s="6">
        <v>0</v>
      </c>
      <c r="D5" s="6">
        <v>7700</v>
      </c>
      <c r="E5" s="6">
        <v>26720</v>
      </c>
      <c r="F5" s="6">
        <v>55464</v>
      </c>
      <c r="G5" s="6">
        <v>15375</v>
      </c>
      <c r="H5" s="6">
        <v>126540</v>
      </c>
      <c r="I5" s="6">
        <v>112418</v>
      </c>
      <c r="J5" s="6">
        <v>10304</v>
      </c>
      <c r="K5" s="6">
        <v>14051</v>
      </c>
      <c r="L5" s="6">
        <v>14358</v>
      </c>
      <c r="M5" s="6">
        <v>15126</v>
      </c>
      <c r="N5" s="6">
        <v>12233.469984486699</v>
      </c>
      <c r="O5" s="6">
        <v>28524.490029335022</v>
      </c>
      <c r="P5" s="6">
        <v>35427</v>
      </c>
      <c r="Q5" s="6">
        <v>39180.28</v>
      </c>
      <c r="R5" s="6">
        <v>43832.59</v>
      </c>
      <c r="S5" s="6">
        <v>53353.26</v>
      </c>
      <c r="T5" s="6">
        <v>56920</v>
      </c>
      <c r="U5" s="6">
        <v>47301.677887739614</v>
      </c>
      <c r="V5" s="6">
        <v>49796.420258583501</v>
      </c>
      <c r="W5" s="6">
        <v>44666.549999999996</v>
      </c>
      <c r="X5" s="6">
        <v>43400.62</v>
      </c>
      <c r="Y5" s="6">
        <v>39776.67</v>
      </c>
      <c r="Z5" s="101">
        <v>48881.482499999998</v>
      </c>
      <c r="AA5" s="124">
        <v>44174</v>
      </c>
      <c r="AB5" s="124">
        <v>54578.343000000001</v>
      </c>
      <c r="AC5" s="139">
        <v>31192.080000000002</v>
      </c>
      <c r="AD5" s="114">
        <v>37905.550000000003</v>
      </c>
      <c r="AE5" s="92"/>
    </row>
    <row r="6" spans="1:31" x14ac:dyDescent="0.25">
      <c r="B6" s="5" t="s">
        <v>75</v>
      </c>
      <c r="C6" s="6">
        <v>0</v>
      </c>
      <c r="D6" s="6">
        <v>33100</v>
      </c>
      <c r="E6" s="6">
        <v>33280</v>
      </c>
      <c r="F6" s="6">
        <v>26381</v>
      </c>
      <c r="G6" s="6">
        <v>28485</v>
      </c>
      <c r="H6" s="6">
        <v>19604</v>
      </c>
      <c r="I6" s="6">
        <v>14975</v>
      </c>
      <c r="J6" s="6">
        <v>19128</v>
      </c>
      <c r="K6" s="6">
        <v>18331</v>
      </c>
      <c r="L6" s="6">
        <v>16365</v>
      </c>
      <c r="M6" s="6">
        <v>15294</v>
      </c>
      <c r="N6" s="6">
        <v>7738.3300618007779</v>
      </c>
      <c r="O6" s="6">
        <v>15142.134846381843</v>
      </c>
      <c r="P6" s="6">
        <v>10756.6</v>
      </c>
      <c r="Q6" s="6">
        <v>16296.75</v>
      </c>
      <c r="R6" s="6">
        <v>12158.08</v>
      </c>
      <c r="S6" s="6">
        <v>18780.43</v>
      </c>
      <c r="T6" s="6">
        <v>25518</v>
      </c>
      <c r="U6" s="6">
        <v>28902.955148814246</v>
      </c>
      <c r="V6" s="6">
        <v>25414.460041061044</v>
      </c>
      <c r="W6" s="6">
        <v>25734.2703</v>
      </c>
      <c r="X6" s="6">
        <v>25219.03</v>
      </c>
      <c r="Y6" s="6">
        <v>21492.53</v>
      </c>
      <c r="Z6" s="101">
        <v>26986.221000000001</v>
      </c>
      <c r="AA6" s="124">
        <v>27296.7</v>
      </c>
      <c r="AB6" s="124">
        <v>23355.955000000002</v>
      </c>
      <c r="AC6" s="139">
        <v>21744.46</v>
      </c>
      <c r="AD6" s="114">
        <v>19198.419999999998</v>
      </c>
      <c r="AE6" s="92"/>
    </row>
    <row r="7" spans="1:31" x14ac:dyDescent="0.25">
      <c r="B7" s="5" t="s">
        <v>77</v>
      </c>
      <c r="C7" s="6">
        <v>196451</v>
      </c>
      <c r="D7" s="6">
        <v>302900</v>
      </c>
      <c r="E7" s="6">
        <v>272820</v>
      </c>
      <c r="F7" s="6">
        <v>272559</v>
      </c>
      <c r="G7" s="6">
        <v>346657</v>
      </c>
      <c r="H7" s="6">
        <v>468317</v>
      </c>
      <c r="I7" s="6">
        <v>329670</v>
      </c>
      <c r="J7" s="6">
        <v>382996</v>
      </c>
      <c r="K7" s="6">
        <v>480198</v>
      </c>
      <c r="L7" s="6">
        <v>639291</v>
      </c>
      <c r="M7" s="6">
        <v>392314</v>
      </c>
      <c r="N7" s="6">
        <v>344885.57557058334</v>
      </c>
      <c r="O7" s="6">
        <v>478074.19269156456</v>
      </c>
      <c r="P7" s="6">
        <v>495469.66</v>
      </c>
      <c r="Q7" s="6">
        <v>491230.43</v>
      </c>
      <c r="R7" s="6">
        <v>417533.5</v>
      </c>
      <c r="S7" s="6">
        <v>430750.09</v>
      </c>
      <c r="T7" s="6">
        <v>535662</v>
      </c>
      <c r="U7" s="6">
        <v>565698.3303829357</v>
      </c>
      <c r="V7" s="6">
        <v>570802.16820052848</v>
      </c>
      <c r="W7" s="6">
        <v>555756.6370000001</v>
      </c>
      <c r="X7" s="98">
        <v>569688.31000000006</v>
      </c>
      <c r="Y7" s="98">
        <v>491265.57</v>
      </c>
      <c r="Z7" s="6">
        <v>471477.47460000002</v>
      </c>
      <c r="AA7" s="124">
        <v>542332.64</v>
      </c>
      <c r="AB7" s="124">
        <v>520584.58100000001</v>
      </c>
      <c r="AC7" s="139">
        <v>534494.06999999995</v>
      </c>
      <c r="AD7" s="114">
        <v>505556.17</v>
      </c>
      <c r="AE7" s="92"/>
    </row>
    <row r="8" spans="1:31" x14ac:dyDescent="0.25">
      <c r="B8" s="5" t="s">
        <v>69</v>
      </c>
      <c r="C8" s="6">
        <v>0</v>
      </c>
      <c r="D8" s="6">
        <v>0</v>
      </c>
      <c r="E8" s="6">
        <v>0</v>
      </c>
      <c r="F8" s="6">
        <v>0</v>
      </c>
      <c r="G8" s="6">
        <v>0</v>
      </c>
      <c r="H8" s="6">
        <v>0</v>
      </c>
      <c r="I8" s="6">
        <v>0</v>
      </c>
      <c r="J8" s="6">
        <v>0</v>
      </c>
      <c r="K8" s="6">
        <v>0</v>
      </c>
      <c r="L8" s="6">
        <v>0</v>
      </c>
      <c r="M8" s="6">
        <v>0</v>
      </c>
      <c r="N8" s="6">
        <v>0</v>
      </c>
      <c r="O8" s="6">
        <v>0</v>
      </c>
      <c r="P8" s="6">
        <v>98</v>
      </c>
      <c r="Q8" s="6">
        <v>68.790000000000006</v>
      </c>
      <c r="R8" s="6">
        <v>25.96</v>
      </c>
      <c r="S8" s="6">
        <v>1789.07</v>
      </c>
      <c r="T8" s="6">
        <v>8</v>
      </c>
      <c r="U8" s="6">
        <v>4528.6599996685982</v>
      </c>
      <c r="V8" s="6">
        <v>5754.9001951217651</v>
      </c>
      <c r="W8" s="6">
        <v>5787.0100000000011</v>
      </c>
      <c r="X8" s="6">
        <v>5475.17</v>
      </c>
      <c r="Y8" s="6">
        <v>5525.55</v>
      </c>
      <c r="Z8" s="6">
        <v>2762.99</v>
      </c>
      <c r="AA8" s="124">
        <v>704.86</v>
      </c>
      <c r="AB8" s="124">
        <v>6138.991</v>
      </c>
      <c r="AC8" s="139">
        <v>7406.86</v>
      </c>
      <c r="AD8" s="114">
        <v>0.5</v>
      </c>
      <c r="AE8" s="92"/>
    </row>
    <row r="9" spans="1:31" x14ac:dyDescent="0.25">
      <c r="B9" s="5" t="s">
        <v>1</v>
      </c>
      <c r="C9" s="6">
        <v>18533</v>
      </c>
      <c r="D9" s="6">
        <v>25600</v>
      </c>
      <c r="E9" s="6">
        <v>33290</v>
      </c>
      <c r="F9" s="6">
        <v>42289</v>
      </c>
      <c r="G9" s="6">
        <v>50659</v>
      </c>
      <c r="H9" s="6">
        <v>55629</v>
      </c>
      <c r="I9" s="6">
        <v>66283</v>
      </c>
      <c r="J9" s="6">
        <v>64980</v>
      </c>
      <c r="K9" s="6">
        <v>77108</v>
      </c>
      <c r="L9" s="6">
        <v>73197</v>
      </c>
      <c r="M9" s="6">
        <v>79566</v>
      </c>
      <c r="N9" s="6">
        <v>113076.90313399932</v>
      </c>
      <c r="O9" s="6">
        <v>58517.477431162959</v>
      </c>
      <c r="P9" s="6">
        <v>84061.93</v>
      </c>
      <c r="Q9" s="6">
        <v>81632.350000000006</v>
      </c>
      <c r="R9" s="6">
        <v>64936.639999999999</v>
      </c>
      <c r="S9" s="6">
        <v>74126.149999999994</v>
      </c>
      <c r="T9" s="6">
        <v>81405</v>
      </c>
      <c r="U9" s="6">
        <v>82773.199784770608</v>
      </c>
      <c r="V9" s="6">
        <v>90991.759997513145</v>
      </c>
      <c r="W9" s="6">
        <v>96934.074999999983</v>
      </c>
      <c r="X9" s="98">
        <v>94076.785999999993</v>
      </c>
      <c r="Y9" s="98">
        <v>100822.87</v>
      </c>
      <c r="Z9" s="101">
        <v>109915.79</v>
      </c>
      <c r="AA9" s="124">
        <v>96144.63</v>
      </c>
      <c r="AB9" s="124">
        <v>121163.367</v>
      </c>
      <c r="AC9" s="139">
        <v>103789.79</v>
      </c>
      <c r="AD9" s="114">
        <v>100319.76</v>
      </c>
      <c r="AE9" s="92"/>
    </row>
    <row r="10" spans="1:31" x14ac:dyDescent="0.25">
      <c r="B10" s="5" t="s">
        <v>56</v>
      </c>
      <c r="C10" s="6">
        <v>0</v>
      </c>
      <c r="D10" s="6">
        <v>0</v>
      </c>
      <c r="E10" s="6">
        <v>0</v>
      </c>
      <c r="F10" s="6">
        <v>0</v>
      </c>
      <c r="G10" s="6">
        <v>0</v>
      </c>
      <c r="H10" s="6">
        <v>0</v>
      </c>
      <c r="I10" s="6">
        <v>0</v>
      </c>
      <c r="J10" s="6">
        <v>0</v>
      </c>
      <c r="K10" s="6">
        <v>0</v>
      </c>
      <c r="L10" s="6">
        <v>0</v>
      </c>
      <c r="M10" s="6">
        <v>0</v>
      </c>
      <c r="N10" s="6">
        <v>0</v>
      </c>
      <c r="O10" s="6">
        <v>9</v>
      </c>
      <c r="P10" s="6">
        <v>255</v>
      </c>
      <c r="Q10" s="6">
        <v>317.19</v>
      </c>
      <c r="R10" s="6">
        <v>1414.37</v>
      </c>
      <c r="S10" s="6">
        <v>3587.3</v>
      </c>
      <c r="T10" s="6">
        <v>6568</v>
      </c>
      <c r="U10" s="6">
        <v>8534.0309029482287</v>
      </c>
      <c r="V10" s="6">
        <v>11385.960154581815</v>
      </c>
      <c r="W10" s="6">
        <v>12325.329800000009</v>
      </c>
      <c r="X10" s="98">
        <v>17264.68</v>
      </c>
      <c r="Y10" s="98">
        <v>22190.31</v>
      </c>
      <c r="Z10" s="6">
        <v>25569.298000000006</v>
      </c>
      <c r="AA10" s="124">
        <v>31147.63</v>
      </c>
      <c r="AB10" s="124">
        <v>38236.506999999998</v>
      </c>
      <c r="AC10" s="139">
        <v>32694.080000000002</v>
      </c>
      <c r="AD10" s="114">
        <v>37539.99</v>
      </c>
      <c r="AE10" s="92"/>
    </row>
    <row r="11" spans="1:31" x14ac:dyDescent="0.25">
      <c r="B11" s="5" t="s">
        <v>50</v>
      </c>
      <c r="C11" s="6">
        <v>0</v>
      </c>
      <c r="D11" s="6">
        <v>0</v>
      </c>
      <c r="E11" s="6">
        <v>0</v>
      </c>
      <c r="F11" s="6">
        <v>0</v>
      </c>
      <c r="G11" s="6">
        <v>0</v>
      </c>
      <c r="H11" s="6">
        <v>0</v>
      </c>
      <c r="I11" s="6">
        <v>0</v>
      </c>
      <c r="J11" s="6">
        <v>0</v>
      </c>
      <c r="K11" s="6">
        <v>0</v>
      </c>
      <c r="L11" s="6">
        <v>0</v>
      </c>
      <c r="M11" s="6">
        <v>0</v>
      </c>
      <c r="N11" s="6">
        <v>0</v>
      </c>
      <c r="O11" s="6">
        <v>0</v>
      </c>
      <c r="P11" s="6">
        <v>0</v>
      </c>
      <c r="Q11" s="6">
        <v>0</v>
      </c>
      <c r="R11" s="6">
        <v>0</v>
      </c>
      <c r="S11" s="6">
        <v>0</v>
      </c>
      <c r="T11" s="6">
        <v>0</v>
      </c>
      <c r="U11" s="6">
        <v>0</v>
      </c>
      <c r="V11" s="6">
        <v>97786.084999999977</v>
      </c>
      <c r="W11" s="6">
        <v>116964.15850000002</v>
      </c>
      <c r="X11" s="98">
        <v>124289.49800000002</v>
      </c>
      <c r="Y11" s="98">
        <v>92344.97</v>
      </c>
      <c r="Z11" s="6">
        <v>91050.319999999963</v>
      </c>
      <c r="AA11" s="124">
        <v>128511.44</v>
      </c>
      <c r="AB11" s="124">
        <v>86863.66</v>
      </c>
      <c r="AC11" s="139">
        <v>125798.98</v>
      </c>
      <c r="AD11" s="114">
        <v>74265.23</v>
      </c>
      <c r="AE11" s="92"/>
    </row>
    <row r="12" spans="1:31" x14ac:dyDescent="0.25">
      <c r="B12" s="5" t="s">
        <v>2</v>
      </c>
      <c r="C12" s="6">
        <v>0</v>
      </c>
      <c r="D12" s="6">
        <v>630900</v>
      </c>
      <c r="E12" s="6">
        <v>672080</v>
      </c>
      <c r="F12" s="6">
        <v>865358</v>
      </c>
      <c r="G12" s="6">
        <v>627165</v>
      </c>
      <c r="H12" s="6">
        <v>662818</v>
      </c>
      <c r="I12" s="6">
        <v>756042</v>
      </c>
      <c r="J12" s="6">
        <v>772295</v>
      </c>
      <c r="K12" s="6">
        <v>691843</v>
      </c>
      <c r="L12" s="6">
        <v>220667</v>
      </c>
      <c r="M12" s="6">
        <v>300068</v>
      </c>
      <c r="N12" s="6">
        <v>225372.57072366204</v>
      </c>
      <c r="O12" s="6">
        <v>241367.02642172575</v>
      </c>
      <c r="P12" s="6">
        <v>357220</v>
      </c>
      <c r="Q12" s="6">
        <v>254104.19</v>
      </c>
      <c r="R12" s="6">
        <v>432778.25</v>
      </c>
      <c r="S12" s="6">
        <v>709880.61</v>
      </c>
      <c r="T12" s="6">
        <v>866641</v>
      </c>
      <c r="U12" s="6">
        <v>974535.32616748998</v>
      </c>
      <c r="V12" s="6">
        <v>1048885.2502383869</v>
      </c>
      <c r="W12" s="6">
        <v>1009825.5920000002</v>
      </c>
      <c r="X12" s="6">
        <v>1013551.6200000002</v>
      </c>
      <c r="Y12" s="6">
        <v>998720.95</v>
      </c>
      <c r="Z12" s="6">
        <v>1332254.4545</v>
      </c>
      <c r="AA12" s="124">
        <v>1458201.09</v>
      </c>
      <c r="AB12" s="124">
        <v>1370691.6470000001</v>
      </c>
      <c r="AC12" s="139">
        <v>1173096.94</v>
      </c>
      <c r="AD12" s="114">
        <v>1070323.28</v>
      </c>
      <c r="AE12" s="92"/>
    </row>
    <row r="13" spans="1:31" x14ac:dyDescent="0.25">
      <c r="B13" s="5" t="s">
        <v>13</v>
      </c>
      <c r="C13" s="6">
        <v>0</v>
      </c>
      <c r="D13" s="6">
        <v>0</v>
      </c>
      <c r="E13" s="6">
        <v>0</v>
      </c>
      <c r="F13" s="6">
        <v>0</v>
      </c>
      <c r="G13" s="6">
        <v>0</v>
      </c>
      <c r="H13" s="6">
        <v>0</v>
      </c>
      <c r="I13" s="6">
        <v>0</v>
      </c>
      <c r="J13" s="6">
        <v>0</v>
      </c>
      <c r="K13" s="6">
        <v>0</v>
      </c>
      <c r="L13" s="6">
        <v>0</v>
      </c>
      <c r="M13" s="6">
        <v>0</v>
      </c>
      <c r="N13" s="6">
        <v>0</v>
      </c>
      <c r="O13" s="6">
        <v>167</v>
      </c>
      <c r="P13" s="6">
        <v>160</v>
      </c>
      <c r="Q13" s="6">
        <v>345.98</v>
      </c>
      <c r="R13" s="6">
        <v>417</v>
      </c>
      <c r="S13" s="6">
        <v>772.27</v>
      </c>
      <c r="T13" s="6">
        <v>732</v>
      </c>
      <c r="U13" s="6">
        <v>728.54001605138183</v>
      </c>
      <c r="V13" s="42">
        <v>1062.76</v>
      </c>
      <c r="W13" s="42">
        <v>978.53525300000013</v>
      </c>
      <c r="X13" s="42">
        <v>1599.6039999999998</v>
      </c>
      <c r="Y13" s="42">
        <v>1229</v>
      </c>
      <c r="Z13" s="6">
        <v>1086.5119999999999</v>
      </c>
      <c r="AA13" s="124">
        <v>1096.03</v>
      </c>
      <c r="AB13" s="124">
        <v>1398.3</v>
      </c>
      <c r="AC13" s="139">
        <v>1286.33</v>
      </c>
      <c r="AD13" s="114">
        <v>1553.37</v>
      </c>
      <c r="AE13" s="92"/>
    </row>
    <row r="14" spans="1:31" x14ac:dyDescent="0.25">
      <c r="B14" s="5" t="s">
        <v>61</v>
      </c>
      <c r="C14" s="6">
        <v>0</v>
      </c>
      <c r="D14" s="6">
        <v>0</v>
      </c>
      <c r="E14" s="6">
        <v>0</v>
      </c>
      <c r="F14" s="6">
        <v>74077</v>
      </c>
      <c r="G14" s="6">
        <v>53284</v>
      </c>
      <c r="H14" s="6">
        <v>38624</v>
      </c>
      <c r="I14" s="6">
        <v>69996</v>
      </c>
      <c r="J14" s="6">
        <v>126409</v>
      </c>
      <c r="K14" s="6">
        <v>78148</v>
      </c>
      <c r="L14" s="6">
        <v>103073</v>
      </c>
      <c r="M14" s="6">
        <v>75020</v>
      </c>
      <c r="N14" s="6">
        <v>92391.510009765625</v>
      </c>
      <c r="O14" s="6">
        <v>72646.2001953125</v>
      </c>
      <c r="P14" s="6">
        <v>73894.899999999994</v>
      </c>
      <c r="Q14" s="6">
        <v>193023.57</v>
      </c>
      <c r="R14" s="6">
        <v>70903.789999999994</v>
      </c>
      <c r="S14" s="6">
        <v>100754.63</v>
      </c>
      <c r="T14" s="6">
        <v>126257</v>
      </c>
      <c r="U14" s="6">
        <v>125389.50033551455</v>
      </c>
      <c r="V14" s="81">
        <v>73958.149999999994</v>
      </c>
      <c r="W14" s="93">
        <v>50303.884500000007</v>
      </c>
      <c r="X14" s="98">
        <v>48663.91</v>
      </c>
      <c r="Y14" s="98">
        <v>77699.03</v>
      </c>
      <c r="Z14" s="6">
        <v>62040.84</v>
      </c>
      <c r="AA14" s="124">
        <v>129228.7</v>
      </c>
      <c r="AB14" s="124">
        <v>65727.14</v>
      </c>
      <c r="AC14" s="139">
        <v>110095.6</v>
      </c>
      <c r="AD14" s="114">
        <v>104571.33</v>
      </c>
      <c r="AE14" s="92"/>
    </row>
    <row r="15" spans="1:31" x14ac:dyDescent="0.25">
      <c r="B15" s="5" t="s">
        <v>3</v>
      </c>
      <c r="C15" s="6">
        <v>0</v>
      </c>
      <c r="D15" s="6">
        <v>0</v>
      </c>
      <c r="E15" s="6">
        <v>0</v>
      </c>
      <c r="F15" s="6">
        <v>7422</v>
      </c>
      <c r="G15" s="6">
        <v>12681</v>
      </c>
      <c r="H15" s="6">
        <v>3605</v>
      </c>
      <c r="I15" s="6">
        <v>34177</v>
      </c>
      <c r="J15" s="6">
        <v>27598</v>
      </c>
      <c r="K15" s="6">
        <v>1216</v>
      </c>
      <c r="L15" s="6">
        <v>50202</v>
      </c>
      <c r="M15" s="6">
        <v>56373</v>
      </c>
      <c r="N15" s="6">
        <v>31062.180015563965</v>
      </c>
      <c r="O15" s="6">
        <v>29896.630001068115</v>
      </c>
      <c r="P15" s="6">
        <v>36692</v>
      </c>
      <c r="Q15" s="6">
        <v>29883.48</v>
      </c>
      <c r="R15" s="6">
        <v>51089.03</v>
      </c>
      <c r="S15" s="6">
        <v>76945.67</v>
      </c>
      <c r="T15" s="6">
        <v>35648</v>
      </c>
      <c r="U15" s="6">
        <v>56618.139918208122</v>
      </c>
      <c r="V15" s="6">
        <v>62481.769966749474</v>
      </c>
      <c r="W15" s="6">
        <v>52767.267100000005</v>
      </c>
      <c r="X15" s="98">
        <v>86603.48</v>
      </c>
      <c r="Y15" s="98">
        <v>38661.86</v>
      </c>
      <c r="Z15" s="6">
        <v>30882.32</v>
      </c>
      <c r="AA15" s="124">
        <v>39901.75</v>
      </c>
      <c r="AB15" s="124">
        <v>86901.88</v>
      </c>
      <c r="AC15" s="139">
        <v>110227.95</v>
      </c>
      <c r="AD15" s="114">
        <v>77364.2</v>
      </c>
      <c r="AE15" s="92"/>
    </row>
    <row r="16" spans="1:31" x14ac:dyDescent="0.25">
      <c r="B16" s="5" t="s">
        <v>12</v>
      </c>
      <c r="C16" s="6">
        <v>0</v>
      </c>
      <c r="D16" s="6">
        <v>600</v>
      </c>
      <c r="E16" s="6">
        <v>190</v>
      </c>
      <c r="F16" s="6">
        <v>533</v>
      </c>
      <c r="G16" s="6">
        <v>525</v>
      </c>
      <c r="H16" s="6">
        <v>2437</v>
      </c>
      <c r="I16" s="6">
        <v>3117</v>
      </c>
      <c r="J16" s="6">
        <v>7827</v>
      </c>
      <c r="K16" s="6">
        <v>5250</v>
      </c>
      <c r="L16" s="6">
        <v>4033</v>
      </c>
      <c r="M16" s="6">
        <v>3835</v>
      </c>
      <c r="N16" s="6">
        <v>3889.0959935486317</v>
      </c>
      <c r="O16" s="6">
        <v>3253.4324940443039</v>
      </c>
      <c r="P16" s="6">
        <v>5491.07</v>
      </c>
      <c r="Q16" s="6">
        <v>4841.28</v>
      </c>
      <c r="R16" s="6">
        <v>6029.43</v>
      </c>
      <c r="S16" s="6">
        <v>8484.6200000000008</v>
      </c>
      <c r="T16" s="6">
        <v>7991</v>
      </c>
      <c r="U16" s="6">
        <v>9319.4350114110857</v>
      </c>
      <c r="V16" s="6">
        <v>8000.4999648891389</v>
      </c>
      <c r="W16" s="6">
        <v>11348.483800000004</v>
      </c>
      <c r="X16" s="98">
        <v>7741.71</v>
      </c>
      <c r="Y16" s="98">
        <v>13875.83</v>
      </c>
      <c r="Z16" s="6">
        <v>18824.281999999999</v>
      </c>
      <c r="AA16" s="124">
        <v>12475.4</v>
      </c>
      <c r="AB16" s="124">
        <v>16863.855</v>
      </c>
      <c r="AC16" s="139">
        <v>16720.259999999998</v>
      </c>
      <c r="AD16" s="114">
        <v>13744.44</v>
      </c>
      <c r="AE16" s="92"/>
    </row>
    <row r="17" spans="2:31" x14ac:dyDescent="0.25">
      <c r="B17" s="5" t="s">
        <v>53</v>
      </c>
      <c r="C17" s="6">
        <v>59487</v>
      </c>
      <c r="D17" s="6">
        <v>65300</v>
      </c>
      <c r="E17" s="6">
        <v>53600</v>
      </c>
      <c r="F17" s="6">
        <v>66758</v>
      </c>
      <c r="G17" s="6">
        <v>100359</v>
      </c>
      <c r="H17" s="6">
        <v>79574</v>
      </c>
      <c r="I17" s="6">
        <v>81037</v>
      </c>
      <c r="J17" s="6">
        <v>61931</v>
      </c>
      <c r="K17" s="6">
        <v>50416</v>
      </c>
      <c r="L17" s="6">
        <v>80203</v>
      </c>
      <c r="M17" s="6">
        <v>56245</v>
      </c>
      <c r="N17" s="6">
        <v>69435.553828239441</v>
      </c>
      <c r="O17" s="6">
        <v>61212.093777164817</v>
      </c>
      <c r="P17" s="6">
        <v>59976.24</v>
      </c>
      <c r="Q17" s="6">
        <v>58537.5</v>
      </c>
      <c r="R17" s="6">
        <v>62311.64</v>
      </c>
      <c r="S17" s="6">
        <v>59501.75</v>
      </c>
      <c r="T17" s="6">
        <v>70210</v>
      </c>
      <c r="U17" s="6">
        <v>58660.563073337078</v>
      </c>
      <c r="V17" s="6">
        <v>71774.050310581923</v>
      </c>
      <c r="W17" s="6">
        <v>82806.35000000002</v>
      </c>
      <c r="X17" s="98">
        <v>57928.97</v>
      </c>
      <c r="Y17" s="98">
        <v>47266.15</v>
      </c>
      <c r="Z17" s="6">
        <v>76667.395000000004</v>
      </c>
      <c r="AA17" s="124">
        <v>66664.399999999994</v>
      </c>
      <c r="AB17" s="124">
        <v>39071.531999999999</v>
      </c>
      <c r="AC17" s="139">
        <v>52063.34</v>
      </c>
      <c r="AD17" s="114">
        <v>40920.65</v>
      </c>
      <c r="AE17" s="92"/>
    </row>
    <row r="18" spans="2:31" x14ac:dyDescent="0.25">
      <c r="B18" s="5" t="s">
        <v>4</v>
      </c>
      <c r="C18" s="6">
        <v>0</v>
      </c>
      <c r="D18" s="6">
        <v>600</v>
      </c>
      <c r="E18" s="6">
        <v>60</v>
      </c>
      <c r="F18" s="6">
        <v>469</v>
      </c>
      <c r="G18" s="6">
        <v>391</v>
      </c>
      <c r="H18" s="6">
        <v>6210</v>
      </c>
      <c r="I18" s="6">
        <v>1275</v>
      </c>
      <c r="J18" s="6">
        <v>6087</v>
      </c>
      <c r="K18" s="6">
        <v>634</v>
      </c>
      <c r="L18" s="6">
        <v>2135</v>
      </c>
      <c r="M18" s="6">
        <v>1693</v>
      </c>
      <c r="N18" s="6">
        <v>1341.5</v>
      </c>
      <c r="O18" s="6">
        <v>2225.4899985790253</v>
      </c>
      <c r="P18" s="6">
        <v>4032.17</v>
      </c>
      <c r="Q18" s="6">
        <v>6603.43</v>
      </c>
      <c r="R18" s="6">
        <v>9775.15</v>
      </c>
      <c r="S18" s="6">
        <v>17925.34</v>
      </c>
      <c r="T18" s="6">
        <v>10604</v>
      </c>
      <c r="U18" s="6">
        <v>16208.550053494051</v>
      </c>
      <c r="V18" s="6">
        <v>14928.150227399543</v>
      </c>
      <c r="W18" s="6">
        <v>13695.040699999994</v>
      </c>
      <c r="X18" s="6">
        <v>14039.89</v>
      </c>
      <c r="Y18" s="6">
        <v>15406.93</v>
      </c>
      <c r="Z18" s="6">
        <v>16772.348499999996</v>
      </c>
      <c r="AA18" s="124">
        <v>27023.65</v>
      </c>
      <c r="AB18" s="124">
        <v>23374.904999999999</v>
      </c>
      <c r="AC18" s="139">
        <v>20021.66</v>
      </c>
      <c r="AD18" s="114">
        <v>22303.4</v>
      </c>
      <c r="AE18" s="92"/>
    </row>
    <row r="19" spans="2:31" x14ac:dyDescent="0.25">
      <c r="B19" s="5" t="s">
        <v>62</v>
      </c>
      <c r="C19" s="6">
        <v>38765</v>
      </c>
      <c r="D19" s="6">
        <v>65600</v>
      </c>
      <c r="E19" s="6">
        <v>64100</v>
      </c>
      <c r="F19" s="6">
        <v>77837</v>
      </c>
      <c r="G19" s="6">
        <v>100473</v>
      </c>
      <c r="H19" s="6">
        <v>160211</v>
      </c>
      <c r="I19" s="6">
        <v>193386</v>
      </c>
      <c r="J19" s="6">
        <v>173055</v>
      </c>
      <c r="K19" s="6">
        <v>278371</v>
      </c>
      <c r="L19" s="6">
        <v>260883</v>
      </c>
      <c r="M19" s="6">
        <v>194201</v>
      </c>
      <c r="N19" s="6">
        <v>207225.08125245571</v>
      </c>
      <c r="O19" s="6">
        <v>253428.04658377171</v>
      </c>
      <c r="P19" s="6">
        <v>273493.63</v>
      </c>
      <c r="Q19" s="6">
        <v>231302.39999999999</v>
      </c>
      <c r="R19" s="6">
        <v>206051.12</v>
      </c>
      <c r="S19" s="6">
        <v>219111.07</v>
      </c>
      <c r="T19" s="6">
        <v>230934</v>
      </c>
      <c r="U19" s="6">
        <v>322732.4088585506</v>
      </c>
      <c r="V19" s="6">
        <v>316874.0888314062</v>
      </c>
      <c r="W19" s="6">
        <v>361042.97999999981</v>
      </c>
      <c r="X19" s="6">
        <v>367833.75</v>
      </c>
      <c r="Y19" s="6">
        <v>274982.11</v>
      </c>
      <c r="Z19" s="6">
        <v>287813.58319999999</v>
      </c>
      <c r="AA19" s="124">
        <v>280054.53999999998</v>
      </c>
      <c r="AB19" s="124">
        <v>293424.30599999998</v>
      </c>
      <c r="AC19" s="139">
        <v>300119.78999999998</v>
      </c>
      <c r="AD19" s="114">
        <v>327341.84999999998</v>
      </c>
      <c r="AE19" s="92"/>
    </row>
    <row r="20" spans="2:31" x14ac:dyDescent="0.25">
      <c r="B20" s="5" t="s">
        <v>79</v>
      </c>
      <c r="C20" s="6"/>
      <c r="D20" s="6"/>
      <c r="E20" s="6"/>
      <c r="F20" s="6"/>
      <c r="G20" s="6"/>
      <c r="H20" s="6"/>
      <c r="I20" s="6"/>
      <c r="J20" s="6"/>
      <c r="K20" s="6"/>
      <c r="L20" s="6"/>
      <c r="M20" s="6"/>
      <c r="N20" s="6"/>
      <c r="O20" s="6"/>
      <c r="P20" s="6"/>
      <c r="Q20" s="6"/>
      <c r="R20" s="6"/>
      <c r="S20" s="6"/>
      <c r="T20" s="6"/>
      <c r="U20" s="6"/>
      <c r="V20" s="6"/>
      <c r="W20" s="6"/>
      <c r="X20" s="6"/>
      <c r="Y20" s="6"/>
      <c r="Z20" s="6"/>
      <c r="AA20" s="124"/>
      <c r="AB20" s="124"/>
      <c r="AC20" s="139">
        <v>7826.55</v>
      </c>
      <c r="AD20" s="114">
        <v>997.94</v>
      </c>
      <c r="AE20" s="92"/>
    </row>
    <row r="21" spans="2:31" x14ac:dyDescent="0.25">
      <c r="B21" s="5" t="s">
        <v>5</v>
      </c>
      <c r="C21" s="6">
        <v>97291</v>
      </c>
      <c r="D21" s="6">
        <v>191100</v>
      </c>
      <c r="E21" s="6">
        <v>160600</v>
      </c>
      <c r="F21" s="6">
        <v>153427</v>
      </c>
      <c r="G21" s="6">
        <v>169239</v>
      </c>
      <c r="H21" s="6">
        <v>219227</v>
      </c>
      <c r="I21" s="6">
        <v>208603</v>
      </c>
      <c r="J21" s="6">
        <v>209415</v>
      </c>
      <c r="K21" s="6">
        <v>286984</v>
      </c>
      <c r="L21" s="6">
        <v>298616</v>
      </c>
      <c r="M21" s="6">
        <v>187044</v>
      </c>
      <c r="N21" s="6">
        <v>200447.60867413878</v>
      </c>
      <c r="O21" s="6">
        <v>168832.4343419075</v>
      </c>
      <c r="P21" s="6">
        <v>219715.57</v>
      </c>
      <c r="Q21" s="6">
        <v>176392.09</v>
      </c>
      <c r="R21" s="6">
        <v>187585.08</v>
      </c>
      <c r="S21" s="6">
        <v>215882.04</v>
      </c>
      <c r="T21" s="6">
        <v>261306</v>
      </c>
      <c r="U21" s="6">
        <v>259157.13638679683</v>
      </c>
      <c r="V21" s="6">
        <v>294886.68956247717</v>
      </c>
      <c r="W21" s="6">
        <v>289249.74799999991</v>
      </c>
      <c r="X21" s="98">
        <v>282980.72499999998</v>
      </c>
      <c r="Y21" s="98">
        <v>267524.25</v>
      </c>
      <c r="Z21" s="6">
        <v>233923.88199999998</v>
      </c>
      <c r="AA21" s="124">
        <v>275024.71000000002</v>
      </c>
      <c r="AB21" s="124">
        <v>170088.43100000001</v>
      </c>
      <c r="AC21" s="139">
        <v>225109.28</v>
      </c>
      <c r="AD21" s="114">
        <v>227737.18</v>
      </c>
      <c r="AE21" s="92"/>
    </row>
    <row r="22" spans="2:31" x14ac:dyDescent="0.25">
      <c r="B22" s="5" t="s">
        <v>6</v>
      </c>
      <c r="C22" s="6">
        <v>80</v>
      </c>
      <c r="D22" s="6">
        <v>54400</v>
      </c>
      <c r="E22" s="6">
        <v>68590</v>
      </c>
      <c r="F22" s="6">
        <v>77907</v>
      </c>
      <c r="G22" s="6">
        <v>82536</v>
      </c>
      <c r="H22" s="6">
        <v>57284</v>
      </c>
      <c r="I22" s="6">
        <v>71079</v>
      </c>
      <c r="J22" s="6">
        <v>99827</v>
      </c>
      <c r="K22" s="6">
        <v>31559</v>
      </c>
      <c r="L22" s="6">
        <v>75926</v>
      </c>
      <c r="M22" s="6">
        <v>45568</v>
      </c>
      <c r="N22" s="6">
        <v>55384.618065863615</v>
      </c>
      <c r="O22" s="6">
        <v>30956.260051436489</v>
      </c>
      <c r="P22" s="6">
        <v>51273.4</v>
      </c>
      <c r="Q22" s="6">
        <v>41615.18</v>
      </c>
      <c r="R22" s="6">
        <v>61240.23</v>
      </c>
      <c r="S22" s="6">
        <v>114604.4</v>
      </c>
      <c r="T22" s="6">
        <v>99317</v>
      </c>
      <c r="U22" s="6">
        <v>122490.33112679981</v>
      </c>
      <c r="V22" s="6">
        <v>135976.49980245344</v>
      </c>
      <c r="W22" s="6">
        <v>115718.27339999998</v>
      </c>
      <c r="X22" s="98">
        <v>94340.108999999997</v>
      </c>
      <c r="Y22" s="98">
        <v>142930.96</v>
      </c>
      <c r="Z22" s="6">
        <v>123679.99450000003</v>
      </c>
      <c r="AA22" s="124">
        <v>146163.64000000001</v>
      </c>
      <c r="AB22" s="124">
        <v>121710.988</v>
      </c>
      <c r="AC22" s="139">
        <v>175791.9</v>
      </c>
      <c r="AD22" s="114">
        <v>195254</v>
      </c>
      <c r="AE22" s="92"/>
    </row>
    <row r="23" spans="2:31" x14ac:dyDescent="0.25">
      <c r="B23" s="5" t="s">
        <v>7</v>
      </c>
      <c r="C23" s="6">
        <v>349</v>
      </c>
      <c r="D23" s="6">
        <v>600</v>
      </c>
      <c r="E23" s="6">
        <v>120</v>
      </c>
      <c r="F23" s="6">
        <v>3756</v>
      </c>
      <c r="G23" s="6">
        <v>5256</v>
      </c>
      <c r="H23" s="6">
        <v>396</v>
      </c>
      <c r="I23" s="6">
        <v>5075</v>
      </c>
      <c r="J23" s="6">
        <v>11693</v>
      </c>
      <c r="K23" s="6">
        <v>2542</v>
      </c>
      <c r="L23" s="6">
        <v>1642</v>
      </c>
      <c r="M23" s="6">
        <v>13945</v>
      </c>
      <c r="N23" s="6">
        <v>1608.605002656579</v>
      </c>
      <c r="O23" s="6">
        <v>3971.2400177121162</v>
      </c>
      <c r="P23" s="6">
        <v>6512.3</v>
      </c>
      <c r="Q23" s="6">
        <v>4067.44</v>
      </c>
      <c r="R23" s="6">
        <v>949.27</v>
      </c>
      <c r="S23" s="6">
        <v>3482.18</v>
      </c>
      <c r="T23" s="6">
        <v>7783</v>
      </c>
      <c r="U23" s="6">
        <v>7247.2760068326024</v>
      </c>
      <c r="V23" s="6">
        <v>7775.6000429373235</v>
      </c>
      <c r="W23" s="6">
        <v>12350.157099999995</v>
      </c>
      <c r="X23" s="98">
        <v>11244.91</v>
      </c>
      <c r="Y23" s="98">
        <v>12523.93</v>
      </c>
      <c r="Z23" s="6">
        <v>13009.374999999998</v>
      </c>
      <c r="AA23" s="124">
        <v>18194.310000000001</v>
      </c>
      <c r="AB23" s="124">
        <v>18366.582999999999</v>
      </c>
      <c r="AC23" s="139">
        <v>15910.3</v>
      </c>
      <c r="AD23" s="114">
        <v>12918.98</v>
      </c>
      <c r="AE23" s="92"/>
    </row>
    <row r="24" spans="2:31" x14ac:dyDescent="0.25">
      <c r="B24" s="5" t="s">
        <v>54</v>
      </c>
      <c r="C24" s="6">
        <v>0</v>
      </c>
      <c r="D24" s="6">
        <v>200</v>
      </c>
      <c r="E24" s="6">
        <v>220</v>
      </c>
      <c r="F24" s="6">
        <v>606</v>
      </c>
      <c r="G24" s="6">
        <v>1263</v>
      </c>
      <c r="H24" s="6">
        <v>1762</v>
      </c>
      <c r="I24" s="6">
        <v>1982</v>
      </c>
      <c r="J24" s="6">
        <v>3502</v>
      </c>
      <c r="K24" s="6">
        <v>4955</v>
      </c>
      <c r="L24" s="6">
        <v>3853</v>
      </c>
      <c r="M24" s="6">
        <v>4965</v>
      </c>
      <c r="N24" s="6">
        <v>3031.4869939871132</v>
      </c>
      <c r="O24" s="6">
        <v>2910.5134983918397</v>
      </c>
      <c r="P24" s="6">
        <v>5099.51</v>
      </c>
      <c r="Q24" s="6">
        <v>4661.45</v>
      </c>
      <c r="R24" s="6">
        <v>5885.91</v>
      </c>
      <c r="S24" s="6">
        <v>6060.36</v>
      </c>
      <c r="T24" s="6">
        <v>6748</v>
      </c>
      <c r="U24" s="6">
        <v>8534.1400342341512</v>
      </c>
      <c r="V24" s="6">
        <v>7558.4799780610201</v>
      </c>
      <c r="W24" s="6">
        <v>14024.19</v>
      </c>
      <c r="X24" s="98">
        <v>9827.02</v>
      </c>
      <c r="Y24" s="98">
        <v>16766.79</v>
      </c>
      <c r="Z24" s="6">
        <v>15803.223000000002</v>
      </c>
      <c r="AA24" s="124">
        <v>16986.32</v>
      </c>
      <c r="AB24" s="124">
        <v>18829.874</v>
      </c>
      <c r="AC24" s="139">
        <v>24029.02</v>
      </c>
      <c r="AD24" s="114">
        <v>22360.38</v>
      </c>
      <c r="AE24" s="92"/>
    </row>
    <row r="25" spans="2:31" x14ac:dyDescent="0.25">
      <c r="B25" s="5" t="s">
        <v>8</v>
      </c>
      <c r="C25" s="6">
        <v>0</v>
      </c>
      <c r="D25" s="6">
        <v>0</v>
      </c>
      <c r="E25" s="6">
        <v>0</v>
      </c>
      <c r="F25" s="6">
        <v>12</v>
      </c>
      <c r="G25" s="6">
        <v>21</v>
      </c>
      <c r="H25" s="6">
        <v>9</v>
      </c>
      <c r="I25" s="6">
        <v>468</v>
      </c>
      <c r="J25" s="6">
        <v>23</v>
      </c>
      <c r="K25" s="6">
        <v>20</v>
      </c>
      <c r="L25" s="6">
        <v>3</v>
      </c>
      <c r="M25" s="6">
        <v>22</v>
      </c>
      <c r="N25" s="6">
        <v>0</v>
      </c>
      <c r="O25" s="6">
        <v>81</v>
      </c>
      <c r="P25" s="6">
        <v>6</v>
      </c>
      <c r="Q25" s="6">
        <v>87.24</v>
      </c>
      <c r="R25" s="6">
        <v>516.77</v>
      </c>
      <c r="S25" s="6">
        <v>530.47</v>
      </c>
      <c r="T25" s="6">
        <v>522</v>
      </c>
      <c r="U25" s="6">
        <v>487.41999835893512</v>
      </c>
      <c r="V25" s="6">
        <v>457.62001053616405</v>
      </c>
      <c r="W25" s="6">
        <v>429.39</v>
      </c>
      <c r="X25" s="98">
        <v>441.85</v>
      </c>
      <c r="Y25" s="98">
        <v>354.39</v>
      </c>
      <c r="Z25" s="6">
        <v>433.47</v>
      </c>
      <c r="AA25" s="124">
        <v>2073.67</v>
      </c>
      <c r="AB25" s="124">
        <v>116.91</v>
      </c>
      <c r="AC25" s="139">
        <v>88.3</v>
      </c>
      <c r="AD25" s="114">
        <v>0</v>
      </c>
      <c r="AE25" s="92"/>
    </row>
    <row r="26" spans="2:31" x14ac:dyDescent="0.25">
      <c r="B26" s="5" t="s">
        <v>55</v>
      </c>
      <c r="C26" s="6">
        <v>29480</v>
      </c>
      <c r="D26" s="6">
        <v>19600</v>
      </c>
      <c r="E26" s="6">
        <v>27530</v>
      </c>
      <c r="F26" s="6">
        <v>2893</v>
      </c>
      <c r="G26" s="6">
        <v>2927</v>
      </c>
      <c r="H26" s="6">
        <v>492</v>
      </c>
      <c r="I26" s="6">
        <v>432</v>
      </c>
      <c r="J26" s="6">
        <v>573</v>
      </c>
      <c r="K26" s="6">
        <v>3278</v>
      </c>
      <c r="L26" s="6">
        <v>2579</v>
      </c>
      <c r="M26" s="6">
        <v>633</v>
      </c>
      <c r="N26" s="6">
        <v>261.19999504089355</v>
      </c>
      <c r="O26" s="6">
        <v>63</v>
      </c>
      <c r="P26" s="6">
        <v>0</v>
      </c>
      <c r="Q26" s="6">
        <v>0</v>
      </c>
      <c r="R26" s="6">
        <v>0</v>
      </c>
      <c r="S26" s="6">
        <v>0</v>
      </c>
      <c r="T26" s="6">
        <v>0</v>
      </c>
      <c r="U26" s="6">
        <v>0</v>
      </c>
      <c r="V26" s="6">
        <v>0</v>
      </c>
      <c r="W26" s="6">
        <v>0</v>
      </c>
      <c r="X26" s="98">
        <v>0</v>
      </c>
      <c r="Y26" s="98">
        <v>0</v>
      </c>
      <c r="Z26" s="6">
        <v>0</v>
      </c>
      <c r="AA26" s="124">
        <v>0</v>
      </c>
      <c r="AB26" s="124">
        <v>0</v>
      </c>
      <c r="AC26" s="139">
        <v>0</v>
      </c>
      <c r="AD26" s="114">
        <v>0</v>
      </c>
      <c r="AE26" s="92"/>
    </row>
    <row r="27" spans="2:31" x14ac:dyDescent="0.25">
      <c r="B27" s="5" t="s">
        <v>73</v>
      </c>
      <c r="C27" s="6">
        <v>0</v>
      </c>
      <c r="D27" s="6">
        <v>0</v>
      </c>
      <c r="E27" s="6">
        <v>0</v>
      </c>
      <c r="F27" s="6">
        <v>0</v>
      </c>
      <c r="G27" s="6">
        <v>0</v>
      </c>
      <c r="H27" s="6">
        <v>0</v>
      </c>
      <c r="I27" s="6">
        <v>0</v>
      </c>
      <c r="J27" s="6">
        <v>0</v>
      </c>
      <c r="K27" s="6">
        <v>0</v>
      </c>
      <c r="L27" s="6">
        <v>0</v>
      </c>
      <c r="M27" s="6">
        <v>0</v>
      </c>
      <c r="N27" s="6">
        <v>0</v>
      </c>
      <c r="O27" s="6">
        <v>0</v>
      </c>
      <c r="P27" s="6">
        <v>55</v>
      </c>
      <c r="Q27" s="6">
        <v>373.6</v>
      </c>
      <c r="R27" s="6">
        <v>165.59</v>
      </c>
      <c r="S27" s="6">
        <v>4.9400000000000004</v>
      </c>
      <c r="T27" s="6">
        <v>12</v>
      </c>
      <c r="U27" s="6">
        <v>0</v>
      </c>
      <c r="V27" s="6">
        <v>39.340000152587891</v>
      </c>
      <c r="W27" s="6">
        <v>50.129999999999995</v>
      </c>
      <c r="X27" s="98">
        <v>6</v>
      </c>
      <c r="Y27" s="98">
        <v>8.16</v>
      </c>
      <c r="Z27" s="6">
        <v>10.1</v>
      </c>
      <c r="AA27" s="124">
        <v>0</v>
      </c>
      <c r="AB27" s="124">
        <v>0</v>
      </c>
      <c r="AC27" s="139">
        <v>0</v>
      </c>
      <c r="AD27" s="114">
        <v>0</v>
      </c>
      <c r="AE27" s="92"/>
    </row>
    <row r="28" spans="2:31" x14ac:dyDescent="0.25">
      <c r="B28" s="5" t="s">
        <v>70</v>
      </c>
      <c r="C28" s="6">
        <v>752</v>
      </c>
      <c r="D28" s="6">
        <v>1600</v>
      </c>
      <c r="E28" s="6">
        <v>2720</v>
      </c>
      <c r="F28" s="6">
        <v>11895</v>
      </c>
      <c r="G28" s="6">
        <v>13170</v>
      </c>
      <c r="H28" s="6">
        <v>16720</v>
      </c>
      <c r="I28" s="6">
        <v>17256</v>
      </c>
      <c r="J28" s="6">
        <v>18519</v>
      </c>
      <c r="K28" s="6">
        <v>13223</v>
      </c>
      <c r="L28" s="6">
        <v>12786</v>
      </c>
      <c r="M28" s="6">
        <v>15149</v>
      </c>
      <c r="N28" s="6">
        <v>13003.370975039783</v>
      </c>
      <c r="O28" s="6">
        <v>12339.606993911788</v>
      </c>
      <c r="P28" s="6">
        <v>22631.93</v>
      </c>
      <c r="Q28" s="6">
        <v>11483.1</v>
      </c>
      <c r="R28" s="6">
        <v>9417.1299999999992</v>
      </c>
      <c r="S28" s="6">
        <v>9491.6200000000008</v>
      </c>
      <c r="T28" s="6">
        <v>10082</v>
      </c>
      <c r="U28" s="6">
        <v>12132.880030661821</v>
      </c>
      <c r="V28" s="6">
        <v>13936.079973092377</v>
      </c>
      <c r="W28" s="6">
        <v>22315.047000000002</v>
      </c>
      <c r="X28" s="98">
        <v>10525.92</v>
      </c>
      <c r="Y28" s="98">
        <v>17293.11</v>
      </c>
      <c r="Z28" s="6">
        <v>15059.514999999999</v>
      </c>
      <c r="AA28" s="124">
        <v>17975.36</v>
      </c>
      <c r="AB28" s="124">
        <v>15305.54</v>
      </c>
      <c r="AC28" s="139">
        <v>19552.34</v>
      </c>
      <c r="AD28" s="114">
        <v>17325.669999999998</v>
      </c>
      <c r="AE28" s="92"/>
    </row>
    <row r="29" spans="2:31" x14ac:dyDescent="0.25">
      <c r="B29" s="5" t="s">
        <v>11</v>
      </c>
      <c r="C29" s="6">
        <v>0</v>
      </c>
      <c r="D29" s="6">
        <v>0</v>
      </c>
      <c r="E29" s="6">
        <v>6750</v>
      </c>
      <c r="F29" s="6">
        <v>10366</v>
      </c>
      <c r="G29" s="6">
        <v>8755</v>
      </c>
      <c r="H29" s="6">
        <v>10061</v>
      </c>
      <c r="I29" s="6">
        <v>15360</v>
      </c>
      <c r="J29" s="6">
        <v>12440</v>
      </c>
      <c r="K29" s="6">
        <v>13022</v>
      </c>
      <c r="L29" s="6">
        <v>9186</v>
      </c>
      <c r="M29" s="6">
        <v>11046</v>
      </c>
      <c r="N29" s="6">
        <v>3979.4979858398437</v>
      </c>
      <c r="O29" s="6">
        <v>12524.570092201233</v>
      </c>
      <c r="P29" s="6">
        <v>15961</v>
      </c>
      <c r="Q29" s="6">
        <v>10126.75</v>
      </c>
      <c r="R29" s="6">
        <v>9440.01</v>
      </c>
      <c r="S29" s="6">
        <v>15496.98</v>
      </c>
      <c r="T29" s="6">
        <v>28927</v>
      </c>
      <c r="U29" s="6">
        <v>28749.729952335358</v>
      </c>
      <c r="V29" s="6">
        <v>28724.270092822611</v>
      </c>
      <c r="W29" s="6">
        <v>65286.16</v>
      </c>
      <c r="X29" s="6">
        <v>19945.855</v>
      </c>
      <c r="Y29" s="6">
        <v>16444.52</v>
      </c>
      <c r="Z29" s="6">
        <v>24976.431</v>
      </c>
      <c r="AA29" s="124">
        <v>25579.52</v>
      </c>
      <c r="AB29" s="124">
        <v>41687.887999999999</v>
      </c>
      <c r="AC29" s="139">
        <v>17470.310000000001</v>
      </c>
      <c r="AD29" s="114">
        <v>24612.78</v>
      </c>
      <c r="AE29" s="92"/>
    </row>
    <row r="30" spans="2:31" x14ac:dyDescent="0.25">
      <c r="B30" s="5" t="s">
        <v>78</v>
      </c>
      <c r="C30" s="6">
        <v>0</v>
      </c>
      <c r="D30" s="6">
        <v>20000</v>
      </c>
      <c r="E30" s="6">
        <v>13400</v>
      </c>
      <c r="F30" s="6">
        <v>1779</v>
      </c>
      <c r="G30" s="6">
        <v>15448</v>
      </c>
      <c r="H30" s="6">
        <v>12784</v>
      </c>
      <c r="I30" s="6">
        <v>31248</v>
      </c>
      <c r="J30" s="6">
        <v>53119</v>
      </c>
      <c r="K30" s="6">
        <v>6575</v>
      </c>
      <c r="L30" s="6">
        <v>7043</v>
      </c>
      <c r="M30" s="6">
        <v>5520</v>
      </c>
      <c r="N30" s="6">
        <v>2106.3999996185303</v>
      </c>
      <c r="O30" s="6">
        <v>1514</v>
      </c>
      <c r="P30" s="6">
        <v>12218.4</v>
      </c>
      <c r="Q30" s="6">
        <v>10305.89</v>
      </c>
      <c r="R30" s="6">
        <v>27102.05</v>
      </c>
      <c r="S30" s="6">
        <v>27752.89</v>
      </c>
      <c r="T30" s="6">
        <v>37568</v>
      </c>
      <c r="U30" s="6">
        <v>53777.019727993757</v>
      </c>
      <c r="V30" s="6">
        <v>23528.07018814981</v>
      </c>
      <c r="W30" s="6">
        <v>27868.974400100007</v>
      </c>
      <c r="X30" s="6">
        <v>40123.753299999997</v>
      </c>
      <c r="Y30" s="6">
        <v>35439.26</v>
      </c>
      <c r="Z30" s="6">
        <v>26775.307499999995</v>
      </c>
      <c r="AA30" s="124">
        <v>25677.79</v>
      </c>
      <c r="AB30" s="124">
        <v>25755.86</v>
      </c>
      <c r="AC30" s="139">
        <v>20951.189999999999</v>
      </c>
      <c r="AD30" s="114">
        <v>24291.54</v>
      </c>
      <c r="AE30" s="92"/>
    </row>
    <row r="31" spans="2:31" x14ac:dyDescent="0.25">
      <c r="B31" s="5" t="s">
        <v>9</v>
      </c>
      <c r="C31" s="6">
        <v>2.8</v>
      </c>
      <c r="D31" s="6">
        <v>1731</v>
      </c>
      <c r="E31" s="6">
        <v>1541</v>
      </c>
      <c r="F31" s="6">
        <v>1140</v>
      </c>
      <c r="G31" s="6">
        <v>40600</v>
      </c>
      <c r="H31" s="6">
        <v>1845</v>
      </c>
      <c r="I31" s="6">
        <v>1835</v>
      </c>
      <c r="J31" s="6">
        <v>2050</v>
      </c>
      <c r="K31" s="6">
        <v>961</v>
      </c>
      <c r="L31" s="6">
        <v>6141</v>
      </c>
      <c r="M31" s="6">
        <v>7299</v>
      </c>
      <c r="N31" s="6">
        <v>41162.355085909367</v>
      </c>
      <c r="O31" s="6">
        <v>6352</v>
      </c>
      <c r="P31" s="6">
        <v>8353</v>
      </c>
      <c r="Q31" s="6">
        <v>38288.32</v>
      </c>
      <c r="R31" s="6">
        <v>43367.24</v>
      </c>
      <c r="S31" s="6">
        <v>56343.91</v>
      </c>
      <c r="T31" s="6">
        <v>104211</v>
      </c>
      <c r="U31" s="6">
        <v>111692.09281379683</v>
      </c>
      <c r="V31" s="6">
        <v>87304.120356306434</v>
      </c>
      <c r="W31" s="6">
        <v>86173.590000000026</v>
      </c>
      <c r="X31" s="6">
        <v>78442.802200000006</v>
      </c>
      <c r="Y31" s="6">
        <v>110037.5</v>
      </c>
      <c r="Z31" s="6">
        <v>71724.988000000012</v>
      </c>
      <c r="AA31" s="125">
        <v>76611.66</v>
      </c>
      <c r="AB31" s="124">
        <v>74113.52</v>
      </c>
      <c r="AC31" s="139">
        <v>54936.26</v>
      </c>
      <c r="AD31" s="114">
        <v>69456.72</v>
      </c>
      <c r="AE31" s="92"/>
    </row>
    <row r="32" spans="2:31" x14ac:dyDescent="0.25">
      <c r="B32" s="5" t="s">
        <v>10</v>
      </c>
      <c r="C32" s="6">
        <v>0</v>
      </c>
      <c r="D32" s="6">
        <v>0</v>
      </c>
      <c r="E32" s="6">
        <v>1320</v>
      </c>
      <c r="F32" s="6">
        <v>18485</v>
      </c>
      <c r="G32" s="6">
        <v>23956</v>
      </c>
      <c r="H32" s="6">
        <v>30181</v>
      </c>
      <c r="I32" s="6">
        <v>77116</v>
      </c>
      <c r="J32" s="6">
        <v>93318</v>
      </c>
      <c r="K32" s="6">
        <v>192056</v>
      </c>
      <c r="L32" s="6">
        <v>223828</v>
      </c>
      <c r="M32" s="6">
        <v>265887</v>
      </c>
      <c r="N32" s="6">
        <v>115289.29078292847</v>
      </c>
      <c r="O32" s="6">
        <v>142786.58999347701</v>
      </c>
      <c r="P32" s="6">
        <v>215211.3</v>
      </c>
      <c r="Q32" s="6">
        <v>538242.31999999995</v>
      </c>
      <c r="R32" s="6">
        <v>394261.28</v>
      </c>
      <c r="S32" s="6">
        <v>208920.22</v>
      </c>
      <c r="T32" s="6">
        <v>257495</v>
      </c>
      <c r="U32" s="6">
        <v>351855.30905842781</v>
      </c>
      <c r="V32" s="6">
        <v>289611.59192636795</v>
      </c>
      <c r="W32" s="6">
        <v>228145.66200000004</v>
      </c>
      <c r="X32" s="6">
        <v>381865.69219999999</v>
      </c>
      <c r="Y32" s="6">
        <v>200979.78</v>
      </c>
      <c r="Z32" s="6">
        <v>347137.46</v>
      </c>
      <c r="AA32" s="124">
        <v>178403.44</v>
      </c>
      <c r="AB32" s="124">
        <v>244907.19</v>
      </c>
      <c r="AC32" s="139">
        <v>167002.29999999999</v>
      </c>
      <c r="AD32" s="114">
        <v>200658.2</v>
      </c>
      <c r="AE32" s="92"/>
    </row>
    <row r="33" spans="1:32" x14ac:dyDescent="0.25">
      <c r="B33" s="5" t="s">
        <v>63</v>
      </c>
      <c r="C33" s="6">
        <v>0</v>
      </c>
      <c r="D33" s="6">
        <v>0</v>
      </c>
      <c r="E33" s="6">
        <v>64090</v>
      </c>
      <c r="F33" s="6">
        <v>96550</v>
      </c>
      <c r="G33" s="6">
        <v>144511</v>
      </c>
      <c r="H33" s="6">
        <v>157673</v>
      </c>
      <c r="I33" s="6">
        <v>320821</v>
      </c>
      <c r="J33" s="6">
        <v>319232</v>
      </c>
      <c r="K33" s="6">
        <v>295915</v>
      </c>
      <c r="L33" s="6">
        <v>337534</v>
      </c>
      <c r="M33" s="6">
        <v>384848</v>
      </c>
      <c r="N33" s="6">
        <v>608127.74108123779</v>
      </c>
      <c r="O33" s="6">
        <v>525454.07315704226</v>
      </c>
      <c r="P33" s="6">
        <v>450761.4</v>
      </c>
      <c r="Q33" s="6">
        <v>448221.53</v>
      </c>
      <c r="R33" s="6">
        <v>380882.21</v>
      </c>
      <c r="S33" s="6">
        <v>546487.23</v>
      </c>
      <c r="T33" s="6">
        <v>646674</v>
      </c>
      <c r="U33" s="6">
        <v>643375.9210100174</v>
      </c>
      <c r="V33" s="6">
        <v>665902.01781919226</v>
      </c>
      <c r="W33" s="6">
        <v>684180.80999999982</v>
      </c>
      <c r="X33" s="6">
        <v>641130.05999999994</v>
      </c>
      <c r="Y33" s="6">
        <v>689848.6399999999</v>
      </c>
      <c r="Z33" s="6">
        <v>537442.2108</v>
      </c>
      <c r="AA33" s="124">
        <v>608946.56999999995</v>
      </c>
      <c r="AB33" s="124">
        <v>656841.14</v>
      </c>
      <c r="AC33" s="139">
        <v>616799.86</v>
      </c>
      <c r="AD33" s="114">
        <v>556102.39</v>
      </c>
      <c r="AE33" s="92"/>
    </row>
    <row r="34" spans="1:32" x14ac:dyDescent="0.25">
      <c r="B34" s="5" t="s">
        <v>71</v>
      </c>
      <c r="C34" s="6">
        <v>0</v>
      </c>
      <c r="D34" s="6">
        <v>0</v>
      </c>
      <c r="E34" s="6">
        <v>0</v>
      </c>
      <c r="F34" s="6">
        <v>0</v>
      </c>
      <c r="G34" s="6">
        <v>0</v>
      </c>
      <c r="H34" s="6">
        <v>0</v>
      </c>
      <c r="I34" s="6">
        <v>0</v>
      </c>
      <c r="J34" s="6">
        <v>0</v>
      </c>
      <c r="K34" s="6">
        <v>0</v>
      </c>
      <c r="L34" s="6">
        <v>0</v>
      </c>
      <c r="M34" s="6">
        <v>0</v>
      </c>
      <c r="N34" s="6">
        <v>0</v>
      </c>
      <c r="O34" s="6">
        <v>0</v>
      </c>
      <c r="P34" s="6">
        <v>0</v>
      </c>
      <c r="Q34" s="6">
        <v>0</v>
      </c>
      <c r="R34" s="6">
        <v>0</v>
      </c>
      <c r="S34" s="6">
        <v>0</v>
      </c>
      <c r="T34" s="6">
        <v>0</v>
      </c>
      <c r="U34" s="6">
        <v>0</v>
      </c>
      <c r="V34" s="6">
        <v>0</v>
      </c>
      <c r="W34" s="6">
        <v>0</v>
      </c>
      <c r="X34" s="6">
        <v>0</v>
      </c>
      <c r="Y34" s="6">
        <v>0</v>
      </c>
      <c r="Z34" s="6">
        <v>285964.62</v>
      </c>
      <c r="AA34" s="124">
        <v>209363.64</v>
      </c>
      <c r="AB34" s="124">
        <v>261221.28</v>
      </c>
      <c r="AC34" s="139">
        <v>216407.06</v>
      </c>
      <c r="AD34" s="114">
        <v>239787.59</v>
      </c>
      <c r="AE34" s="92"/>
      <c r="AF34" s="91"/>
    </row>
    <row r="35" spans="1:32" ht="26.4" x14ac:dyDescent="0.25">
      <c r="B35" s="153" t="s">
        <v>83</v>
      </c>
      <c r="C35" s="51">
        <f t="shared" ref="C35:AB35" si="0">SUM(C4:C34)</f>
        <v>449886.8</v>
      </c>
      <c r="D35" s="51">
        <f t="shared" si="0"/>
        <v>1435431</v>
      </c>
      <c r="E35" s="51">
        <f t="shared" si="0"/>
        <v>1521131</v>
      </c>
      <c r="F35" s="51">
        <f t="shared" si="0"/>
        <v>1889469</v>
      </c>
      <c r="G35" s="51">
        <f t="shared" si="0"/>
        <v>1868719</v>
      </c>
      <c r="H35" s="51">
        <f t="shared" si="0"/>
        <v>2150735</v>
      </c>
      <c r="I35" s="51">
        <f t="shared" si="0"/>
        <v>2431787</v>
      </c>
      <c r="J35" s="51">
        <f t="shared" si="0"/>
        <v>2492696</v>
      </c>
      <c r="K35" s="51">
        <f t="shared" si="0"/>
        <v>2567869</v>
      </c>
      <c r="L35" s="51">
        <f t="shared" si="0"/>
        <v>2462608</v>
      </c>
      <c r="M35" s="51">
        <f t="shared" si="0"/>
        <v>2151262</v>
      </c>
      <c r="N35" s="51">
        <f t="shared" si="0"/>
        <v>2165769.9462265065</v>
      </c>
      <c r="O35" s="51">
        <f t="shared" si="0"/>
        <v>2166605.6756073935</v>
      </c>
      <c r="P35" s="51">
        <f t="shared" si="0"/>
        <v>2462771.5099999998</v>
      </c>
      <c r="Q35" s="51">
        <f t="shared" si="0"/>
        <v>2703772.29</v>
      </c>
      <c r="R35" s="51">
        <f t="shared" si="0"/>
        <v>2512787.5299999998</v>
      </c>
      <c r="S35" s="51">
        <f t="shared" si="0"/>
        <v>2998427.7700000009</v>
      </c>
      <c r="T35" s="51">
        <f t="shared" si="0"/>
        <v>3531753</v>
      </c>
      <c r="U35" s="51">
        <f t="shared" si="0"/>
        <v>3916871.5736691663</v>
      </c>
      <c r="V35" s="51">
        <f t="shared" si="0"/>
        <v>4020547.9531613966</v>
      </c>
      <c r="W35" s="51">
        <f t="shared" si="0"/>
        <v>4000732.9744531</v>
      </c>
      <c r="X35" s="51">
        <f t="shared" si="0"/>
        <v>4061093.7562000006</v>
      </c>
      <c r="Y35" s="51">
        <f t="shared" si="0"/>
        <v>3772509.1899999995</v>
      </c>
      <c r="Z35" s="51">
        <f t="shared" si="0"/>
        <v>4312580.5531000011</v>
      </c>
      <c r="AA35" s="51">
        <f t="shared" si="0"/>
        <v>4499073.47</v>
      </c>
      <c r="AB35" s="51">
        <f t="shared" si="0"/>
        <v>4410954.7019999996</v>
      </c>
      <c r="AC35" s="51">
        <f>SUM(AC4:AC34)</f>
        <v>4219306.2399999984</v>
      </c>
      <c r="AD35" s="150">
        <f>SUM(AD4:AD34)</f>
        <v>4038720.8000000003</v>
      </c>
      <c r="AE35" s="92"/>
    </row>
    <row r="36" spans="1:32" x14ac:dyDescent="0.25">
      <c r="B36" s="8"/>
      <c r="C36" s="9"/>
      <c r="D36" s="9"/>
      <c r="E36" s="9"/>
      <c r="F36" s="9"/>
      <c r="G36" s="9"/>
      <c r="H36" s="9"/>
      <c r="I36" s="9"/>
      <c r="J36" s="9"/>
      <c r="K36" s="9"/>
      <c r="L36" s="9"/>
      <c r="M36" s="9"/>
      <c r="N36" s="9"/>
      <c r="O36" s="9"/>
      <c r="P36" s="9"/>
      <c r="Q36" s="9"/>
      <c r="R36" s="9"/>
      <c r="S36" s="9"/>
      <c r="T36" s="9"/>
      <c r="U36" s="9"/>
      <c r="V36" s="9"/>
      <c r="W36" s="9"/>
      <c r="X36" s="9"/>
      <c r="Y36" s="9"/>
      <c r="Z36" s="9"/>
      <c r="AA36" s="126"/>
      <c r="AB36" s="126"/>
      <c r="AC36" s="126"/>
      <c r="AD36" s="107"/>
      <c r="AE36" s="92"/>
    </row>
    <row r="37" spans="1:32" x14ac:dyDescent="0.25">
      <c r="B37" s="10" t="s">
        <v>33</v>
      </c>
      <c r="C37" s="11">
        <v>2510384</v>
      </c>
      <c r="D37" s="11">
        <v>3687769</v>
      </c>
      <c r="E37" s="11">
        <v>4053194</v>
      </c>
      <c r="F37" s="11">
        <v>3726339</v>
      </c>
      <c r="G37" s="11">
        <v>3839623</v>
      </c>
      <c r="H37" s="11">
        <v>3945287</v>
      </c>
      <c r="I37" s="11">
        <v>4041168</v>
      </c>
      <c r="J37" s="11">
        <v>4106228</v>
      </c>
      <c r="K37" s="12">
        <v>3968241</v>
      </c>
      <c r="L37" s="12">
        <v>3800114</v>
      </c>
      <c r="M37" s="12">
        <v>4203507</v>
      </c>
      <c r="N37" s="12">
        <v>4276276</v>
      </c>
      <c r="O37" s="11">
        <v>4480761</v>
      </c>
      <c r="P37" s="11">
        <v>4610914.3</v>
      </c>
      <c r="Q37" s="11">
        <v>4611406</v>
      </c>
      <c r="R37" s="11">
        <v>4703879</v>
      </c>
      <c r="S37" s="11">
        <v>4805202</v>
      </c>
      <c r="T37" s="11">
        <v>4917870</v>
      </c>
      <c r="U37" s="11">
        <v>5060502</v>
      </c>
      <c r="V37" s="11">
        <v>5258076</v>
      </c>
      <c r="W37" s="11">
        <v>5309296</v>
      </c>
      <c r="X37" s="11">
        <v>4978496.25</v>
      </c>
      <c r="Y37" s="11">
        <v>4613329.33</v>
      </c>
      <c r="Z37" s="11">
        <v>4548275.0999999996</v>
      </c>
      <c r="AA37" s="127">
        <v>4377843.12</v>
      </c>
      <c r="AB37" s="127">
        <v>4396880.3899999997</v>
      </c>
      <c r="AC37" s="127">
        <v>4486592.41</v>
      </c>
      <c r="AD37" s="108">
        <v>4590290</v>
      </c>
      <c r="AE37" s="92"/>
    </row>
    <row r="38" spans="1:32" x14ac:dyDescent="0.25">
      <c r="B38" s="13" t="s">
        <v>34</v>
      </c>
      <c r="C38" s="14">
        <f>C37+C35</f>
        <v>2960270.8</v>
      </c>
      <c r="D38" s="14">
        <f>D37+D35</f>
        <v>5123200</v>
      </c>
      <c r="E38" s="14">
        <f>E37+E35</f>
        <v>5574325</v>
      </c>
      <c r="F38" s="14">
        <f t="shared" ref="F38:V38" si="1">F37+F35</f>
        <v>5615808</v>
      </c>
      <c r="G38" s="14">
        <f t="shared" si="1"/>
        <v>5708342</v>
      </c>
      <c r="H38" s="14">
        <f t="shared" si="1"/>
        <v>6096022</v>
      </c>
      <c r="I38" s="14">
        <f t="shared" si="1"/>
        <v>6472955</v>
      </c>
      <c r="J38" s="14">
        <f t="shared" si="1"/>
        <v>6598924</v>
      </c>
      <c r="K38" s="14">
        <f t="shared" si="1"/>
        <v>6536110</v>
      </c>
      <c r="L38" s="14">
        <f t="shared" si="1"/>
        <v>6262722</v>
      </c>
      <c r="M38" s="14">
        <f t="shared" si="1"/>
        <v>6354769</v>
      </c>
      <c r="N38" s="14">
        <f t="shared" si="1"/>
        <v>6442045.9462265065</v>
      </c>
      <c r="O38" s="14">
        <f t="shared" si="1"/>
        <v>6647366.6756073935</v>
      </c>
      <c r="P38" s="14">
        <f t="shared" si="1"/>
        <v>7073685.8099999996</v>
      </c>
      <c r="Q38" s="14">
        <f t="shared" si="1"/>
        <v>7315178.29</v>
      </c>
      <c r="R38" s="14">
        <f t="shared" si="1"/>
        <v>7216666.5299999993</v>
      </c>
      <c r="S38" s="14">
        <f t="shared" si="1"/>
        <v>7803629.7700000014</v>
      </c>
      <c r="T38" s="14">
        <f t="shared" si="1"/>
        <v>8449623</v>
      </c>
      <c r="U38" s="6">
        <f t="shared" si="1"/>
        <v>8977373.5736691654</v>
      </c>
      <c r="V38" s="6">
        <f t="shared" si="1"/>
        <v>9278623.9531613961</v>
      </c>
      <c r="W38" s="6">
        <f>W37+W35</f>
        <v>9310028.9744530991</v>
      </c>
      <c r="X38" s="6">
        <f>X37+X35</f>
        <v>9039590.0062000006</v>
      </c>
      <c r="Y38" s="6">
        <f>Y37+Y35</f>
        <v>8385838.5199999996</v>
      </c>
      <c r="Z38" s="6">
        <f>Z37+Z35</f>
        <v>8860855.6531000007</v>
      </c>
      <c r="AA38" s="6">
        <f>AA37+AA35</f>
        <v>8876916.5899999999</v>
      </c>
      <c r="AB38" s="6">
        <f t="shared" ref="AB38:AD38" si="2">AB37+AB35</f>
        <v>8807835.0920000002</v>
      </c>
      <c r="AC38" s="6">
        <f t="shared" si="2"/>
        <v>8705898.6499999985</v>
      </c>
      <c r="AD38" s="38">
        <f t="shared" si="2"/>
        <v>8629010.8000000007</v>
      </c>
      <c r="AE38" s="92"/>
    </row>
    <row r="39" spans="1:32" s="34" customFormat="1" ht="13.8" thickBot="1" x14ac:dyDescent="0.3">
      <c r="B39" s="15" t="s">
        <v>36</v>
      </c>
      <c r="C39" s="16">
        <f t="shared" ref="C39:V39" si="3">C35/C38</f>
        <v>0.15197488013596594</v>
      </c>
      <c r="D39" s="16">
        <f t="shared" si="3"/>
        <v>0.2801825031230481</v>
      </c>
      <c r="E39" s="16">
        <f t="shared" si="3"/>
        <v>0.27288164934767889</v>
      </c>
      <c r="F39" s="16">
        <f t="shared" si="3"/>
        <v>0.33645541300557286</v>
      </c>
      <c r="G39" s="16">
        <f t="shared" si="3"/>
        <v>0.32736633509344742</v>
      </c>
      <c r="H39" s="16">
        <f t="shared" si="3"/>
        <v>0.35280958631710974</v>
      </c>
      <c r="I39" s="16">
        <f t="shared" si="3"/>
        <v>0.3756842122338252</v>
      </c>
      <c r="J39" s="16">
        <f t="shared" si="3"/>
        <v>0.37774279564365343</v>
      </c>
      <c r="K39" s="16">
        <f t="shared" si="3"/>
        <v>0.39287420193356598</v>
      </c>
      <c r="L39" s="16">
        <f t="shared" si="3"/>
        <v>0.39321687917809539</v>
      </c>
      <c r="M39" s="16">
        <f t="shared" si="3"/>
        <v>0.33852717541739125</v>
      </c>
      <c r="N39" s="16">
        <f t="shared" si="3"/>
        <v>0.33619287479548765</v>
      </c>
      <c r="O39" s="16">
        <f t="shared" si="3"/>
        <v>0.32593443108197773</v>
      </c>
      <c r="P39" s="16">
        <f t="shared" si="3"/>
        <v>0.34815958414754639</v>
      </c>
      <c r="Q39" s="16">
        <f t="shared" si="3"/>
        <v>0.36961126343237766</v>
      </c>
      <c r="R39" s="16">
        <f t="shared" si="3"/>
        <v>0.34819227403043107</v>
      </c>
      <c r="S39" s="16">
        <f t="shared" si="3"/>
        <v>0.38423501093389267</v>
      </c>
      <c r="T39" s="16">
        <f t="shared" si="3"/>
        <v>0.41797758314187511</v>
      </c>
      <c r="U39" s="16">
        <f t="shared" si="3"/>
        <v>0.43630484367470651</v>
      </c>
      <c r="V39" s="16">
        <f t="shared" si="3"/>
        <v>0.43331295388811641</v>
      </c>
      <c r="W39" s="16">
        <f>W35/W38</f>
        <v>0.4297229348513511</v>
      </c>
      <c r="X39" s="16">
        <f>X35/X38</f>
        <v>0.44925641023703627</v>
      </c>
      <c r="Y39" s="16">
        <f>Y35/Y38</f>
        <v>0.4498666628271778</v>
      </c>
      <c r="Z39" s="16">
        <f>Z35/Z38</f>
        <v>0.48670023775765153</v>
      </c>
      <c r="AA39" s="16">
        <f>AA35/AA38</f>
        <v>0.50682840425337372</v>
      </c>
      <c r="AB39" s="16">
        <f t="shared" ref="AB39:AC39" si="4">AB35/AB38</f>
        <v>0.50079896545819658</v>
      </c>
      <c r="AC39" s="16">
        <f t="shared" si="4"/>
        <v>0.48464913383755037</v>
      </c>
      <c r="AD39" s="142">
        <f>AD35/AD38</f>
        <v>0.46803983603775301</v>
      </c>
      <c r="AE39" s="92"/>
    </row>
    <row r="40" spans="1:32" s="34" customFormat="1" ht="13.8" thickBot="1" x14ac:dyDescent="0.3">
      <c r="A40" s="26"/>
      <c r="B40" s="17"/>
      <c r="C40" s="18"/>
      <c r="D40" s="18"/>
      <c r="E40" s="18"/>
      <c r="F40" s="18"/>
      <c r="G40" s="18"/>
      <c r="H40" s="18"/>
      <c r="I40" s="18"/>
      <c r="J40" s="18"/>
      <c r="K40" s="18"/>
      <c r="L40" s="18"/>
      <c r="M40" s="18"/>
      <c r="N40" s="18"/>
      <c r="O40" s="18"/>
      <c r="P40" s="18"/>
      <c r="Q40" s="18"/>
      <c r="R40" s="18"/>
      <c r="S40" s="18"/>
      <c r="T40" s="18"/>
      <c r="U40" s="18"/>
      <c r="V40" s="18"/>
      <c r="W40" s="18"/>
      <c r="X40" s="18"/>
      <c r="Z40" s="26"/>
      <c r="AA40" s="128"/>
      <c r="AB40" s="115"/>
      <c r="AE40" s="92"/>
    </row>
    <row r="41" spans="1:32" x14ac:dyDescent="0.25">
      <c r="B41" s="154" t="s">
        <v>84</v>
      </c>
      <c r="C41" s="3">
        <v>1986</v>
      </c>
      <c r="D41" s="3">
        <v>1988</v>
      </c>
      <c r="E41" s="3">
        <v>1989</v>
      </c>
      <c r="F41" s="3">
        <v>1990</v>
      </c>
      <c r="G41" s="3">
        <v>1991</v>
      </c>
      <c r="H41" s="3">
        <v>1992</v>
      </c>
      <c r="I41" s="3">
        <v>1993</v>
      </c>
      <c r="J41" s="3">
        <v>1994</v>
      </c>
      <c r="K41" s="3">
        <v>1995</v>
      </c>
      <c r="L41" s="3">
        <v>1996</v>
      </c>
      <c r="M41" s="3">
        <v>1997</v>
      </c>
      <c r="N41" s="4">
        <v>1998</v>
      </c>
      <c r="O41" s="4">
        <v>1999</v>
      </c>
      <c r="P41" s="4">
        <v>2000</v>
      </c>
      <c r="Q41" s="4">
        <v>2001</v>
      </c>
      <c r="R41" s="4">
        <v>2002</v>
      </c>
      <c r="S41" s="4">
        <v>2003</v>
      </c>
      <c r="T41" s="4">
        <v>2004</v>
      </c>
      <c r="U41" s="4">
        <v>2005</v>
      </c>
      <c r="V41" s="4">
        <v>2006</v>
      </c>
      <c r="W41" s="4">
        <v>2007</v>
      </c>
      <c r="X41" s="4">
        <v>2008</v>
      </c>
      <c r="Y41" s="4">
        <v>2009</v>
      </c>
      <c r="Z41" s="4">
        <v>2010</v>
      </c>
      <c r="AA41" s="129">
        <v>2011</v>
      </c>
      <c r="AB41" s="129">
        <v>2012</v>
      </c>
      <c r="AC41" s="147">
        <v>2013</v>
      </c>
      <c r="AD41" s="116">
        <v>2014</v>
      </c>
      <c r="AE41" s="92"/>
    </row>
    <row r="42" spans="1:32" x14ac:dyDescent="0.25">
      <c r="B42" s="5" t="s">
        <v>52</v>
      </c>
      <c r="C42" s="20"/>
      <c r="D42" s="20"/>
      <c r="E42" s="20"/>
      <c r="F42" s="20"/>
      <c r="G42" s="20"/>
      <c r="H42" s="20"/>
      <c r="I42" s="20"/>
      <c r="J42" s="20"/>
      <c r="K42" s="20"/>
      <c r="L42" s="20"/>
      <c r="M42" s="20"/>
      <c r="N42" s="20"/>
      <c r="O42" s="23">
        <v>0</v>
      </c>
      <c r="P42" s="23">
        <v>0</v>
      </c>
      <c r="Q42" s="23">
        <v>0</v>
      </c>
      <c r="R42" s="23">
        <v>0</v>
      </c>
      <c r="S42" s="23">
        <v>0</v>
      </c>
      <c r="T42" s="23">
        <v>0</v>
      </c>
      <c r="U42" s="23">
        <v>0</v>
      </c>
      <c r="V42" s="23">
        <v>0</v>
      </c>
      <c r="W42" s="23">
        <v>0</v>
      </c>
      <c r="X42" s="7">
        <v>31800</v>
      </c>
      <c r="Y42" s="7">
        <v>45431.29</v>
      </c>
      <c r="Z42" s="7">
        <v>55688.55</v>
      </c>
      <c r="AA42" s="130">
        <v>76644.67</v>
      </c>
      <c r="AB42" s="139">
        <v>102732.5</v>
      </c>
      <c r="AC42" s="139">
        <v>97270.41</v>
      </c>
      <c r="AD42" s="114">
        <v>66660.399999999994</v>
      </c>
      <c r="AE42" s="92"/>
    </row>
    <row r="43" spans="1:32" x14ac:dyDescent="0.25">
      <c r="B43" s="5" t="s">
        <v>14</v>
      </c>
      <c r="C43" s="20"/>
      <c r="D43" s="20"/>
      <c r="E43" s="20"/>
      <c r="F43" s="20"/>
      <c r="G43" s="20"/>
      <c r="H43" s="20"/>
      <c r="I43" s="20"/>
      <c r="J43" s="20"/>
      <c r="K43" s="20"/>
      <c r="L43" s="20"/>
      <c r="M43" s="20"/>
      <c r="N43" s="20"/>
      <c r="O43" s="7">
        <v>1329</v>
      </c>
      <c r="P43" s="7">
        <v>2475</v>
      </c>
      <c r="Q43" s="7">
        <v>4157.13</v>
      </c>
      <c r="R43" s="7">
        <v>4505.6499999999996</v>
      </c>
      <c r="S43" s="7">
        <v>4721.58</v>
      </c>
      <c r="T43" s="7">
        <v>8050</v>
      </c>
      <c r="U43" s="7">
        <v>8767.4264229089022</v>
      </c>
      <c r="V43" s="7">
        <v>7506.510008526966</v>
      </c>
      <c r="W43" s="7">
        <v>7055.1</v>
      </c>
      <c r="X43" s="7">
        <v>6586.01</v>
      </c>
      <c r="Y43" s="7">
        <v>5193.9799999999996</v>
      </c>
      <c r="Z43" s="7">
        <v>4782.749499999999</v>
      </c>
      <c r="AA43" s="130">
        <v>4871.6899999999996</v>
      </c>
      <c r="AB43" s="139">
        <v>6797.07</v>
      </c>
      <c r="AC43" s="139">
        <v>4803.5</v>
      </c>
      <c r="AD43" s="114">
        <v>4954.58</v>
      </c>
      <c r="AE43" s="92"/>
    </row>
    <row r="44" spans="1:32" ht="26.4" x14ac:dyDescent="0.25">
      <c r="B44" s="100" t="s">
        <v>28</v>
      </c>
      <c r="C44" s="20"/>
      <c r="D44" s="20"/>
      <c r="E44" s="20"/>
      <c r="F44" s="20"/>
      <c r="G44" s="20"/>
      <c r="H44" s="20"/>
      <c r="I44" s="20"/>
      <c r="J44" s="20"/>
      <c r="K44" s="20"/>
      <c r="L44" s="20"/>
      <c r="M44" s="20"/>
      <c r="N44" s="20"/>
      <c r="O44" s="23">
        <v>0</v>
      </c>
      <c r="P44" s="7">
        <v>10000</v>
      </c>
      <c r="Q44" s="7">
        <v>12333</v>
      </c>
      <c r="R44" s="7">
        <v>290</v>
      </c>
      <c r="S44" s="7">
        <v>10576.2</v>
      </c>
      <c r="T44" s="7">
        <v>40409</v>
      </c>
      <c r="U44" s="7">
        <v>14587.779910087585</v>
      </c>
      <c r="V44" s="7">
        <v>4008.260009765625</v>
      </c>
      <c r="W44" s="7">
        <v>2520.9899999999998</v>
      </c>
      <c r="X44" s="7">
        <v>0</v>
      </c>
      <c r="Y44" s="7">
        <v>344</v>
      </c>
      <c r="Z44" s="7">
        <v>20364</v>
      </c>
      <c r="AA44" s="130">
        <v>0</v>
      </c>
      <c r="AB44" s="139">
        <v>0</v>
      </c>
      <c r="AC44" s="139">
        <v>0</v>
      </c>
      <c r="AD44" s="114">
        <v>0</v>
      </c>
      <c r="AE44" s="92"/>
    </row>
    <row r="45" spans="1:32" x14ac:dyDescent="0.25">
      <c r="B45" s="5" t="s">
        <v>15</v>
      </c>
      <c r="C45" s="20"/>
      <c r="D45" s="20"/>
      <c r="E45" s="20"/>
      <c r="F45" s="20"/>
      <c r="G45" s="20"/>
      <c r="H45" s="20"/>
      <c r="I45" s="20"/>
      <c r="J45" s="20"/>
      <c r="K45" s="20"/>
      <c r="L45" s="20"/>
      <c r="M45" s="22"/>
      <c r="N45" s="20"/>
      <c r="O45" s="93">
        <v>49136</v>
      </c>
      <c r="P45" s="7">
        <v>893218</v>
      </c>
      <c r="Q45" s="7">
        <v>1116870.96</v>
      </c>
      <c r="R45" s="7">
        <v>1451958.69</v>
      </c>
      <c r="S45" s="7">
        <v>1600288.21</v>
      </c>
      <c r="T45" s="7">
        <v>2002171</v>
      </c>
      <c r="U45" s="7">
        <v>1783418.3775436878</v>
      </c>
      <c r="V45" s="7">
        <v>2295277.6902919449</v>
      </c>
      <c r="W45" s="7">
        <v>2089972.4152999993</v>
      </c>
      <c r="X45" s="7">
        <v>1510051.15</v>
      </c>
      <c r="Y45" s="7">
        <v>2186429.15</v>
      </c>
      <c r="Z45" s="7">
        <v>2188200.0550000002</v>
      </c>
      <c r="AA45" s="130">
        <v>2211888.54</v>
      </c>
      <c r="AB45" s="139">
        <v>1887580.274</v>
      </c>
      <c r="AC45" s="139">
        <v>2196139.23</v>
      </c>
      <c r="AD45" s="114">
        <v>2389936.48</v>
      </c>
      <c r="AE45" s="92"/>
    </row>
    <row r="46" spans="1:32" x14ac:dyDescent="0.25">
      <c r="A46" s="39"/>
      <c r="B46" s="5" t="s">
        <v>27</v>
      </c>
      <c r="C46" s="20"/>
      <c r="D46" s="20"/>
      <c r="E46" s="20"/>
      <c r="F46" s="20"/>
      <c r="G46" s="20"/>
      <c r="H46" s="20"/>
      <c r="I46" s="20"/>
      <c r="J46" s="20"/>
      <c r="K46" s="20"/>
      <c r="L46" s="20"/>
      <c r="M46" s="20"/>
      <c r="N46" s="20"/>
      <c r="O46" s="7">
        <v>18</v>
      </c>
      <c r="P46" s="7">
        <v>97.1</v>
      </c>
      <c r="Q46" s="7">
        <v>819.54</v>
      </c>
      <c r="R46" s="7">
        <v>148.49</v>
      </c>
      <c r="S46" s="7">
        <v>257.58</v>
      </c>
      <c r="T46" s="7">
        <v>304</v>
      </c>
      <c r="U46" s="7">
        <v>186.03000548481941</v>
      </c>
      <c r="V46" s="7">
        <v>896.59000468812883</v>
      </c>
      <c r="W46" s="7">
        <v>1193.3777000000002</v>
      </c>
      <c r="X46" s="7">
        <v>3297.03</v>
      </c>
      <c r="Y46" s="7">
        <v>3316.69</v>
      </c>
      <c r="Z46" s="7">
        <v>3867.29</v>
      </c>
      <c r="AA46" s="130">
        <v>3652.55</v>
      </c>
      <c r="AB46" s="139">
        <v>2420.31</v>
      </c>
      <c r="AC46" s="139">
        <v>4340.6099999999997</v>
      </c>
      <c r="AD46" s="114">
        <v>7461.42</v>
      </c>
      <c r="AE46" s="92"/>
    </row>
    <row r="47" spans="1:32" x14ac:dyDescent="0.25">
      <c r="A47" s="39"/>
      <c r="B47" s="5" t="s">
        <v>31</v>
      </c>
      <c r="C47" s="20"/>
      <c r="D47" s="20"/>
      <c r="E47" s="20"/>
      <c r="F47" s="20"/>
      <c r="G47" s="20"/>
      <c r="H47" s="20"/>
      <c r="I47" s="20"/>
      <c r="J47" s="20"/>
      <c r="K47" s="20"/>
      <c r="L47" s="20"/>
      <c r="M47" s="20"/>
      <c r="N47" s="20"/>
      <c r="O47" s="93">
        <v>145605</v>
      </c>
      <c r="P47" s="7">
        <v>376683.5</v>
      </c>
      <c r="Q47" s="7">
        <v>131921.78</v>
      </c>
      <c r="R47" s="7">
        <v>131700.57</v>
      </c>
      <c r="S47" s="7">
        <v>143844.31</v>
      </c>
      <c r="T47" s="7">
        <v>166325</v>
      </c>
      <c r="U47" s="7">
        <v>521086.70803022385</v>
      </c>
      <c r="V47" s="7">
        <v>300819.73170493898</v>
      </c>
      <c r="W47" s="7">
        <v>302089.27000000014</v>
      </c>
      <c r="X47" s="7">
        <v>339066.49000000011</v>
      </c>
      <c r="Y47" s="7">
        <v>302835.87</v>
      </c>
      <c r="Z47" s="7">
        <v>269602.59999999998</v>
      </c>
      <c r="AA47" s="130">
        <v>271715.65000000002</v>
      </c>
      <c r="AB47" s="139">
        <v>399208.63199999998</v>
      </c>
      <c r="AC47" s="139">
        <v>343522.92</v>
      </c>
      <c r="AD47" s="114">
        <v>233607.65</v>
      </c>
      <c r="AE47" s="92"/>
    </row>
    <row r="48" spans="1:32" x14ac:dyDescent="0.25">
      <c r="A48" s="39"/>
      <c r="B48" s="5" t="s">
        <v>76</v>
      </c>
      <c r="C48" s="20"/>
      <c r="D48" s="20"/>
      <c r="E48" s="20"/>
      <c r="F48" s="20"/>
      <c r="G48" s="20"/>
      <c r="H48" s="20"/>
      <c r="I48" s="20"/>
      <c r="J48" s="20"/>
      <c r="K48" s="20"/>
      <c r="L48" s="20"/>
      <c r="M48" s="20"/>
      <c r="N48" s="20"/>
      <c r="O48" s="93"/>
      <c r="P48" s="7"/>
      <c r="Q48" s="7"/>
      <c r="R48" s="7"/>
      <c r="S48" s="7"/>
      <c r="T48" s="7"/>
      <c r="U48" s="7"/>
      <c r="V48" s="7"/>
      <c r="W48" s="7"/>
      <c r="X48" s="7"/>
      <c r="Y48" s="7"/>
      <c r="Z48" s="7">
        <v>3212</v>
      </c>
      <c r="AA48" s="130">
        <v>19966.310000000001</v>
      </c>
      <c r="AB48" s="139">
        <v>20116.412</v>
      </c>
      <c r="AC48" s="139">
        <v>123.46</v>
      </c>
      <c r="AD48" s="114">
        <v>11892.69</v>
      </c>
      <c r="AE48" s="92"/>
    </row>
    <row r="49" spans="1:31" x14ac:dyDescent="0.25">
      <c r="A49" s="39"/>
      <c r="B49" s="100" t="s">
        <v>66</v>
      </c>
      <c r="C49" s="20"/>
      <c r="D49" s="20"/>
      <c r="E49" s="20"/>
      <c r="F49" s="20"/>
      <c r="G49" s="20"/>
      <c r="H49" s="20"/>
      <c r="I49" s="20"/>
      <c r="J49" s="20"/>
      <c r="K49" s="20"/>
      <c r="L49" s="20"/>
      <c r="M49" s="20"/>
      <c r="N49" s="20"/>
      <c r="O49" s="7">
        <v>1563</v>
      </c>
      <c r="P49" s="7">
        <v>0</v>
      </c>
      <c r="Q49" s="7">
        <v>0</v>
      </c>
      <c r="R49" s="7">
        <v>0</v>
      </c>
      <c r="S49" s="7">
        <v>3774</v>
      </c>
      <c r="T49" s="7">
        <v>3185</v>
      </c>
      <c r="U49" s="7">
        <v>38822.770172119053</v>
      </c>
      <c r="V49" s="7">
        <v>25369.360247612</v>
      </c>
      <c r="W49" s="7">
        <v>0</v>
      </c>
      <c r="X49" s="7">
        <v>3494.45</v>
      </c>
      <c r="Y49" s="7">
        <v>14027.31</v>
      </c>
      <c r="Z49" s="7">
        <v>27762.400000000001</v>
      </c>
      <c r="AA49" s="130">
        <v>59220.08</v>
      </c>
      <c r="AB49" s="139">
        <v>102035.09</v>
      </c>
      <c r="AC49" s="139">
        <v>126074.4</v>
      </c>
      <c r="AD49" s="114">
        <v>150496.1</v>
      </c>
      <c r="AE49" s="92"/>
    </row>
    <row r="50" spans="1:31" x14ac:dyDescent="0.25">
      <c r="A50" s="20"/>
      <c r="B50" s="100" t="s">
        <v>68</v>
      </c>
      <c r="C50" s="20"/>
      <c r="D50" s="20"/>
      <c r="E50" s="20"/>
      <c r="F50" s="20"/>
      <c r="G50" s="20"/>
      <c r="H50" s="20"/>
      <c r="I50" s="20"/>
      <c r="J50" s="20"/>
      <c r="K50" s="20"/>
      <c r="L50" s="20"/>
      <c r="M50" s="20"/>
      <c r="N50" s="20"/>
      <c r="O50" s="7"/>
      <c r="P50" s="7"/>
      <c r="Q50" s="7"/>
      <c r="R50" s="7"/>
      <c r="S50" s="7"/>
      <c r="T50" s="7"/>
      <c r="U50" s="7"/>
      <c r="V50" s="7"/>
      <c r="W50" s="7"/>
      <c r="X50" s="7"/>
      <c r="Y50" s="7"/>
      <c r="Z50" s="7">
        <v>402</v>
      </c>
      <c r="AA50" s="130">
        <v>429.08</v>
      </c>
      <c r="AB50" s="139">
        <v>3683.89</v>
      </c>
      <c r="AC50" s="139">
        <v>6631.87</v>
      </c>
      <c r="AD50" s="114">
        <v>804.3</v>
      </c>
      <c r="AE50" s="92"/>
    </row>
    <row r="51" spans="1:31" x14ac:dyDescent="0.25">
      <c r="B51" s="5" t="s">
        <v>16</v>
      </c>
      <c r="C51" s="20"/>
      <c r="D51" s="20"/>
      <c r="E51" s="20"/>
      <c r="F51" s="20"/>
      <c r="G51" s="20"/>
      <c r="H51" s="20"/>
      <c r="I51" s="20"/>
      <c r="J51" s="20"/>
      <c r="K51" s="20"/>
      <c r="L51" s="20"/>
      <c r="M51" s="20"/>
      <c r="N51" s="20"/>
      <c r="O51" s="7">
        <v>23</v>
      </c>
      <c r="P51" s="7">
        <v>39</v>
      </c>
      <c r="Q51" s="7">
        <v>38.08</v>
      </c>
      <c r="R51" s="7">
        <v>332.51</v>
      </c>
      <c r="S51" s="7">
        <v>142.72999999999999</v>
      </c>
      <c r="T51" s="7">
        <v>149</v>
      </c>
      <c r="U51" s="7">
        <v>294.08299901708961</v>
      </c>
      <c r="V51" s="7">
        <v>1349.5199844483286</v>
      </c>
      <c r="W51" s="7">
        <v>1755.0988333333325</v>
      </c>
      <c r="X51" s="7">
        <v>2270.0720000000001</v>
      </c>
      <c r="Y51" s="7">
        <v>534.54</v>
      </c>
      <c r="Z51" s="7">
        <v>458.37</v>
      </c>
      <c r="AA51" s="130">
        <v>464.84</v>
      </c>
      <c r="AB51" s="139">
        <v>402.31</v>
      </c>
      <c r="AC51" s="139">
        <v>818.82</v>
      </c>
      <c r="AD51" s="114">
        <v>485.6</v>
      </c>
      <c r="AE51" s="92"/>
    </row>
    <row r="52" spans="1:31" x14ac:dyDescent="0.25">
      <c r="B52" s="5" t="s">
        <v>17</v>
      </c>
      <c r="C52" s="20"/>
      <c r="D52" s="20"/>
      <c r="E52" s="20"/>
      <c r="F52" s="20"/>
      <c r="G52" s="20"/>
      <c r="H52" s="20"/>
      <c r="I52" s="20"/>
      <c r="J52" s="20"/>
      <c r="K52" s="20"/>
      <c r="L52" s="20"/>
      <c r="M52" s="20"/>
      <c r="N52" s="20"/>
      <c r="O52" s="7">
        <v>41</v>
      </c>
      <c r="P52" s="7">
        <v>738</v>
      </c>
      <c r="Q52" s="7">
        <v>0</v>
      </c>
      <c r="R52" s="7">
        <v>5</v>
      </c>
      <c r="S52" s="7">
        <v>30</v>
      </c>
      <c r="T52" s="7">
        <v>29</v>
      </c>
      <c r="U52" s="7">
        <v>0</v>
      </c>
      <c r="V52" s="7">
        <v>0</v>
      </c>
      <c r="W52" s="7">
        <v>0</v>
      </c>
      <c r="X52" s="7">
        <v>0</v>
      </c>
      <c r="Y52" s="7">
        <v>99.19</v>
      </c>
      <c r="Z52" s="7">
        <v>1</v>
      </c>
      <c r="AA52" s="130">
        <v>1619.68</v>
      </c>
      <c r="AB52" s="139">
        <v>1582.41</v>
      </c>
      <c r="AC52" s="139">
        <v>1805.77</v>
      </c>
      <c r="AD52" s="114">
        <v>1970.1</v>
      </c>
      <c r="AE52" s="92"/>
    </row>
    <row r="53" spans="1:31" x14ac:dyDescent="0.25">
      <c r="B53" s="24" t="s">
        <v>51</v>
      </c>
      <c r="C53" s="20"/>
      <c r="D53" s="20"/>
      <c r="E53" s="20"/>
      <c r="F53" s="20"/>
      <c r="G53" s="20"/>
      <c r="H53" s="20"/>
      <c r="I53" s="20"/>
      <c r="J53" s="20"/>
      <c r="K53" s="20"/>
      <c r="L53" s="20"/>
      <c r="M53" s="20"/>
      <c r="N53" s="20"/>
      <c r="O53" s="23">
        <v>0</v>
      </c>
      <c r="P53" s="23">
        <v>0</v>
      </c>
      <c r="Q53" s="23">
        <v>0</v>
      </c>
      <c r="R53" s="23">
        <v>0</v>
      </c>
      <c r="S53" s="7">
        <v>13766.88</v>
      </c>
      <c r="T53" s="7">
        <v>213</v>
      </c>
      <c r="U53" s="7">
        <v>0</v>
      </c>
      <c r="V53" s="7">
        <v>0</v>
      </c>
      <c r="W53" s="7">
        <v>0</v>
      </c>
      <c r="X53" s="7">
        <v>45585.78</v>
      </c>
      <c r="Y53" s="7">
        <v>85692.34</v>
      </c>
      <c r="Z53" s="7">
        <v>83681</v>
      </c>
      <c r="AA53" s="130">
        <v>46544.1</v>
      </c>
      <c r="AB53" s="139">
        <v>57063.4</v>
      </c>
      <c r="AC53" s="139">
        <v>51244.1</v>
      </c>
      <c r="AD53" s="114">
        <v>62942.85</v>
      </c>
      <c r="AE53" s="92"/>
    </row>
    <row r="54" spans="1:31" x14ac:dyDescent="0.25">
      <c r="B54" s="5" t="s">
        <v>74</v>
      </c>
      <c r="C54" s="20"/>
      <c r="D54" s="20"/>
      <c r="E54" s="20"/>
      <c r="F54" s="20"/>
      <c r="G54" s="20"/>
      <c r="H54" s="20"/>
      <c r="I54" s="20"/>
      <c r="J54" s="20"/>
      <c r="K54" s="20"/>
      <c r="L54" s="20"/>
      <c r="M54" s="20"/>
      <c r="N54" s="20"/>
      <c r="O54" s="23"/>
      <c r="P54" s="23"/>
      <c r="Q54" s="23"/>
      <c r="R54" s="23"/>
      <c r="S54" s="7"/>
      <c r="T54" s="7"/>
      <c r="U54" s="7"/>
      <c r="V54" s="7"/>
      <c r="W54" s="7"/>
      <c r="X54" s="7"/>
      <c r="Y54" s="7"/>
      <c r="Z54" s="7">
        <v>6475.97</v>
      </c>
      <c r="AA54" s="130">
        <v>3686</v>
      </c>
      <c r="AB54" s="139">
        <v>0</v>
      </c>
      <c r="AC54" s="139">
        <v>0</v>
      </c>
      <c r="AD54" s="114">
        <v>0</v>
      </c>
      <c r="AE54" s="92"/>
    </row>
    <row r="55" spans="1:31" x14ac:dyDescent="0.25">
      <c r="B55" s="5" t="s">
        <v>64</v>
      </c>
      <c r="C55" s="20"/>
      <c r="D55" s="20"/>
      <c r="E55" s="20"/>
      <c r="F55" s="20"/>
      <c r="G55" s="20"/>
      <c r="H55" s="20"/>
      <c r="I55" s="20"/>
      <c r="J55" s="20"/>
      <c r="K55" s="20"/>
      <c r="L55" s="20"/>
      <c r="M55" s="20"/>
      <c r="N55" s="20"/>
      <c r="O55" s="23">
        <v>0</v>
      </c>
      <c r="P55" s="7">
        <v>0</v>
      </c>
      <c r="Q55" s="7">
        <v>151463.63</v>
      </c>
      <c r="R55" s="7">
        <v>286201.11</v>
      </c>
      <c r="S55" s="7">
        <v>160157.69</v>
      </c>
      <c r="T55" s="7">
        <v>268486</v>
      </c>
      <c r="U55" s="7">
        <v>475015.07955598802</v>
      </c>
      <c r="V55" s="7">
        <v>258562.60011601448</v>
      </c>
      <c r="W55" s="7">
        <v>168007.33390000003</v>
      </c>
      <c r="X55" s="7">
        <v>169427.82</v>
      </c>
      <c r="Y55" s="7">
        <v>162938.96</v>
      </c>
      <c r="Z55" s="7">
        <v>150287.35999999999</v>
      </c>
      <c r="AA55" s="130">
        <v>160085.59</v>
      </c>
      <c r="AB55" s="139">
        <v>171961.58</v>
      </c>
      <c r="AC55" s="139">
        <v>144764.91</v>
      </c>
      <c r="AD55" s="114">
        <v>164662.13</v>
      </c>
      <c r="AE55" s="92"/>
    </row>
    <row r="56" spans="1:31" x14ac:dyDescent="0.25">
      <c r="B56" s="5" t="s">
        <v>67</v>
      </c>
      <c r="C56" s="20"/>
      <c r="D56" s="20"/>
      <c r="E56" s="20"/>
      <c r="F56" s="20"/>
      <c r="G56" s="20"/>
      <c r="H56" s="20"/>
      <c r="I56" s="20"/>
      <c r="J56" s="20"/>
      <c r="K56" s="20"/>
      <c r="L56" s="20"/>
      <c r="M56" s="20"/>
      <c r="N56" s="20"/>
      <c r="O56" s="23">
        <v>0</v>
      </c>
      <c r="P56" s="23">
        <v>0</v>
      </c>
      <c r="Q56" s="23">
        <v>0</v>
      </c>
      <c r="R56" s="23">
        <v>0</v>
      </c>
      <c r="S56" s="23">
        <v>0</v>
      </c>
      <c r="T56" s="23">
        <v>0</v>
      </c>
      <c r="U56" s="23">
        <v>0</v>
      </c>
      <c r="V56" s="93">
        <v>208010</v>
      </c>
      <c r="W56" s="7">
        <v>136205</v>
      </c>
      <c r="X56" s="7">
        <v>141405.93333333332</v>
      </c>
      <c r="Y56" s="7">
        <v>78018.320000000007</v>
      </c>
      <c r="Z56" s="7">
        <v>130765.52</v>
      </c>
      <c r="AA56" s="139">
        <v>100289.24</v>
      </c>
      <c r="AB56" s="139">
        <v>106485.94</v>
      </c>
      <c r="AC56" s="139">
        <v>82964.42</v>
      </c>
      <c r="AD56" s="114">
        <v>78698.28</v>
      </c>
      <c r="AE56" s="92"/>
    </row>
    <row r="57" spans="1:31" x14ac:dyDescent="0.25">
      <c r="B57" s="5" t="s">
        <v>32</v>
      </c>
      <c r="C57" s="20"/>
      <c r="D57" s="20"/>
      <c r="E57" s="20"/>
      <c r="F57" s="20"/>
      <c r="G57" s="20"/>
      <c r="H57" s="20"/>
      <c r="I57" s="20"/>
      <c r="J57" s="20"/>
      <c r="K57" s="20"/>
      <c r="L57" s="20"/>
      <c r="M57" s="20"/>
      <c r="N57" s="20"/>
      <c r="O57" s="23">
        <v>0</v>
      </c>
      <c r="P57" s="23">
        <v>0</v>
      </c>
      <c r="Q57" s="6">
        <v>16.16</v>
      </c>
      <c r="R57" s="6">
        <v>76.7</v>
      </c>
      <c r="S57" s="23">
        <v>0</v>
      </c>
      <c r="T57" s="23">
        <v>0</v>
      </c>
      <c r="U57" s="23">
        <v>0</v>
      </c>
      <c r="V57" s="23">
        <v>0</v>
      </c>
      <c r="W57" s="23">
        <v>0</v>
      </c>
      <c r="X57" s="7">
        <v>0</v>
      </c>
      <c r="Y57" s="7">
        <v>0</v>
      </c>
      <c r="Z57" s="7">
        <v>0</v>
      </c>
      <c r="AA57" s="130">
        <v>1212.6500000000001</v>
      </c>
      <c r="AB57" s="139">
        <v>852</v>
      </c>
      <c r="AC57" s="139">
        <v>668.14</v>
      </c>
      <c r="AD57" s="114">
        <v>259.47000000000003</v>
      </c>
      <c r="AE57" s="92"/>
    </row>
    <row r="58" spans="1:31" x14ac:dyDescent="0.25">
      <c r="B58" s="5" t="s">
        <v>30</v>
      </c>
      <c r="C58" s="20"/>
      <c r="D58" s="20"/>
      <c r="E58" s="20"/>
      <c r="F58" s="20"/>
      <c r="G58" s="20"/>
      <c r="H58" s="20"/>
      <c r="I58" s="20"/>
      <c r="J58" s="20"/>
      <c r="K58" s="20"/>
      <c r="L58" s="20"/>
      <c r="M58" s="20"/>
      <c r="N58" s="20"/>
      <c r="O58" s="23">
        <v>0</v>
      </c>
      <c r="P58" s="7">
        <v>373.7</v>
      </c>
      <c r="Q58" s="7">
        <v>0</v>
      </c>
      <c r="R58" s="7">
        <v>0</v>
      </c>
      <c r="S58" s="7">
        <v>39.85</v>
      </c>
      <c r="T58" s="7">
        <v>5</v>
      </c>
      <c r="U58" s="7">
        <v>139.470002137124</v>
      </c>
      <c r="V58" s="7">
        <v>2.0500000491738319</v>
      </c>
      <c r="W58" s="7">
        <v>0</v>
      </c>
      <c r="X58" s="7">
        <v>0</v>
      </c>
      <c r="Y58" s="7">
        <v>12.84</v>
      </c>
      <c r="Z58" s="7">
        <v>57.370000000000005</v>
      </c>
      <c r="AA58" s="130">
        <v>510.36</v>
      </c>
      <c r="AB58" s="139">
        <v>589.42999999999995</v>
      </c>
      <c r="AC58" s="139">
        <v>612.69000000000005</v>
      </c>
      <c r="AD58" s="114">
        <v>631.76</v>
      </c>
      <c r="AE58" s="92"/>
    </row>
    <row r="59" spans="1:31" x14ac:dyDescent="0.25">
      <c r="B59" s="5" t="s">
        <v>18</v>
      </c>
      <c r="C59" s="20"/>
      <c r="D59" s="20"/>
      <c r="E59" s="20"/>
      <c r="F59" s="20"/>
      <c r="G59" s="20"/>
      <c r="H59" s="20"/>
      <c r="I59" s="20"/>
      <c r="J59" s="20"/>
      <c r="K59" s="20"/>
      <c r="L59" s="20"/>
      <c r="M59" s="20"/>
      <c r="N59" s="20"/>
      <c r="O59" s="7">
        <v>1.4</v>
      </c>
      <c r="P59" s="7">
        <v>835</v>
      </c>
      <c r="Q59" s="7">
        <v>5942.02</v>
      </c>
      <c r="R59" s="7">
        <v>5022.88</v>
      </c>
      <c r="S59" s="7">
        <v>1749.65</v>
      </c>
      <c r="T59" s="7">
        <v>3719</v>
      </c>
      <c r="U59" s="7">
        <v>2720.8600207660347</v>
      </c>
      <c r="V59" s="7">
        <v>2188.9800149835646</v>
      </c>
      <c r="W59" s="7">
        <v>2634.82</v>
      </c>
      <c r="X59" s="7">
        <v>2639.4700000000003</v>
      </c>
      <c r="Y59" s="7">
        <v>2534.69</v>
      </c>
      <c r="Z59" s="7">
        <v>1774.7660000000001</v>
      </c>
      <c r="AA59" s="130">
        <v>2228.8000000000002</v>
      </c>
      <c r="AB59" s="139">
        <v>3544.46</v>
      </c>
      <c r="AC59" s="139">
        <v>1781.32</v>
      </c>
      <c r="AD59" s="114">
        <v>2358.8000000000002</v>
      </c>
      <c r="AE59" s="92"/>
    </row>
    <row r="60" spans="1:31" x14ac:dyDescent="0.25">
      <c r="B60" s="5" t="s">
        <v>57</v>
      </c>
      <c r="C60" s="20"/>
      <c r="D60" s="20"/>
      <c r="E60" s="20"/>
      <c r="F60" s="20"/>
      <c r="G60" s="20"/>
      <c r="H60" s="20"/>
      <c r="I60" s="20"/>
      <c r="J60" s="20"/>
      <c r="K60" s="20"/>
      <c r="L60" s="20"/>
      <c r="M60" s="20"/>
      <c r="N60" s="20"/>
      <c r="O60" s="23">
        <v>0</v>
      </c>
      <c r="P60" s="7">
        <v>0</v>
      </c>
      <c r="Q60" s="7">
        <v>0</v>
      </c>
      <c r="R60" s="7">
        <v>121348.64</v>
      </c>
      <c r="S60" s="7">
        <v>2.2999999999999998</v>
      </c>
      <c r="T60" s="7">
        <v>115</v>
      </c>
      <c r="U60" s="7">
        <v>16.329999640583992</v>
      </c>
      <c r="V60" s="7">
        <v>1.1499999910593033</v>
      </c>
      <c r="W60" s="7">
        <v>0.25</v>
      </c>
      <c r="X60" s="7">
        <v>0</v>
      </c>
      <c r="Y60" s="7">
        <v>0</v>
      </c>
      <c r="Z60" s="140">
        <v>5.0999999999999996</v>
      </c>
      <c r="AA60" s="140">
        <v>174.86</v>
      </c>
      <c r="AB60" s="140">
        <v>0</v>
      </c>
      <c r="AC60" s="139">
        <v>0</v>
      </c>
      <c r="AD60" s="114">
        <v>0</v>
      </c>
      <c r="AE60" s="92"/>
    </row>
    <row r="61" spans="1:31" x14ac:dyDescent="0.25">
      <c r="A61" s="20"/>
      <c r="B61" s="5" t="s">
        <v>49</v>
      </c>
      <c r="C61" s="20"/>
      <c r="D61" s="20"/>
      <c r="E61" s="20"/>
      <c r="F61" s="20"/>
      <c r="G61" s="20"/>
      <c r="H61" s="20"/>
      <c r="I61" s="20"/>
      <c r="J61" s="20"/>
      <c r="K61" s="20"/>
      <c r="L61" s="20"/>
      <c r="M61" s="20"/>
      <c r="N61" s="20"/>
      <c r="O61" s="23">
        <v>0</v>
      </c>
      <c r="P61" s="7">
        <v>89678.1</v>
      </c>
      <c r="Q61" s="7">
        <v>91495.09</v>
      </c>
      <c r="R61" s="7">
        <v>67338.28</v>
      </c>
      <c r="S61" s="7">
        <v>36049.379999999997</v>
      </c>
      <c r="T61" s="7">
        <v>44419</v>
      </c>
      <c r="U61" s="7">
        <v>81904.159568786621</v>
      </c>
      <c r="V61" s="7">
        <v>121453.60971029103</v>
      </c>
      <c r="W61" s="7">
        <v>149491.82</v>
      </c>
      <c r="X61" s="7">
        <v>86190.94</v>
      </c>
      <c r="Y61" s="7">
        <v>47429.95</v>
      </c>
      <c r="Z61" s="7">
        <v>145250.76</v>
      </c>
      <c r="AA61" s="140">
        <v>149509.75</v>
      </c>
      <c r="AB61" s="140">
        <v>126096.02</v>
      </c>
      <c r="AC61" s="139">
        <v>112840.09</v>
      </c>
      <c r="AD61" s="114">
        <v>100884.96</v>
      </c>
      <c r="AE61" s="92"/>
    </row>
    <row r="62" spans="1:31" x14ac:dyDescent="0.25">
      <c r="A62" s="20"/>
      <c r="B62" s="5" t="s">
        <v>19</v>
      </c>
      <c r="C62" s="20"/>
      <c r="D62" s="20"/>
      <c r="E62" s="20"/>
      <c r="F62" s="20"/>
      <c r="G62" s="20"/>
      <c r="H62" s="20"/>
      <c r="I62" s="20"/>
      <c r="J62" s="20"/>
      <c r="K62" s="20"/>
      <c r="L62" s="20"/>
      <c r="M62" s="20"/>
      <c r="N62" s="20"/>
      <c r="O62" s="23">
        <v>0</v>
      </c>
      <c r="P62" s="7">
        <v>40</v>
      </c>
      <c r="Q62" s="7">
        <v>86.6</v>
      </c>
      <c r="R62" s="7">
        <v>433.54</v>
      </c>
      <c r="S62" s="7">
        <v>388.67</v>
      </c>
      <c r="T62" s="7">
        <v>688</v>
      </c>
      <c r="U62" s="7">
        <v>912.49999308586121</v>
      </c>
      <c r="V62" s="7">
        <v>1050.9299921989441</v>
      </c>
      <c r="W62" s="7">
        <v>344</v>
      </c>
      <c r="X62" s="7">
        <v>928</v>
      </c>
      <c r="Y62" s="7">
        <v>552.07000000000005</v>
      </c>
      <c r="Z62" s="140">
        <v>207.18</v>
      </c>
      <c r="AA62" s="140">
        <v>179.66</v>
      </c>
      <c r="AB62" s="140">
        <v>375.67</v>
      </c>
      <c r="AC62" s="139">
        <v>668.38</v>
      </c>
      <c r="AD62" s="114">
        <v>175.58</v>
      </c>
      <c r="AE62" s="92"/>
    </row>
    <row r="63" spans="1:31" x14ac:dyDescent="0.25">
      <c r="A63" s="20"/>
      <c r="B63" s="5" t="s">
        <v>29</v>
      </c>
      <c r="C63" s="20"/>
      <c r="D63" s="20"/>
      <c r="E63" s="20"/>
      <c r="F63" s="20"/>
      <c r="G63" s="20"/>
      <c r="H63" s="20"/>
      <c r="I63" s="20"/>
      <c r="J63" s="20"/>
      <c r="K63" s="20"/>
      <c r="L63" s="20"/>
      <c r="M63" s="20"/>
      <c r="N63" s="20"/>
      <c r="O63" s="23">
        <v>0</v>
      </c>
      <c r="P63" s="7">
        <v>0</v>
      </c>
      <c r="Q63" s="7">
        <v>0</v>
      </c>
      <c r="R63" s="7">
        <v>2364</v>
      </c>
      <c r="S63" s="7">
        <v>2976</v>
      </c>
      <c r="T63" s="7">
        <v>2253</v>
      </c>
      <c r="U63" s="7">
        <v>4869.9899415969849</v>
      </c>
      <c r="V63" s="7">
        <v>5404.2800006866455</v>
      </c>
      <c r="W63" s="7">
        <v>1706</v>
      </c>
      <c r="X63" s="7">
        <v>0</v>
      </c>
      <c r="Y63" s="7">
        <v>1750</v>
      </c>
      <c r="Z63" s="140">
        <v>2389.81</v>
      </c>
      <c r="AA63" s="140">
        <v>1229.53</v>
      </c>
      <c r="AB63" s="140">
        <v>3661.06</v>
      </c>
      <c r="AC63" s="139">
        <v>1604.81</v>
      </c>
      <c r="AD63" s="114">
        <v>64.59</v>
      </c>
      <c r="AE63" s="92"/>
    </row>
    <row r="64" spans="1:31" x14ac:dyDescent="0.25">
      <c r="A64" s="20"/>
      <c r="B64" s="5" t="s">
        <v>26</v>
      </c>
      <c r="C64" s="20"/>
      <c r="D64" s="20"/>
      <c r="E64" s="20"/>
      <c r="F64" s="20"/>
      <c r="G64" s="20"/>
      <c r="H64" s="20"/>
      <c r="I64" s="20"/>
      <c r="J64" s="20"/>
      <c r="K64" s="20"/>
      <c r="L64" s="20"/>
      <c r="M64" s="20"/>
      <c r="N64" s="20"/>
      <c r="O64" s="23">
        <v>0</v>
      </c>
      <c r="P64" s="23">
        <v>0</v>
      </c>
      <c r="Q64" s="23">
        <v>0</v>
      </c>
      <c r="R64" s="6">
        <v>8118</v>
      </c>
      <c r="S64" s="23">
        <v>0</v>
      </c>
      <c r="T64" s="23">
        <v>0</v>
      </c>
      <c r="U64" s="23">
        <v>696.5</v>
      </c>
      <c r="V64" s="23">
        <v>0</v>
      </c>
      <c r="W64" s="23">
        <v>0</v>
      </c>
      <c r="X64" s="7">
        <v>0</v>
      </c>
      <c r="Y64" s="7">
        <v>223.1</v>
      </c>
      <c r="Z64" s="140">
        <v>0</v>
      </c>
      <c r="AA64" s="140">
        <v>0</v>
      </c>
      <c r="AB64" s="140">
        <v>0</v>
      </c>
      <c r="AC64" s="139">
        <v>0</v>
      </c>
      <c r="AD64" s="114">
        <v>0</v>
      </c>
      <c r="AE64" s="92"/>
    </row>
    <row r="65" spans="1:31" x14ac:dyDescent="0.25">
      <c r="A65" s="20"/>
      <c r="B65" s="5" t="s">
        <v>20</v>
      </c>
      <c r="C65" s="20"/>
      <c r="D65" s="20"/>
      <c r="E65" s="20"/>
      <c r="F65" s="20"/>
      <c r="G65" s="20"/>
      <c r="H65" s="20"/>
      <c r="I65" s="20"/>
      <c r="J65" s="20"/>
      <c r="K65" s="20"/>
      <c r="L65" s="20"/>
      <c r="M65" s="20"/>
      <c r="N65" s="20"/>
      <c r="O65" s="23">
        <v>0</v>
      </c>
      <c r="P65" s="23">
        <v>121</v>
      </c>
      <c r="Q65" s="6">
        <v>12460</v>
      </c>
      <c r="R65" s="23">
        <v>0</v>
      </c>
      <c r="S65" s="23">
        <v>0</v>
      </c>
      <c r="T65" s="23">
        <v>0</v>
      </c>
      <c r="U65" s="23">
        <v>0</v>
      </c>
      <c r="V65" s="23">
        <v>0</v>
      </c>
      <c r="W65" s="23">
        <v>0</v>
      </c>
      <c r="X65" s="7">
        <v>0</v>
      </c>
      <c r="Y65" s="7">
        <v>0</v>
      </c>
      <c r="Z65" s="140">
        <v>0</v>
      </c>
      <c r="AA65" s="140">
        <v>0</v>
      </c>
      <c r="AB65" s="140">
        <v>0</v>
      </c>
      <c r="AC65" s="139">
        <v>0</v>
      </c>
      <c r="AD65" s="114">
        <v>0</v>
      </c>
      <c r="AE65" s="92"/>
    </row>
    <row r="66" spans="1:31" x14ac:dyDescent="0.25">
      <c r="A66" s="20"/>
      <c r="B66" s="5" t="s">
        <v>21</v>
      </c>
      <c r="C66" s="20"/>
      <c r="D66" s="20"/>
      <c r="E66" s="20"/>
      <c r="F66" s="20"/>
      <c r="G66" s="20"/>
      <c r="H66" s="20"/>
      <c r="I66" s="20"/>
      <c r="J66" s="20"/>
      <c r="K66" s="20"/>
      <c r="L66" s="20"/>
      <c r="M66" s="20"/>
      <c r="N66" s="20"/>
      <c r="O66" s="23">
        <v>0</v>
      </c>
      <c r="P66" s="7">
        <v>524</v>
      </c>
      <c r="Q66" s="7">
        <v>600.79999999999995</v>
      </c>
      <c r="R66" s="7">
        <v>79.06</v>
      </c>
      <c r="S66" s="7">
        <v>918.43</v>
      </c>
      <c r="T66" s="7">
        <v>738</v>
      </c>
      <c r="U66" s="7">
        <v>2891.4200282096863</v>
      </c>
      <c r="V66" s="7">
        <v>804.40000915527344</v>
      </c>
      <c r="W66" s="7">
        <v>4346.3899999999994</v>
      </c>
      <c r="X66" s="7">
        <v>2678.37</v>
      </c>
      <c r="Y66" s="7">
        <v>22001.38</v>
      </c>
      <c r="Z66" s="140">
        <v>6163.56</v>
      </c>
      <c r="AA66" s="140">
        <v>15050.09</v>
      </c>
      <c r="AB66" s="140">
        <v>5455.35</v>
      </c>
      <c r="AC66" s="139">
        <v>2593.21</v>
      </c>
      <c r="AD66" s="114">
        <v>19180.53</v>
      </c>
      <c r="AE66" s="92"/>
    </row>
    <row r="67" spans="1:31" x14ac:dyDescent="0.25">
      <c r="A67" s="20"/>
      <c r="B67" s="5" t="s">
        <v>22</v>
      </c>
      <c r="C67" s="20"/>
      <c r="D67" s="20"/>
      <c r="E67" s="20"/>
      <c r="F67" s="20"/>
      <c r="G67" s="20"/>
      <c r="H67" s="20"/>
      <c r="I67" s="20"/>
      <c r="J67" s="20"/>
      <c r="K67" s="20"/>
      <c r="L67" s="20"/>
      <c r="M67" s="20"/>
      <c r="N67" s="20"/>
      <c r="O67" s="23">
        <v>0</v>
      </c>
      <c r="P67" s="7">
        <v>1257</v>
      </c>
      <c r="Q67" s="7">
        <v>1975</v>
      </c>
      <c r="R67" s="7">
        <v>76629.09</v>
      </c>
      <c r="S67" s="7">
        <v>11926.86</v>
      </c>
      <c r="T67" s="7">
        <v>5853</v>
      </c>
      <c r="U67" s="7">
        <v>1928.9000244140625</v>
      </c>
      <c r="V67" s="7">
        <v>1120.1300010681152</v>
      </c>
      <c r="W67" s="7">
        <v>1374</v>
      </c>
      <c r="X67" s="7">
        <v>0</v>
      </c>
      <c r="Y67" s="7">
        <v>150.91</v>
      </c>
      <c r="Z67" s="140">
        <v>8360.2900000000009</v>
      </c>
      <c r="AA67" s="140">
        <v>1839.22</v>
      </c>
      <c r="AB67" s="140">
        <v>2971.5</v>
      </c>
      <c r="AC67" s="139">
        <v>5688.54</v>
      </c>
      <c r="AD67" s="114">
        <v>8846.17</v>
      </c>
      <c r="AE67" s="92"/>
    </row>
    <row r="68" spans="1:31" x14ac:dyDescent="0.25">
      <c r="A68" s="20"/>
      <c r="B68" s="5" t="s">
        <v>23</v>
      </c>
      <c r="C68" s="20"/>
      <c r="D68" s="20"/>
      <c r="E68" s="20"/>
      <c r="F68" s="20"/>
      <c r="G68" s="20"/>
      <c r="H68" s="20"/>
      <c r="I68" s="20"/>
      <c r="J68" s="20"/>
      <c r="K68" s="20"/>
      <c r="L68" s="20"/>
      <c r="M68" s="20"/>
      <c r="N68" s="20"/>
      <c r="O68" s="23">
        <v>0</v>
      </c>
      <c r="P68" s="7">
        <v>198</v>
      </c>
      <c r="Q68" s="7">
        <v>334.07</v>
      </c>
      <c r="R68" s="7">
        <v>309.52999999999997</v>
      </c>
      <c r="S68" s="7">
        <v>7488.07</v>
      </c>
      <c r="T68" s="7">
        <f>306+215</f>
        <v>521</v>
      </c>
      <c r="U68" s="7">
        <v>435</v>
      </c>
      <c r="V68" s="7">
        <v>627</v>
      </c>
      <c r="W68" s="7">
        <v>286</v>
      </c>
      <c r="X68" s="7">
        <v>105</v>
      </c>
      <c r="Y68" s="7">
        <v>4148.49</v>
      </c>
      <c r="Z68" s="140">
        <v>5036.2299999999996</v>
      </c>
      <c r="AA68" s="140">
        <v>0</v>
      </c>
      <c r="AB68" s="140">
        <v>0</v>
      </c>
      <c r="AC68" s="139">
        <v>0</v>
      </c>
      <c r="AD68" s="114">
        <v>0</v>
      </c>
      <c r="AE68" s="92"/>
    </row>
    <row r="69" spans="1:31" s="34" customFormat="1" x14ac:dyDescent="0.25">
      <c r="A69" s="26"/>
      <c r="B69" s="5" t="s">
        <v>40</v>
      </c>
      <c r="C69" s="20"/>
      <c r="D69" s="20"/>
      <c r="E69" s="20"/>
      <c r="F69" s="20"/>
      <c r="G69" s="20"/>
      <c r="H69" s="20"/>
      <c r="I69" s="20"/>
      <c r="J69" s="20"/>
      <c r="K69" s="20"/>
      <c r="L69" s="20"/>
      <c r="M69" s="20"/>
      <c r="N69" s="20"/>
      <c r="O69" s="7">
        <v>10334</v>
      </c>
      <c r="P69" s="7">
        <v>14412</v>
      </c>
      <c r="Q69" s="7">
        <v>11726.71</v>
      </c>
      <c r="R69" s="7">
        <v>13825</v>
      </c>
      <c r="S69" s="7">
        <v>6493</v>
      </c>
      <c r="T69" s="7">
        <v>8186</v>
      </c>
      <c r="U69" s="7">
        <v>2353</v>
      </c>
      <c r="V69" s="7">
        <v>9119.5299072265625</v>
      </c>
      <c r="W69" s="7">
        <v>10187.83</v>
      </c>
      <c r="X69" s="7">
        <v>10205.32</v>
      </c>
      <c r="Y69" s="7">
        <v>10872.13</v>
      </c>
      <c r="Z69" s="140">
        <v>14518.365</v>
      </c>
      <c r="AA69" s="140">
        <v>15469.73</v>
      </c>
      <c r="AB69" s="140">
        <v>13021.107</v>
      </c>
      <c r="AC69" s="139">
        <v>10898.91</v>
      </c>
      <c r="AD69" s="114">
        <v>8272.23</v>
      </c>
      <c r="AE69" s="92"/>
    </row>
    <row r="70" spans="1:31" s="34" customFormat="1" x14ac:dyDescent="0.25">
      <c r="A70" s="26"/>
      <c r="B70" s="5" t="s">
        <v>41</v>
      </c>
      <c r="C70" s="20"/>
      <c r="D70" s="20"/>
      <c r="E70" s="20"/>
      <c r="F70" s="20"/>
      <c r="G70" s="20"/>
      <c r="H70" s="20"/>
      <c r="I70" s="20"/>
      <c r="J70" s="20"/>
      <c r="K70" s="20"/>
      <c r="L70" s="20"/>
      <c r="M70" s="20"/>
      <c r="N70" s="20"/>
      <c r="O70" s="23">
        <v>0</v>
      </c>
      <c r="P70" s="23">
        <v>0</v>
      </c>
      <c r="Q70" s="23">
        <v>0</v>
      </c>
      <c r="R70" s="23">
        <v>0</v>
      </c>
      <c r="S70" s="23">
        <v>0</v>
      </c>
      <c r="T70" s="23">
        <v>0</v>
      </c>
      <c r="U70" s="23">
        <v>0</v>
      </c>
      <c r="V70" s="23">
        <v>0</v>
      </c>
      <c r="W70" s="7">
        <v>9660.2937529999999</v>
      </c>
      <c r="X70" s="7">
        <v>5912.29</v>
      </c>
      <c r="Y70" s="7">
        <v>9672.3799999999992</v>
      </c>
      <c r="Z70" s="140">
        <v>0</v>
      </c>
      <c r="AA70" s="140">
        <v>4696.5200000000004</v>
      </c>
      <c r="AB70" s="140">
        <v>5134.5200000000004</v>
      </c>
      <c r="AC70" s="139">
        <v>0</v>
      </c>
      <c r="AD70" s="114">
        <v>1235.4000000000001</v>
      </c>
      <c r="AE70" s="92"/>
    </row>
    <row r="71" spans="1:31" x14ac:dyDescent="0.25">
      <c r="A71" s="20"/>
      <c r="B71" s="5" t="s">
        <v>58</v>
      </c>
      <c r="C71" s="20"/>
      <c r="D71" s="20"/>
      <c r="E71" s="20"/>
      <c r="F71" s="20"/>
      <c r="G71" s="20"/>
      <c r="H71" s="20"/>
      <c r="I71" s="20"/>
      <c r="J71" s="20"/>
      <c r="K71" s="20"/>
      <c r="L71" s="20"/>
      <c r="M71" s="20"/>
      <c r="N71" s="20"/>
      <c r="O71" s="23">
        <v>0</v>
      </c>
      <c r="P71" s="7">
        <v>0</v>
      </c>
      <c r="Q71" s="7">
        <v>0</v>
      </c>
      <c r="R71" s="7">
        <v>2817.51</v>
      </c>
      <c r="S71" s="7">
        <v>9663.64</v>
      </c>
      <c r="T71" s="7">
        <v>15400</v>
      </c>
      <c r="U71" s="7">
        <v>5166.5800308734179</v>
      </c>
      <c r="V71" s="7">
        <v>9235.5601005554199</v>
      </c>
      <c r="W71" s="7">
        <v>16734.806670000002</v>
      </c>
      <c r="X71" s="7">
        <v>8440.3328999999994</v>
      </c>
      <c r="Y71" s="7">
        <v>10725.38</v>
      </c>
      <c r="Z71" s="140">
        <v>18121.138500000001</v>
      </c>
      <c r="AA71" s="140">
        <v>10449.9</v>
      </c>
      <c r="AB71" s="140">
        <v>10442.93</v>
      </c>
      <c r="AC71" s="139">
        <v>19391.84</v>
      </c>
      <c r="AD71" s="114">
        <v>11420.67</v>
      </c>
      <c r="AE71" s="92"/>
    </row>
    <row r="72" spans="1:31" x14ac:dyDescent="0.25">
      <c r="A72" s="20"/>
      <c r="B72" s="5" t="s">
        <v>25</v>
      </c>
      <c r="C72" s="20"/>
      <c r="D72" s="20"/>
      <c r="E72" s="20"/>
      <c r="F72" s="20"/>
      <c r="G72" s="20"/>
      <c r="H72" s="20"/>
      <c r="I72" s="20"/>
      <c r="J72" s="20"/>
      <c r="K72" s="20"/>
      <c r="L72" s="20"/>
      <c r="M72" s="20"/>
      <c r="N72" s="20"/>
      <c r="O72" s="23">
        <v>0</v>
      </c>
      <c r="P72" s="7">
        <v>0</v>
      </c>
      <c r="Q72" s="7">
        <v>1009</v>
      </c>
      <c r="R72" s="7">
        <v>1170</v>
      </c>
      <c r="S72" s="7">
        <v>12976.22</v>
      </c>
      <c r="T72" s="7">
        <v>251</v>
      </c>
      <c r="U72" s="7">
        <v>4088.5</v>
      </c>
      <c r="V72" s="7">
        <v>13265.500147804618</v>
      </c>
      <c r="W72" s="7">
        <v>4764.0899999999992</v>
      </c>
      <c r="X72" s="7">
        <v>3829.1700000000005</v>
      </c>
      <c r="Y72" s="7">
        <v>6164.3</v>
      </c>
      <c r="Z72" s="140">
        <v>10834.1675</v>
      </c>
      <c r="AA72" s="140">
        <v>7812.93</v>
      </c>
      <c r="AB72" s="140">
        <v>7059.12</v>
      </c>
      <c r="AC72" s="139">
        <v>8442.14</v>
      </c>
      <c r="AD72" s="114">
        <v>6511.87</v>
      </c>
      <c r="AE72" s="92"/>
    </row>
    <row r="73" spans="1:31" x14ac:dyDescent="0.25">
      <c r="A73" s="20"/>
      <c r="B73" s="5" t="s">
        <v>59</v>
      </c>
      <c r="C73" s="20"/>
      <c r="D73" s="20"/>
      <c r="E73" s="20"/>
      <c r="F73" s="20"/>
      <c r="G73" s="20"/>
      <c r="H73" s="20"/>
      <c r="I73" s="20"/>
      <c r="J73" s="20"/>
      <c r="K73" s="20"/>
      <c r="L73" s="20"/>
      <c r="M73" s="20"/>
      <c r="N73" s="20"/>
      <c r="O73" s="7">
        <v>6256</v>
      </c>
      <c r="P73" s="7">
        <v>33020.699999999997</v>
      </c>
      <c r="Q73" s="7">
        <v>19785.55</v>
      </c>
      <c r="R73" s="7">
        <v>30838.46</v>
      </c>
      <c r="S73" s="7">
        <v>15579.73</v>
      </c>
      <c r="T73" s="7">
        <v>825</v>
      </c>
      <c r="U73" s="7">
        <v>305.89999432861805</v>
      </c>
      <c r="V73" s="7">
        <v>1283.2300019189715</v>
      </c>
      <c r="W73" s="7">
        <v>129.15</v>
      </c>
      <c r="X73" s="7">
        <v>32.74</v>
      </c>
      <c r="Y73" s="7">
        <v>177.14</v>
      </c>
      <c r="Z73" s="140">
        <v>2567.62</v>
      </c>
      <c r="AA73" s="140">
        <v>2409.48</v>
      </c>
      <c r="AB73" s="140">
        <v>3432.16</v>
      </c>
      <c r="AC73" s="139">
        <v>11018.62</v>
      </c>
      <c r="AD73" s="114">
        <v>14557.08</v>
      </c>
      <c r="AE73" s="92"/>
    </row>
    <row r="74" spans="1:31" x14ac:dyDescent="0.25">
      <c r="A74" s="20"/>
      <c r="B74" s="24" t="s">
        <v>65</v>
      </c>
      <c r="C74" s="20"/>
      <c r="D74" s="20"/>
      <c r="E74" s="20"/>
      <c r="F74" s="20"/>
      <c r="G74" s="20"/>
      <c r="H74" s="20"/>
      <c r="I74" s="20"/>
      <c r="J74" s="20"/>
      <c r="K74" s="20"/>
      <c r="L74" s="20"/>
      <c r="M74" s="20"/>
      <c r="N74" s="20"/>
      <c r="O74" s="23">
        <v>0</v>
      </c>
      <c r="P74" s="7">
        <v>0</v>
      </c>
      <c r="Q74" s="7">
        <v>0</v>
      </c>
      <c r="R74" s="7">
        <v>196100.41</v>
      </c>
      <c r="S74" s="7">
        <v>189583.58</v>
      </c>
      <c r="T74" s="7">
        <v>129927</v>
      </c>
      <c r="U74" s="7">
        <v>163407.92166042328</v>
      </c>
      <c r="V74" s="7">
        <v>372677.60748297907</v>
      </c>
      <c r="W74" s="7">
        <v>353682.75739999994</v>
      </c>
      <c r="X74" s="7">
        <v>331528.13679999998</v>
      </c>
      <c r="Y74" s="7">
        <v>613888.35</v>
      </c>
      <c r="Z74" s="140">
        <v>698615</v>
      </c>
      <c r="AA74" s="140">
        <v>519075.02</v>
      </c>
      <c r="AB74" s="140">
        <v>323474.2</v>
      </c>
      <c r="AC74" s="139">
        <v>367574.38</v>
      </c>
      <c r="AD74" s="114">
        <v>322181.65000000002</v>
      </c>
      <c r="AE74" s="92"/>
    </row>
    <row r="75" spans="1:31" x14ac:dyDescent="0.25">
      <c r="A75" s="20"/>
      <c r="B75" s="5" t="s">
        <v>60</v>
      </c>
      <c r="C75" s="20"/>
      <c r="D75" s="20"/>
      <c r="E75" s="20"/>
      <c r="F75" s="20"/>
      <c r="G75" s="20"/>
      <c r="H75" s="20"/>
      <c r="I75" s="20"/>
      <c r="J75" s="20"/>
      <c r="K75" s="20"/>
      <c r="L75" s="20"/>
      <c r="M75" s="20"/>
      <c r="N75" s="20"/>
      <c r="O75" s="23">
        <v>0</v>
      </c>
      <c r="P75" s="23">
        <v>0</v>
      </c>
      <c r="Q75" s="23">
        <v>0</v>
      </c>
      <c r="R75" s="23">
        <v>0</v>
      </c>
      <c r="S75" s="23">
        <v>0</v>
      </c>
      <c r="T75" s="23">
        <v>0</v>
      </c>
      <c r="U75" s="6">
        <v>30858.5498046875</v>
      </c>
      <c r="V75" s="94">
        <v>21606.94</v>
      </c>
      <c r="W75" s="95">
        <v>25068.99</v>
      </c>
      <c r="X75" s="97">
        <v>26029</v>
      </c>
      <c r="Y75" s="97">
        <v>49993.62</v>
      </c>
      <c r="Z75" s="97">
        <v>46739</v>
      </c>
      <c r="AA75" s="97">
        <v>72708.87</v>
      </c>
      <c r="AB75" s="97">
        <v>81337.320000000007</v>
      </c>
      <c r="AC75" s="139">
        <v>35967.75</v>
      </c>
      <c r="AD75" s="114">
        <v>31235.86</v>
      </c>
      <c r="AE75" s="92"/>
    </row>
    <row r="76" spans="1:31" s="35" customFormat="1" ht="13.8" thickBot="1" x14ac:dyDescent="0.3">
      <c r="A76" s="69"/>
      <c r="B76" s="155" t="s">
        <v>85</v>
      </c>
      <c r="C76" s="79" t="s">
        <v>35</v>
      </c>
      <c r="D76" s="79" t="s">
        <v>35</v>
      </c>
      <c r="E76" s="79" t="s">
        <v>35</v>
      </c>
      <c r="F76" s="79" t="s">
        <v>35</v>
      </c>
      <c r="G76" s="79" t="s">
        <v>35</v>
      </c>
      <c r="H76" s="79" t="s">
        <v>35</v>
      </c>
      <c r="I76" s="79" t="s">
        <v>35</v>
      </c>
      <c r="J76" s="79" t="s">
        <v>35</v>
      </c>
      <c r="K76" s="79" t="s">
        <v>35</v>
      </c>
      <c r="L76" s="79" t="s">
        <v>35</v>
      </c>
      <c r="M76" s="79" t="s">
        <v>35</v>
      </c>
      <c r="N76" s="79" t="s">
        <v>35</v>
      </c>
      <c r="O76" s="80">
        <f t="shared" ref="O76:V76" si="5">SUM(O42:O75)</f>
        <v>214306.4</v>
      </c>
      <c r="P76" s="80">
        <f t="shared" si="5"/>
        <v>1423710.1</v>
      </c>
      <c r="Q76" s="80">
        <f t="shared" si="5"/>
        <v>1563035.1200000003</v>
      </c>
      <c r="R76" s="80">
        <f t="shared" si="5"/>
        <v>2401613.1199999996</v>
      </c>
      <c r="S76" s="80">
        <f t="shared" si="5"/>
        <v>2233394.5599999996</v>
      </c>
      <c r="T76" s="80">
        <f t="shared" si="5"/>
        <v>2702221</v>
      </c>
      <c r="U76" s="80">
        <f t="shared" si="5"/>
        <v>3144873.8357084668</v>
      </c>
      <c r="V76" s="80">
        <f t="shared" si="5"/>
        <v>3661641.159736848</v>
      </c>
      <c r="W76" s="80">
        <f t="shared" ref="W76:AB76" si="6">SUM(W42:W75)</f>
        <v>3289209.7835563323</v>
      </c>
      <c r="X76" s="80">
        <f t="shared" si="6"/>
        <v>2731503.5050333333</v>
      </c>
      <c r="Y76" s="80">
        <f t="shared" si="6"/>
        <v>3665158.3699999996</v>
      </c>
      <c r="Z76" s="80">
        <f t="shared" si="6"/>
        <v>3906191.2215000009</v>
      </c>
      <c r="AA76" s="80">
        <f t="shared" si="6"/>
        <v>3765635.3899999997</v>
      </c>
      <c r="AB76" s="80">
        <f t="shared" si="6"/>
        <v>3449516.665000001</v>
      </c>
      <c r="AC76" s="148">
        <f>SUM(AC42:AC75)</f>
        <v>3640255.2399999998</v>
      </c>
      <c r="AD76" s="117">
        <f>SUM(AD42:AD75)</f>
        <v>3702389.1999999988</v>
      </c>
      <c r="AE76" s="92"/>
    </row>
    <row r="77" spans="1:31" s="35" customFormat="1" ht="13.8" thickBot="1" x14ac:dyDescent="0.3">
      <c r="A77" s="69"/>
      <c r="B77" s="26"/>
      <c r="C77" s="25"/>
      <c r="D77" s="25"/>
      <c r="E77" s="25"/>
      <c r="F77" s="25"/>
      <c r="G77" s="25"/>
      <c r="H77" s="25"/>
      <c r="I77" s="25"/>
      <c r="J77" s="25"/>
      <c r="K77" s="25"/>
      <c r="L77" s="25"/>
      <c r="M77" s="25"/>
      <c r="N77" s="25"/>
      <c r="O77" s="60"/>
      <c r="P77" s="60"/>
      <c r="Q77" s="60"/>
      <c r="R77" s="60"/>
      <c r="S77" s="60"/>
      <c r="T77" s="60"/>
      <c r="U77" s="60"/>
      <c r="V77" s="60"/>
      <c r="W77" s="60"/>
      <c r="X77" s="60"/>
      <c r="Z77" s="99"/>
      <c r="AA77" s="131"/>
      <c r="AB77" s="131"/>
      <c r="AC77" s="118"/>
      <c r="AE77" s="92"/>
    </row>
    <row r="78" spans="1:31" s="35" customFormat="1" ht="26.4" x14ac:dyDescent="0.25">
      <c r="A78" s="69"/>
      <c r="B78" s="152" t="s">
        <v>86</v>
      </c>
      <c r="C78" s="61"/>
      <c r="D78" s="61"/>
      <c r="E78" s="61"/>
      <c r="F78" s="61"/>
      <c r="G78" s="61"/>
      <c r="H78" s="61"/>
      <c r="I78" s="61"/>
      <c r="J78" s="61"/>
      <c r="K78" s="61"/>
      <c r="L78" s="61"/>
      <c r="M78" s="61"/>
      <c r="N78" s="61"/>
      <c r="O78" s="62"/>
      <c r="P78" s="62"/>
      <c r="Q78" s="62"/>
      <c r="R78" s="62"/>
      <c r="S78" s="62"/>
      <c r="T78" s="62"/>
      <c r="U78" s="62"/>
      <c r="V78" s="62"/>
      <c r="W78" s="62"/>
      <c r="X78" s="62"/>
      <c r="Y78" s="62"/>
      <c r="Z78" s="62"/>
      <c r="AA78" s="132"/>
      <c r="AB78" s="132"/>
      <c r="AC78" s="132"/>
      <c r="AD78" s="146"/>
      <c r="AE78" s="92"/>
    </row>
    <row r="79" spans="1:31" x14ac:dyDescent="0.25">
      <c r="A79" s="39"/>
      <c r="B79" s="82"/>
      <c r="C79" s="90">
        <v>1986</v>
      </c>
      <c r="D79" s="90">
        <v>1988</v>
      </c>
      <c r="E79" s="90">
        <v>1989</v>
      </c>
      <c r="F79" s="90">
        <v>1990</v>
      </c>
      <c r="G79" s="90">
        <v>1991</v>
      </c>
      <c r="H79" s="90">
        <v>1992</v>
      </c>
      <c r="I79" s="90">
        <v>1993</v>
      </c>
      <c r="J79" s="90">
        <v>1994</v>
      </c>
      <c r="K79" s="90">
        <v>1995</v>
      </c>
      <c r="L79" s="90">
        <v>1996</v>
      </c>
      <c r="M79" s="90">
        <v>1997</v>
      </c>
      <c r="N79" s="90">
        <v>1998</v>
      </c>
      <c r="O79" s="90">
        <v>1999</v>
      </c>
      <c r="P79" s="90">
        <v>2000</v>
      </c>
      <c r="Q79" s="90">
        <v>2001</v>
      </c>
      <c r="R79" s="90">
        <v>2002</v>
      </c>
      <c r="S79" s="90">
        <v>2003</v>
      </c>
      <c r="T79" s="90">
        <v>2004</v>
      </c>
      <c r="U79" s="90">
        <v>2005</v>
      </c>
      <c r="V79" s="90">
        <v>2006</v>
      </c>
      <c r="W79" s="90">
        <v>2007</v>
      </c>
      <c r="X79" s="90">
        <v>2008</v>
      </c>
      <c r="Y79" s="90">
        <v>2009</v>
      </c>
      <c r="Z79" s="90">
        <v>2010</v>
      </c>
      <c r="AA79" s="133">
        <v>2011</v>
      </c>
      <c r="AB79" s="133">
        <v>2012</v>
      </c>
      <c r="AC79" s="133">
        <v>2013</v>
      </c>
      <c r="AD79" s="109">
        <v>2014</v>
      </c>
      <c r="AE79" s="92"/>
    </row>
    <row r="80" spans="1:31" s="36" customFormat="1" x14ac:dyDescent="0.25">
      <c r="A80" s="70"/>
      <c r="B80" s="156" t="s">
        <v>87</v>
      </c>
      <c r="C80" s="28">
        <f t="shared" ref="C80:I80" si="7">C35</f>
        <v>449886.8</v>
      </c>
      <c r="D80" s="28">
        <f t="shared" si="7"/>
        <v>1435431</v>
      </c>
      <c r="E80" s="28">
        <f t="shared" si="7"/>
        <v>1521131</v>
      </c>
      <c r="F80" s="28">
        <f t="shared" si="7"/>
        <v>1889469</v>
      </c>
      <c r="G80" s="28">
        <f t="shared" si="7"/>
        <v>1868719</v>
      </c>
      <c r="H80" s="28">
        <f t="shared" si="7"/>
        <v>2150735</v>
      </c>
      <c r="I80" s="28">
        <f t="shared" si="7"/>
        <v>2431787</v>
      </c>
      <c r="J80" s="28">
        <f t="shared" ref="J80:O80" si="8">J35</f>
        <v>2492696</v>
      </c>
      <c r="K80" s="28">
        <f t="shared" si="8"/>
        <v>2567869</v>
      </c>
      <c r="L80" s="28">
        <f t="shared" si="8"/>
        <v>2462608</v>
      </c>
      <c r="M80" s="28">
        <f t="shared" si="8"/>
        <v>2151262</v>
      </c>
      <c r="N80" s="28">
        <f t="shared" si="8"/>
        <v>2165769.9462265065</v>
      </c>
      <c r="O80" s="28">
        <f t="shared" si="8"/>
        <v>2166605.6756073935</v>
      </c>
      <c r="P80" s="28">
        <f t="shared" ref="P80:V80" si="9">P35</f>
        <v>2462771.5099999998</v>
      </c>
      <c r="Q80" s="28">
        <f t="shared" si="9"/>
        <v>2703772.29</v>
      </c>
      <c r="R80" s="28">
        <f t="shared" si="9"/>
        <v>2512787.5299999998</v>
      </c>
      <c r="S80" s="28">
        <f t="shared" si="9"/>
        <v>2998427.7700000009</v>
      </c>
      <c r="T80" s="28">
        <f t="shared" si="9"/>
        <v>3531753</v>
      </c>
      <c r="U80" s="28">
        <f t="shared" si="9"/>
        <v>3916871.5736691663</v>
      </c>
      <c r="V80" s="28">
        <f t="shared" si="9"/>
        <v>4020547.9531613966</v>
      </c>
      <c r="W80" s="28">
        <f t="shared" ref="W80:AC80" si="10">W35</f>
        <v>4000732.9744531</v>
      </c>
      <c r="X80" s="28">
        <f t="shared" si="10"/>
        <v>4061093.7562000006</v>
      </c>
      <c r="Y80" s="28">
        <f t="shared" si="10"/>
        <v>3772509.1899999995</v>
      </c>
      <c r="Z80" s="28">
        <f t="shared" si="10"/>
        <v>4312580.5531000011</v>
      </c>
      <c r="AA80" s="28">
        <f t="shared" si="10"/>
        <v>4499073.47</v>
      </c>
      <c r="AB80" s="28">
        <f t="shared" si="10"/>
        <v>4410954.7019999996</v>
      </c>
      <c r="AC80" s="28">
        <f t="shared" si="10"/>
        <v>4219306.2399999984</v>
      </c>
      <c r="AD80" s="40">
        <f t="shared" ref="AD80" si="11">AD35</f>
        <v>4038720.8000000003</v>
      </c>
      <c r="AE80" s="92"/>
    </row>
    <row r="81" spans="1:31" x14ac:dyDescent="0.25">
      <c r="A81" s="71"/>
      <c r="B81" s="157" t="s">
        <v>85</v>
      </c>
      <c r="C81" s="26" t="s">
        <v>35</v>
      </c>
      <c r="D81" s="26" t="s">
        <v>35</v>
      </c>
      <c r="E81" s="26" t="s">
        <v>35</v>
      </c>
      <c r="F81" s="26" t="s">
        <v>35</v>
      </c>
      <c r="G81" s="26" t="s">
        <v>35</v>
      </c>
      <c r="H81" s="26" t="s">
        <v>35</v>
      </c>
      <c r="I81" s="26" t="s">
        <v>35</v>
      </c>
      <c r="J81" s="29" t="str">
        <f t="shared" ref="J81:O81" si="12">J76</f>
        <v>N/A</v>
      </c>
      <c r="K81" s="29" t="str">
        <f t="shared" si="12"/>
        <v>N/A</v>
      </c>
      <c r="L81" s="29" t="str">
        <f t="shared" si="12"/>
        <v>N/A</v>
      </c>
      <c r="M81" s="29" t="str">
        <f t="shared" si="12"/>
        <v>N/A</v>
      </c>
      <c r="N81" s="29" t="str">
        <f t="shared" si="12"/>
        <v>N/A</v>
      </c>
      <c r="O81" s="29">
        <f t="shared" si="12"/>
        <v>214306.4</v>
      </c>
      <c r="P81" s="29">
        <f t="shared" ref="P81:V81" si="13">P76</f>
        <v>1423710.1</v>
      </c>
      <c r="Q81" s="29">
        <f t="shared" si="13"/>
        <v>1563035.1200000003</v>
      </c>
      <c r="R81" s="29">
        <f t="shared" si="13"/>
        <v>2401613.1199999996</v>
      </c>
      <c r="S81" s="29">
        <f t="shared" si="13"/>
        <v>2233394.5599999996</v>
      </c>
      <c r="T81" s="29">
        <f t="shared" si="13"/>
        <v>2702221</v>
      </c>
      <c r="U81" s="29">
        <f t="shared" si="13"/>
        <v>3144873.8357084668</v>
      </c>
      <c r="V81" s="29">
        <f t="shared" si="13"/>
        <v>3661641.159736848</v>
      </c>
      <c r="W81" s="29">
        <f t="shared" ref="W81:AC81" si="14">W76</f>
        <v>3289209.7835563323</v>
      </c>
      <c r="X81" s="29">
        <f t="shared" si="14"/>
        <v>2731503.5050333333</v>
      </c>
      <c r="Y81" s="29">
        <f t="shared" si="14"/>
        <v>3665158.3699999996</v>
      </c>
      <c r="Z81" s="29">
        <f t="shared" si="14"/>
        <v>3906191.2215000009</v>
      </c>
      <c r="AA81" s="29">
        <f t="shared" si="14"/>
        <v>3765635.3899999997</v>
      </c>
      <c r="AB81" s="29">
        <f t="shared" si="14"/>
        <v>3449516.665000001</v>
      </c>
      <c r="AC81" s="29">
        <f t="shared" si="14"/>
        <v>3640255.2399999998</v>
      </c>
      <c r="AD81" s="41">
        <f t="shared" ref="AD81" si="15">AD76</f>
        <v>3702389.1999999988</v>
      </c>
      <c r="AE81" s="92"/>
    </row>
    <row r="82" spans="1:31" s="37" customFormat="1" ht="26.4" x14ac:dyDescent="0.25">
      <c r="A82" s="72"/>
      <c r="B82" s="158" t="s">
        <v>94</v>
      </c>
      <c r="C82" s="83">
        <f t="shared" ref="C82:I82" si="16">C80</f>
        <v>449886.8</v>
      </c>
      <c r="D82" s="83">
        <f t="shared" si="16"/>
        <v>1435431</v>
      </c>
      <c r="E82" s="83">
        <f t="shared" si="16"/>
        <v>1521131</v>
      </c>
      <c r="F82" s="83">
        <f t="shared" si="16"/>
        <v>1889469</v>
      </c>
      <c r="G82" s="83">
        <f t="shared" si="16"/>
        <v>1868719</v>
      </c>
      <c r="H82" s="83">
        <f t="shared" si="16"/>
        <v>2150735</v>
      </c>
      <c r="I82" s="83">
        <f t="shared" si="16"/>
        <v>2431787</v>
      </c>
      <c r="J82" s="83">
        <f>J80</f>
        <v>2492696</v>
      </c>
      <c r="K82" s="83">
        <f>K80</f>
        <v>2567869</v>
      </c>
      <c r="L82" s="83">
        <f>L80</f>
        <v>2462608</v>
      </c>
      <c r="M82" s="83">
        <f>M80</f>
        <v>2151262</v>
      </c>
      <c r="N82" s="83">
        <f>N80</f>
        <v>2165769.9462265065</v>
      </c>
      <c r="O82" s="83">
        <f>O80+O81</f>
        <v>2380912.0756073934</v>
      </c>
      <c r="P82" s="83">
        <f t="shared" ref="P82:V82" si="17">P80+P81</f>
        <v>3886481.61</v>
      </c>
      <c r="Q82" s="83">
        <f t="shared" si="17"/>
        <v>4266807.41</v>
      </c>
      <c r="R82" s="83">
        <f t="shared" si="17"/>
        <v>4914400.6499999994</v>
      </c>
      <c r="S82" s="83">
        <f t="shared" si="17"/>
        <v>5231822.33</v>
      </c>
      <c r="T82" s="83">
        <f t="shared" si="17"/>
        <v>6233974</v>
      </c>
      <c r="U82" s="83">
        <f t="shared" si="17"/>
        <v>7061745.4093776327</v>
      </c>
      <c r="V82" s="83">
        <f t="shared" si="17"/>
        <v>7682189.1128982445</v>
      </c>
      <c r="W82" s="83">
        <f>W80+W81</f>
        <v>7289942.7580094319</v>
      </c>
      <c r="X82" s="83">
        <f>X80+X81</f>
        <v>6792597.2612333335</v>
      </c>
      <c r="Y82" s="83">
        <f>Y80+Y81</f>
        <v>7437667.5599999987</v>
      </c>
      <c r="Z82" s="83">
        <f>Z80+Z81</f>
        <v>8218771.774600002</v>
      </c>
      <c r="AA82" s="83">
        <f>AA80+AA81</f>
        <v>8264708.8599999994</v>
      </c>
      <c r="AB82" s="83">
        <f t="shared" ref="AB82:AD82" si="18">AB80+AB81</f>
        <v>7860471.3670000006</v>
      </c>
      <c r="AC82" s="83">
        <f t="shared" si="18"/>
        <v>7859561.4799999986</v>
      </c>
      <c r="AD82" s="89">
        <f t="shared" si="18"/>
        <v>7741109.9999999991</v>
      </c>
      <c r="AE82" s="92"/>
    </row>
    <row r="83" spans="1:31" s="34" customFormat="1" x14ac:dyDescent="0.25">
      <c r="A83" s="71"/>
      <c r="B83" s="30" t="s">
        <v>37</v>
      </c>
      <c r="C83" s="31">
        <f t="shared" ref="C83:N83" si="19">C37</f>
        <v>2510384</v>
      </c>
      <c r="D83" s="31">
        <f t="shared" si="19"/>
        <v>3687769</v>
      </c>
      <c r="E83" s="31">
        <f t="shared" si="19"/>
        <v>4053194</v>
      </c>
      <c r="F83" s="31">
        <f t="shared" si="19"/>
        <v>3726339</v>
      </c>
      <c r="G83" s="31">
        <f t="shared" si="19"/>
        <v>3839623</v>
      </c>
      <c r="H83" s="31">
        <f t="shared" si="19"/>
        <v>3945287</v>
      </c>
      <c r="I83" s="31">
        <f t="shared" si="19"/>
        <v>4041168</v>
      </c>
      <c r="J83" s="31">
        <f t="shared" si="19"/>
        <v>4106228</v>
      </c>
      <c r="K83" s="31">
        <f t="shared" si="19"/>
        <v>3968241</v>
      </c>
      <c r="L83" s="31">
        <f t="shared" si="19"/>
        <v>3800114</v>
      </c>
      <c r="M83" s="31">
        <f t="shared" si="19"/>
        <v>4203507</v>
      </c>
      <c r="N83" s="31">
        <f t="shared" si="19"/>
        <v>4276276</v>
      </c>
      <c r="O83" s="31">
        <f>O37</f>
        <v>4480761</v>
      </c>
      <c r="P83" s="31">
        <f t="shared" ref="P83:V83" si="20">P37</f>
        <v>4610914.3</v>
      </c>
      <c r="Q83" s="31">
        <f t="shared" si="20"/>
        <v>4611406</v>
      </c>
      <c r="R83" s="31">
        <f t="shared" si="20"/>
        <v>4703879</v>
      </c>
      <c r="S83" s="31">
        <f t="shared" si="20"/>
        <v>4805202</v>
      </c>
      <c r="T83" s="31">
        <f t="shared" si="20"/>
        <v>4917870</v>
      </c>
      <c r="U83" s="31">
        <f t="shared" si="20"/>
        <v>5060502</v>
      </c>
      <c r="V83" s="31">
        <f t="shared" si="20"/>
        <v>5258076</v>
      </c>
      <c r="W83" s="31">
        <f t="shared" ref="W83:AA83" si="21">W37</f>
        <v>5309296</v>
      </c>
      <c r="X83" s="31">
        <f t="shared" si="21"/>
        <v>4978496.25</v>
      </c>
      <c r="Y83" s="31">
        <f t="shared" si="21"/>
        <v>4613329.33</v>
      </c>
      <c r="Z83" s="31">
        <f t="shared" si="21"/>
        <v>4548275.0999999996</v>
      </c>
      <c r="AA83" s="31">
        <f t="shared" si="21"/>
        <v>4377843.12</v>
      </c>
      <c r="AB83" s="31">
        <f>AB37</f>
        <v>4396880.3899999997</v>
      </c>
      <c r="AC83" s="31">
        <f>AC37</f>
        <v>4486592.41</v>
      </c>
      <c r="AD83" s="102">
        <f>AD37</f>
        <v>4590290</v>
      </c>
      <c r="AE83" s="92"/>
    </row>
    <row r="84" spans="1:31" x14ac:dyDescent="0.25">
      <c r="A84" s="73"/>
      <c r="B84" s="1" t="s">
        <v>38</v>
      </c>
      <c r="C84" s="26" t="s">
        <v>35</v>
      </c>
      <c r="D84" s="26" t="s">
        <v>35</v>
      </c>
      <c r="E84" s="26" t="s">
        <v>35</v>
      </c>
      <c r="F84" s="26" t="s">
        <v>35</v>
      </c>
      <c r="G84" s="26" t="s">
        <v>35</v>
      </c>
      <c r="H84" s="26" t="s">
        <v>35</v>
      </c>
      <c r="I84" s="26" t="s">
        <v>35</v>
      </c>
      <c r="J84" s="27" t="s">
        <v>44</v>
      </c>
      <c r="K84" s="27" t="s">
        <v>44</v>
      </c>
      <c r="L84" s="27" t="s">
        <v>44</v>
      </c>
      <c r="M84" s="27" t="s">
        <v>44</v>
      </c>
      <c r="N84" s="27" t="s">
        <v>44</v>
      </c>
      <c r="O84" s="32">
        <v>1673297</v>
      </c>
      <c r="P84" s="32">
        <v>1966188</v>
      </c>
      <c r="Q84" s="32">
        <v>1646395</v>
      </c>
      <c r="R84" s="32">
        <v>1380396</v>
      </c>
      <c r="S84" s="32">
        <v>1316850</v>
      </c>
      <c r="T84" s="32">
        <v>1596487</v>
      </c>
      <c r="U84" s="32">
        <v>2619340</v>
      </c>
      <c r="V84" s="32">
        <v>2474997</v>
      </c>
      <c r="W84" s="32">
        <v>2747184</v>
      </c>
      <c r="X84" s="32">
        <v>2520611.5800000005</v>
      </c>
      <c r="Y84" s="32">
        <v>1488387.6</v>
      </c>
      <c r="Z84" s="32">
        <v>2473613.7900000005</v>
      </c>
      <c r="AA84" s="134">
        <v>1925559.04</v>
      </c>
      <c r="AB84" s="134">
        <v>2725095.32</v>
      </c>
      <c r="AC84" s="134">
        <v>3016739.53</v>
      </c>
      <c r="AD84" s="110">
        <v>3538441.82</v>
      </c>
      <c r="AE84" s="92"/>
    </row>
    <row r="85" spans="1:31" s="35" customFormat="1" x14ac:dyDescent="0.25">
      <c r="A85" s="54"/>
      <c r="B85" s="2" t="s">
        <v>39</v>
      </c>
      <c r="C85" s="26" t="s">
        <v>35</v>
      </c>
      <c r="D85" s="26" t="s">
        <v>35</v>
      </c>
      <c r="E85" s="26" t="s">
        <v>35</v>
      </c>
      <c r="F85" s="26" t="s">
        <v>35</v>
      </c>
      <c r="G85" s="26" t="s">
        <v>35</v>
      </c>
      <c r="H85" s="26" t="s">
        <v>35</v>
      </c>
      <c r="I85" s="26" t="s">
        <v>35</v>
      </c>
      <c r="J85" s="26" t="s">
        <v>35</v>
      </c>
      <c r="K85" s="26" t="s">
        <v>35</v>
      </c>
      <c r="L85" s="26" t="s">
        <v>35</v>
      </c>
      <c r="M85" s="26" t="s">
        <v>35</v>
      </c>
      <c r="N85" s="26" t="s">
        <v>35</v>
      </c>
      <c r="O85" s="26" t="s">
        <v>35</v>
      </c>
      <c r="P85" s="26" t="s">
        <v>35</v>
      </c>
      <c r="Q85" s="26" t="s">
        <v>35</v>
      </c>
      <c r="R85" s="26" t="s">
        <v>35</v>
      </c>
      <c r="S85" s="26" t="s">
        <v>35</v>
      </c>
      <c r="T85" s="88">
        <v>11730</v>
      </c>
      <c r="U85" s="88">
        <v>16582</v>
      </c>
      <c r="V85" s="88">
        <v>27640.940199971199</v>
      </c>
      <c r="W85" s="88">
        <v>25811</v>
      </c>
      <c r="X85" s="88">
        <v>17800.91</v>
      </c>
      <c r="Y85" s="88">
        <v>24942.69</v>
      </c>
      <c r="Z85" s="88">
        <v>21159.341499999999</v>
      </c>
      <c r="AA85" s="135">
        <v>12251</v>
      </c>
      <c r="AB85" s="135">
        <v>13554.07</v>
      </c>
      <c r="AC85" s="135">
        <v>16207.48</v>
      </c>
      <c r="AD85" s="149">
        <v>18136.96</v>
      </c>
      <c r="AE85" s="92"/>
    </row>
    <row r="86" spans="1:31" s="35" customFormat="1" ht="26.4" x14ac:dyDescent="0.25">
      <c r="A86" s="54"/>
      <c r="B86" s="159" t="s">
        <v>91</v>
      </c>
      <c r="C86" s="26" t="s">
        <v>35</v>
      </c>
      <c r="D86" s="26" t="s">
        <v>35</v>
      </c>
      <c r="E86" s="26" t="s">
        <v>35</v>
      </c>
      <c r="F86" s="26" t="s">
        <v>35</v>
      </c>
      <c r="G86" s="26" t="s">
        <v>35</v>
      </c>
      <c r="H86" s="26" t="s">
        <v>35</v>
      </c>
      <c r="I86" s="26" t="s">
        <v>35</v>
      </c>
      <c r="J86" s="26" t="s">
        <v>44</v>
      </c>
      <c r="K86" s="26" t="s">
        <v>44</v>
      </c>
      <c r="L86" s="26" t="s">
        <v>44</v>
      </c>
      <c r="M86" s="26" t="s">
        <v>44</v>
      </c>
      <c r="N86" s="26" t="s">
        <v>44</v>
      </c>
      <c r="O86" s="87">
        <v>773749</v>
      </c>
      <c r="P86" s="87">
        <v>549239</v>
      </c>
      <c r="Q86" s="87">
        <v>1192376</v>
      </c>
      <c r="R86" s="87">
        <v>1343941</v>
      </c>
      <c r="S86" s="87">
        <v>1350013</v>
      </c>
      <c r="T86" s="87">
        <v>2557428</v>
      </c>
      <c r="U86" s="87">
        <v>2736151</v>
      </c>
      <c r="V86" s="87">
        <v>1689840</v>
      </c>
      <c r="W86" s="87">
        <v>1810580</v>
      </c>
      <c r="X86" s="87">
        <v>1634267.82</v>
      </c>
      <c r="Y86" s="87">
        <v>1550645.32</v>
      </c>
      <c r="Z86" s="87">
        <v>1229534.7999999998</v>
      </c>
      <c r="AA86" s="136">
        <v>1361117</v>
      </c>
      <c r="AB86" s="136">
        <v>887805.12</v>
      </c>
      <c r="AC86" s="136">
        <v>1542176.62</v>
      </c>
      <c r="AD86" s="111">
        <v>1525316.6</v>
      </c>
      <c r="AE86" s="92"/>
    </row>
    <row r="87" spans="1:31" s="35" customFormat="1" x14ac:dyDescent="0.25">
      <c r="A87" s="54"/>
      <c r="B87" s="55" t="s">
        <v>46</v>
      </c>
      <c r="C87" s="26" t="s">
        <v>35</v>
      </c>
      <c r="D87" s="26" t="s">
        <v>35</v>
      </c>
      <c r="E87" s="26" t="s">
        <v>35</v>
      </c>
      <c r="F87" s="26" t="s">
        <v>35</v>
      </c>
      <c r="G87" s="26" t="s">
        <v>35</v>
      </c>
      <c r="H87" s="26" t="s">
        <v>35</v>
      </c>
      <c r="I87" s="26" t="s">
        <v>35</v>
      </c>
      <c r="J87" s="56">
        <v>1021923</v>
      </c>
      <c r="K87" s="56">
        <v>1086700</v>
      </c>
      <c r="L87" s="56">
        <v>1216530</v>
      </c>
      <c r="M87" s="56">
        <v>1589673</v>
      </c>
      <c r="N87" s="56">
        <v>1272772</v>
      </c>
      <c r="O87" s="29">
        <f>O84+O86</f>
        <v>2447046</v>
      </c>
      <c r="P87" s="29">
        <f t="shared" ref="P87:S87" si="22">P84+P86</f>
        <v>2515427</v>
      </c>
      <c r="Q87" s="29">
        <f t="shared" si="22"/>
        <v>2838771</v>
      </c>
      <c r="R87" s="29">
        <f t="shared" si="22"/>
        <v>2724337</v>
      </c>
      <c r="S87" s="29">
        <f t="shared" si="22"/>
        <v>2666863</v>
      </c>
      <c r="T87" s="29">
        <f t="shared" ref="T87:U87" si="23">T84+T85+T86</f>
        <v>4165645</v>
      </c>
      <c r="U87" s="29">
        <f t="shared" si="23"/>
        <v>5372073</v>
      </c>
      <c r="V87" s="29">
        <f t="shared" ref="V87:AA87" si="24">V84+V85+V86</f>
        <v>4192477.9401999712</v>
      </c>
      <c r="W87" s="29">
        <f t="shared" si="24"/>
        <v>4583575</v>
      </c>
      <c r="X87" s="29">
        <f t="shared" si="24"/>
        <v>4172680.3100000005</v>
      </c>
      <c r="Y87" s="29">
        <f t="shared" si="24"/>
        <v>3063975.6100000003</v>
      </c>
      <c r="Z87" s="29">
        <f t="shared" si="24"/>
        <v>3724307.9315000004</v>
      </c>
      <c r="AA87" s="29">
        <f t="shared" si="24"/>
        <v>3298927.04</v>
      </c>
      <c r="AB87" s="29">
        <f>AB84+AB85+AB86</f>
        <v>3626454.51</v>
      </c>
      <c r="AC87" s="29">
        <f>AC84+AC85+AC86</f>
        <v>4575123.63</v>
      </c>
      <c r="AD87" s="41">
        <f>AD84+AD85+AD86</f>
        <v>5081895.38</v>
      </c>
      <c r="AE87" s="92"/>
    </row>
    <row r="88" spans="1:31" ht="26.4" x14ac:dyDescent="0.25">
      <c r="A88" s="54"/>
      <c r="B88" s="158" t="s">
        <v>88</v>
      </c>
      <c r="C88" s="26" t="s">
        <v>35</v>
      </c>
      <c r="D88" s="26" t="s">
        <v>35</v>
      </c>
      <c r="E88" s="26" t="s">
        <v>35</v>
      </c>
      <c r="F88" s="26" t="s">
        <v>35</v>
      </c>
      <c r="G88" s="26" t="s">
        <v>35</v>
      </c>
      <c r="H88" s="26" t="s">
        <v>35</v>
      </c>
      <c r="I88" s="26" t="s">
        <v>35</v>
      </c>
      <c r="J88" s="27" t="s">
        <v>44</v>
      </c>
      <c r="K88" s="27" t="s">
        <v>44</v>
      </c>
      <c r="L88" s="27" t="s">
        <v>44</v>
      </c>
      <c r="M88" s="27" t="s">
        <v>44</v>
      </c>
      <c r="N88" s="27" t="s">
        <v>44</v>
      </c>
      <c r="O88" s="83">
        <f t="shared" ref="O88:S88" si="25">O83+O84</f>
        <v>6154058</v>
      </c>
      <c r="P88" s="83">
        <f t="shared" si="25"/>
        <v>6577102.2999999998</v>
      </c>
      <c r="Q88" s="83">
        <f t="shared" si="25"/>
        <v>6257801</v>
      </c>
      <c r="R88" s="83">
        <f t="shared" si="25"/>
        <v>6084275</v>
      </c>
      <c r="S88" s="83">
        <f t="shared" si="25"/>
        <v>6122052</v>
      </c>
      <c r="T88" s="83">
        <f t="shared" ref="T88:U88" si="26">T83+T84+T85</f>
        <v>6526087</v>
      </c>
      <c r="U88" s="83">
        <f t="shared" si="26"/>
        <v>7696424</v>
      </c>
      <c r="V88" s="83">
        <f t="shared" ref="V88:AA88" si="27">V83+V84+V85</f>
        <v>7760713.9401999712</v>
      </c>
      <c r="W88" s="83">
        <f t="shared" si="27"/>
        <v>8082291</v>
      </c>
      <c r="X88" s="83">
        <f t="shared" si="27"/>
        <v>7516908.7400000002</v>
      </c>
      <c r="Y88" s="83">
        <f t="shared" si="27"/>
        <v>6126659.6200000001</v>
      </c>
      <c r="Z88" s="83">
        <f t="shared" si="27"/>
        <v>7043048.2315000007</v>
      </c>
      <c r="AA88" s="83">
        <f t="shared" si="27"/>
        <v>6315653.1600000001</v>
      </c>
      <c r="AB88" s="83">
        <f>AB83+AB84+AB85</f>
        <v>7135529.7799999993</v>
      </c>
      <c r="AC88" s="83">
        <f>AC83+AC84+AC85</f>
        <v>7519539.4199999999</v>
      </c>
      <c r="AD88" s="89">
        <f>AD83+AD84+AD85</f>
        <v>8146868.7800000003</v>
      </c>
      <c r="AE88" s="92"/>
    </row>
    <row r="89" spans="1:31" x14ac:dyDescent="0.25">
      <c r="A89" s="54"/>
      <c r="B89" s="52" t="s">
        <v>47</v>
      </c>
      <c r="C89" s="26" t="s">
        <v>35</v>
      </c>
      <c r="D89" s="26" t="s">
        <v>35</v>
      </c>
      <c r="E89" s="26" t="s">
        <v>35</v>
      </c>
      <c r="F89" s="26" t="s">
        <v>35</v>
      </c>
      <c r="G89" s="26" t="s">
        <v>35</v>
      </c>
      <c r="H89" s="26" t="s">
        <v>35</v>
      </c>
      <c r="I89" s="26" t="s">
        <v>35</v>
      </c>
      <c r="J89" s="86">
        <v>5128151</v>
      </c>
      <c r="K89" s="86">
        <v>5054941</v>
      </c>
      <c r="L89" s="86">
        <f>L83+L87</f>
        <v>5016644</v>
      </c>
      <c r="M89" s="86">
        <f>M83+M87</f>
        <v>5793180</v>
      </c>
      <c r="N89" s="86">
        <f>N83+N87</f>
        <v>5549048</v>
      </c>
      <c r="O89" s="86">
        <f>SUM(O83:O86)</f>
        <v>6927807</v>
      </c>
      <c r="P89" s="86">
        <f t="shared" ref="P89:V89" si="28">SUM(P83:P86)</f>
        <v>7126341.2999999998</v>
      </c>
      <c r="Q89" s="86">
        <f t="shared" si="28"/>
        <v>7450177</v>
      </c>
      <c r="R89" s="86">
        <f t="shared" si="28"/>
        <v>7428216</v>
      </c>
      <c r="S89" s="86">
        <f t="shared" si="28"/>
        <v>7472065</v>
      </c>
      <c r="T89" s="86">
        <f t="shared" si="28"/>
        <v>9083515</v>
      </c>
      <c r="U89" s="86">
        <f t="shared" si="28"/>
        <v>10432575</v>
      </c>
      <c r="V89" s="86">
        <f t="shared" si="28"/>
        <v>9450553.9401999712</v>
      </c>
      <c r="W89" s="86">
        <f>SUM(W83:W86)</f>
        <v>9892871</v>
      </c>
      <c r="X89" s="86">
        <f>SUM(X83:X86)</f>
        <v>9151176.5600000005</v>
      </c>
      <c r="Y89" s="86">
        <f>SUM(Y83:Y86)</f>
        <v>7677304.9400000004</v>
      </c>
      <c r="Z89" s="86">
        <f>SUM(Z83:Z86)</f>
        <v>8272583.0315000005</v>
      </c>
      <c r="AA89" s="86">
        <f>SUM(AA83:AA86)</f>
        <v>7676770.1600000001</v>
      </c>
      <c r="AB89" s="86">
        <f t="shared" ref="AB89:AC89" si="29">SUM(AB83:AB86)</f>
        <v>8023334.8999999994</v>
      </c>
      <c r="AC89" s="86">
        <f t="shared" si="29"/>
        <v>9061716.0399999991</v>
      </c>
      <c r="AD89" s="84">
        <f t="shared" ref="AD89" si="30">SUM(AD83:AD86)</f>
        <v>9672185.3800000008</v>
      </c>
      <c r="AE89" s="92"/>
    </row>
    <row r="90" spans="1:31" ht="26.4" x14ac:dyDescent="0.25">
      <c r="A90" s="20"/>
      <c r="B90" s="46" t="s">
        <v>89</v>
      </c>
      <c r="C90" s="26" t="s">
        <v>35</v>
      </c>
      <c r="D90" s="26" t="s">
        <v>35</v>
      </c>
      <c r="E90" s="26" t="s">
        <v>35</v>
      </c>
      <c r="F90" s="26" t="s">
        <v>35</v>
      </c>
      <c r="G90" s="26" t="s">
        <v>35</v>
      </c>
      <c r="H90" s="26" t="s">
        <v>35</v>
      </c>
      <c r="I90" s="26" t="s">
        <v>35</v>
      </c>
      <c r="J90" s="27" t="s">
        <v>44</v>
      </c>
      <c r="K90" s="27" t="s">
        <v>44</v>
      </c>
      <c r="L90" s="27" t="s">
        <v>44</v>
      </c>
      <c r="M90" s="27" t="s">
        <v>44</v>
      </c>
      <c r="N90" s="27" t="s">
        <v>44</v>
      </c>
      <c r="O90" s="29">
        <f>O82+O88</f>
        <v>8534970.0756073929</v>
      </c>
      <c r="P90" s="29">
        <f t="shared" ref="P90:V90" si="31">P82+P88</f>
        <v>10463583.91</v>
      </c>
      <c r="Q90" s="29">
        <f t="shared" si="31"/>
        <v>10524608.41</v>
      </c>
      <c r="R90" s="29">
        <f t="shared" si="31"/>
        <v>10998675.649999999</v>
      </c>
      <c r="S90" s="29">
        <f t="shared" si="31"/>
        <v>11353874.33</v>
      </c>
      <c r="T90" s="29">
        <f t="shared" si="31"/>
        <v>12760061</v>
      </c>
      <c r="U90" s="29">
        <f t="shared" si="31"/>
        <v>14758169.409377633</v>
      </c>
      <c r="V90" s="29">
        <f t="shared" si="31"/>
        <v>15442903.053098217</v>
      </c>
      <c r="W90" s="29">
        <f t="shared" ref="W90:AC90" si="32">W82+W88</f>
        <v>15372233.758009432</v>
      </c>
      <c r="X90" s="29">
        <f t="shared" si="32"/>
        <v>14309506.001233334</v>
      </c>
      <c r="Y90" s="29">
        <f t="shared" si="32"/>
        <v>13564327.18</v>
      </c>
      <c r="Z90" s="29">
        <f t="shared" si="32"/>
        <v>15261820.006100003</v>
      </c>
      <c r="AA90" s="29">
        <f t="shared" si="32"/>
        <v>14580362.02</v>
      </c>
      <c r="AB90" s="29">
        <f t="shared" si="32"/>
        <v>14996001.147</v>
      </c>
      <c r="AC90" s="29">
        <f t="shared" si="32"/>
        <v>15379100.899999999</v>
      </c>
      <c r="AD90" s="41">
        <f t="shared" ref="AD90" si="33">AD82+AD88</f>
        <v>15887978.779999999</v>
      </c>
      <c r="AE90" s="92"/>
    </row>
    <row r="91" spans="1:31" s="57" customFormat="1" ht="27" thickBot="1" x14ac:dyDescent="0.3">
      <c r="A91" s="58"/>
      <c r="B91" s="160" t="s">
        <v>90</v>
      </c>
      <c r="C91" s="66" t="s">
        <v>44</v>
      </c>
      <c r="D91" s="66" t="s">
        <v>44</v>
      </c>
      <c r="E91" s="66" t="s">
        <v>44</v>
      </c>
      <c r="F91" s="66" t="s">
        <v>44</v>
      </c>
      <c r="G91" s="66" t="s">
        <v>44</v>
      </c>
      <c r="H91" s="66" t="s">
        <v>44</v>
      </c>
      <c r="I91" s="66" t="s">
        <v>44</v>
      </c>
      <c r="J91" s="66">
        <f t="shared" ref="J91:M91" si="34">J80+J89</f>
        <v>7620847</v>
      </c>
      <c r="K91" s="66">
        <f t="shared" si="34"/>
        <v>7622810</v>
      </c>
      <c r="L91" s="66">
        <f t="shared" si="34"/>
        <v>7479252</v>
      </c>
      <c r="M91" s="66">
        <f t="shared" si="34"/>
        <v>7944442</v>
      </c>
      <c r="N91" s="66">
        <f>N80+N89</f>
        <v>7714817.9462265065</v>
      </c>
      <c r="O91" s="66">
        <f>O90+O86</f>
        <v>9308719.0756073929</v>
      </c>
      <c r="P91" s="66">
        <f t="shared" ref="P91:X91" si="35">P90+P86</f>
        <v>11012822.91</v>
      </c>
      <c r="Q91" s="66">
        <f t="shared" si="35"/>
        <v>11716984.41</v>
      </c>
      <c r="R91" s="66">
        <f t="shared" si="35"/>
        <v>12342616.649999999</v>
      </c>
      <c r="S91" s="66">
        <f t="shared" si="35"/>
        <v>12703887.33</v>
      </c>
      <c r="T91" s="66">
        <f t="shared" si="35"/>
        <v>15317489</v>
      </c>
      <c r="U91" s="66">
        <f t="shared" si="35"/>
        <v>17494320.409377635</v>
      </c>
      <c r="V91" s="66">
        <f t="shared" si="35"/>
        <v>17132743.053098217</v>
      </c>
      <c r="W91" s="66">
        <f t="shared" si="35"/>
        <v>17182813.758009434</v>
      </c>
      <c r="X91" s="66">
        <f t="shared" si="35"/>
        <v>15943773.821233334</v>
      </c>
      <c r="Y91" s="66">
        <f t="shared" ref="Y91:AD91" si="36">Y90+Y86</f>
        <v>15114972.5</v>
      </c>
      <c r="Z91" s="66">
        <f t="shared" si="36"/>
        <v>16491354.806100003</v>
      </c>
      <c r="AA91" s="66">
        <f t="shared" si="36"/>
        <v>15941479.02</v>
      </c>
      <c r="AB91" s="66">
        <f t="shared" si="36"/>
        <v>15883806.266999999</v>
      </c>
      <c r="AC91" s="66">
        <f t="shared" si="36"/>
        <v>16921277.52</v>
      </c>
      <c r="AD91" s="67">
        <f t="shared" si="36"/>
        <v>17413295.379999999</v>
      </c>
      <c r="AE91" s="92"/>
    </row>
    <row r="92" spans="1:31" ht="13.8" thickBot="1" x14ac:dyDescent="0.3">
      <c r="A92" s="20"/>
      <c r="B92" s="20"/>
      <c r="C92" s="20"/>
      <c r="D92" s="20"/>
      <c r="E92" s="20"/>
      <c r="F92" s="20"/>
      <c r="G92" s="20"/>
      <c r="H92" s="20"/>
      <c r="I92" s="20"/>
      <c r="J92" s="20"/>
      <c r="K92" s="20"/>
      <c r="L92" s="20"/>
      <c r="M92" s="20"/>
      <c r="N92" s="20"/>
      <c r="O92" s="20"/>
      <c r="P92" s="20"/>
      <c r="Q92" s="20"/>
      <c r="R92" s="20"/>
      <c r="S92" s="20"/>
      <c r="T92" s="20"/>
      <c r="U92" s="20"/>
      <c r="V92" s="20"/>
      <c r="W92" s="20"/>
      <c r="X92" s="20"/>
      <c r="AA92" s="112"/>
      <c r="AB92" s="112"/>
      <c r="AC92" s="119"/>
    </row>
    <row r="93" spans="1:31" s="34" customFormat="1" x14ac:dyDescent="0.25">
      <c r="A93" s="26"/>
      <c r="B93" s="63" t="s">
        <v>36</v>
      </c>
      <c r="C93" s="64">
        <f t="shared" ref="C93:W93" si="37">C39</f>
        <v>0.15197488013596594</v>
      </c>
      <c r="D93" s="64">
        <f t="shared" si="37"/>
        <v>0.2801825031230481</v>
      </c>
      <c r="E93" s="64">
        <f t="shared" si="37"/>
        <v>0.27288164934767889</v>
      </c>
      <c r="F93" s="64">
        <f t="shared" si="37"/>
        <v>0.33645541300557286</v>
      </c>
      <c r="G93" s="64">
        <f t="shared" si="37"/>
        <v>0.32736633509344742</v>
      </c>
      <c r="H93" s="64">
        <f t="shared" si="37"/>
        <v>0.35280958631710974</v>
      </c>
      <c r="I93" s="64">
        <f t="shared" si="37"/>
        <v>0.3756842122338252</v>
      </c>
      <c r="J93" s="64">
        <f t="shared" si="37"/>
        <v>0.37774279564365343</v>
      </c>
      <c r="K93" s="64">
        <f t="shared" si="37"/>
        <v>0.39287420193356598</v>
      </c>
      <c r="L93" s="64">
        <f t="shared" si="37"/>
        <v>0.39321687917809539</v>
      </c>
      <c r="M93" s="64">
        <f t="shared" si="37"/>
        <v>0.33852717541739125</v>
      </c>
      <c r="N93" s="64">
        <f t="shared" si="37"/>
        <v>0.33619287479548765</v>
      </c>
      <c r="O93" s="64">
        <f t="shared" si="37"/>
        <v>0.32593443108197773</v>
      </c>
      <c r="P93" s="64">
        <f t="shared" si="37"/>
        <v>0.34815958414754639</v>
      </c>
      <c r="Q93" s="64">
        <f t="shared" si="37"/>
        <v>0.36961126343237766</v>
      </c>
      <c r="R93" s="64">
        <f t="shared" si="37"/>
        <v>0.34819227403043107</v>
      </c>
      <c r="S93" s="64">
        <f t="shared" si="37"/>
        <v>0.38423501093389267</v>
      </c>
      <c r="T93" s="64">
        <f t="shared" si="37"/>
        <v>0.41797758314187511</v>
      </c>
      <c r="U93" s="64">
        <f t="shared" si="37"/>
        <v>0.43630484367470651</v>
      </c>
      <c r="V93" s="64">
        <f t="shared" si="37"/>
        <v>0.43331295388811641</v>
      </c>
      <c r="W93" s="64">
        <f t="shared" si="37"/>
        <v>0.4297229348513511</v>
      </c>
      <c r="X93" s="64">
        <f t="shared" ref="X93:AC93" si="38">X39</f>
        <v>0.44925641023703627</v>
      </c>
      <c r="Y93" s="64">
        <f t="shared" si="38"/>
        <v>0.4498666628271778</v>
      </c>
      <c r="Z93" s="64">
        <f t="shared" si="38"/>
        <v>0.48670023775765153</v>
      </c>
      <c r="AA93" s="64">
        <f t="shared" si="38"/>
        <v>0.50682840425337372</v>
      </c>
      <c r="AB93" s="64">
        <f t="shared" si="38"/>
        <v>0.50079896545819658</v>
      </c>
      <c r="AC93" s="64">
        <f t="shared" si="38"/>
        <v>0.48464913383755037</v>
      </c>
      <c r="AD93" s="65">
        <f t="shared" ref="AD93" si="39">AD39</f>
        <v>0.46803983603775301</v>
      </c>
    </row>
    <row r="94" spans="1:31" s="34" customFormat="1" ht="13.8" thickBot="1" x14ac:dyDescent="0.3">
      <c r="A94" s="26"/>
      <c r="B94" s="43" t="s">
        <v>80</v>
      </c>
      <c r="C94" s="50" t="s">
        <v>35</v>
      </c>
      <c r="D94" s="50" t="s">
        <v>35</v>
      </c>
      <c r="E94" s="50" t="s">
        <v>35</v>
      </c>
      <c r="F94" s="50" t="s">
        <v>35</v>
      </c>
      <c r="G94" s="50" t="s">
        <v>35</v>
      </c>
      <c r="H94" s="50" t="s">
        <v>35</v>
      </c>
      <c r="I94" s="50" t="s">
        <v>35</v>
      </c>
      <c r="J94" s="50" t="s">
        <v>35</v>
      </c>
      <c r="K94" s="50" t="s">
        <v>35</v>
      </c>
      <c r="L94" s="50" t="s">
        <v>35</v>
      </c>
      <c r="M94" s="50" t="s">
        <v>35</v>
      </c>
      <c r="N94" s="50" t="s">
        <v>35</v>
      </c>
      <c r="O94" s="44">
        <f t="shared" ref="O94:X94" si="40">O82/O90</f>
        <v>0.27895962780372785</v>
      </c>
      <c r="P94" s="44">
        <f t="shared" si="40"/>
        <v>0.37142929644647921</v>
      </c>
      <c r="Q94" s="44">
        <f t="shared" si="40"/>
        <v>0.40541246227706446</v>
      </c>
      <c r="R94" s="44">
        <f t="shared" si="40"/>
        <v>0.44681749024938289</v>
      </c>
      <c r="S94" s="44">
        <f t="shared" si="40"/>
        <v>0.4607962161582248</v>
      </c>
      <c r="T94" s="44">
        <f t="shared" si="40"/>
        <v>0.48855362055087354</v>
      </c>
      <c r="U94" s="44">
        <f t="shared" si="40"/>
        <v>0.47849738090758465</v>
      </c>
      <c r="V94" s="44">
        <f t="shared" si="40"/>
        <v>0.49745757559211079</v>
      </c>
      <c r="W94" s="44">
        <f t="shared" si="40"/>
        <v>0.47422794063427087</v>
      </c>
      <c r="X94" s="44">
        <f t="shared" si="40"/>
        <v>0.47469124794719542</v>
      </c>
      <c r="Y94" s="44">
        <f t="shared" ref="Y94:Z94" si="41">Y82/Y90</f>
        <v>0.54832557938933457</v>
      </c>
      <c r="Z94" s="44">
        <f t="shared" si="41"/>
        <v>0.53851845791098563</v>
      </c>
      <c r="AA94" s="44">
        <f t="shared" ref="AA94" si="42">AA82/AA90</f>
        <v>0.56683838499093731</v>
      </c>
      <c r="AB94" s="44">
        <f>AB82/AB90</f>
        <v>0.52417116336194158</v>
      </c>
      <c r="AC94" s="44">
        <f>AC82/AC90</f>
        <v>0.51105467940586824</v>
      </c>
      <c r="AD94" s="45">
        <f>AD82/AD90</f>
        <v>0.48723063563910418</v>
      </c>
    </row>
    <row r="95" spans="1:31" ht="13.8" thickBot="1" x14ac:dyDescent="0.3">
      <c r="A95" s="74"/>
      <c r="B95" s="20"/>
      <c r="C95" s="20"/>
      <c r="D95" s="20"/>
      <c r="E95" s="20"/>
      <c r="F95" s="20"/>
      <c r="G95" s="20"/>
      <c r="H95" s="20"/>
      <c r="I95" s="20"/>
      <c r="J95" s="20"/>
      <c r="K95" s="20"/>
      <c r="L95" s="20"/>
      <c r="M95" s="20"/>
      <c r="N95" s="20"/>
      <c r="O95" s="20"/>
      <c r="P95" s="20"/>
      <c r="Q95" s="20"/>
      <c r="R95" s="20"/>
      <c r="S95" s="20"/>
      <c r="T95" s="20"/>
      <c r="U95" s="20"/>
      <c r="V95" s="20"/>
      <c r="W95" s="20"/>
      <c r="X95" s="20"/>
      <c r="AA95" s="112"/>
      <c r="AB95" s="112"/>
      <c r="AC95" s="120"/>
    </row>
    <row r="96" spans="1:31" s="34" customFormat="1" x14ac:dyDescent="0.25">
      <c r="A96" s="75"/>
      <c r="B96" s="49" t="s">
        <v>48</v>
      </c>
      <c r="C96" s="4">
        <v>1986</v>
      </c>
      <c r="D96" s="4">
        <v>1988</v>
      </c>
      <c r="E96" s="4">
        <v>1989</v>
      </c>
      <c r="F96" s="4">
        <v>1990</v>
      </c>
      <c r="G96" s="4">
        <v>1991</v>
      </c>
      <c r="H96" s="4">
        <v>1992</v>
      </c>
      <c r="I96" s="4">
        <v>1993</v>
      </c>
      <c r="J96" s="4">
        <v>1994</v>
      </c>
      <c r="K96" s="4">
        <v>1995</v>
      </c>
      <c r="L96" s="4">
        <v>1996</v>
      </c>
      <c r="M96" s="4">
        <v>1997</v>
      </c>
      <c r="N96" s="4">
        <v>1998</v>
      </c>
      <c r="O96" s="4">
        <v>1999</v>
      </c>
      <c r="P96" s="4">
        <v>2000</v>
      </c>
      <c r="Q96" s="4">
        <v>2001</v>
      </c>
      <c r="R96" s="4">
        <v>2002</v>
      </c>
      <c r="S96" s="4">
        <v>2003</v>
      </c>
      <c r="T96" s="4">
        <v>2004</v>
      </c>
      <c r="U96" s="4">
        <v>2005</v>
      </c>
      <c r="V96" s="4">
        <v>2006</v>
      </c>
      <c r="W96" s="4">
        <v>2007</v>
      </c>
      <c r="X96" s="4">
        <v>2008</v>
      </c>
      <c r="Y96" s="4">
        <v>2009</v>
      </c>
      <c r="Z96" s="4">
        <v>2010</v>
      </c>
      <c r="AA96" s="123">
        <v>2011</v>
      </c>
      <c r="AB96" s="123">
        <v>2012</v>
      </c>
      <c r="AC96" s="123">
        <v>2013</v>
      </c>
      <c r="AD96" s="106">
        <v>2014</v>
      </c>
    </row>
    <row r="97" spans="1:30" s="34" customFormat="1" x14ac:dyDescent="0.25">
      <c r="A97" s="75"/>
      <c r="B97" s="8"/>
      <c r="C97" s="18"/>
      <c r="D97" s="18"/>
      <c r="E97" s="18"/>
      <c r="F97" s="18"/>
      <c r="G97" s="18"/>
      <c r="H97" s="18"/>
      <c r="I97" s="18"/>
      <c r="J97" s="18"/>
      <c r="K97" s="18"/>
      <c r="L97" s="18"/>
      <c r="M97" s="18"/>
      <c r="N97" s="18"/>
      <c r="O97" s="18"/>
      <c r="P97" s="18"/>
      <c r="Q97" s="18"/>
      <c r="R97" s="18"/>
      <c r="S97" s="18"/>
      <c r="T97" s="26"/>
      <c r="U97" s="26"/>
      <c r="V97" s="26"/>
      <c r="W97" s="26"/>
      <c r="X97" s="26"/>
      <c r="Y97" s="21"/>
      <c r="Z97" s="21"/>
      <c r="AA97" s="128"/>
      <c r="AB97" s="128"/>
      <c r="AC97" s="128"/>
      <c r="AD97" s="113"/>
    </row>
    <row r="98" spans="1:30" s="34" customFormat="1" x14ac:dyDescent="0.25">
      <c r="A98" s="76"/>
      <c r="B98" s="46" t="s">
        <v>24</v>
      </c>
      <c r="C98" s="6">
        <v>4462200</v>
      </c>
      <c r="D98" s="6">
        <v>4616900</v>
      </c>
      <c r="E98" s="6">
        <v>4728100</v>
      </c>
      <c r="F98" s="6">
        <v>4866700</v>
      </c>
      <c r="G98" s="6">
        <v>5021300</v>
      </c>
      <c r="H98" s="6">
        <v>5141200</v>
      </c>
      <c r="I98" s="6">
        <v>5265700</v>
      </c>
      <c r="J98" s="6">
        <v>5364300</v>
      </c>
      <c r="K98" s="6">
        <v>5470100</v>
      </c>
      <c r="L98" s="6">
        <v>5567800</v>
      </c>
      <c r="M98" s="6">
        <v>5663800</v>
      </c>
      <c r="N98" s="6">
        <v>5750000</v>
      </c>
      <c r="O98" s="6">
        <v>5830800</v>
      </c>
      <c r="P98" s="6">
        <v>5894100</v>
      </c>
      <c r="Q98" s="6">
        <v>5974900</v>
      </c>
      <c r="R98" s="6">
        <v>6041700</v>
      </c>
      <c r="S98" s="6">
        <v>6098300</v>
      </c>
      <c r="T98" s="6">
        <v>6167800</v>
      </c>
      <c r="U98" s="6">
        <v>6256400</v>
      </c>
      <c r="V98" s="6">
        <v>6375600</v>
      </c>
      <c r="W98" s="6">
        <v>6488000</v>
      </c>
      <c r="X98" s="6">
        <v>6587600</v>
      </c>
      <c r="Y98" s="6">
        <v>6668200</v>
      </c>
      <c r="Z98" s="6">
        <v>6724540</v>
      </c>
      <c r="AA98" s="137">
        <v>6767900</v>
      </c>
      <c r="AB98" s="137">
        <v>6817770</v>
      </c>
      <c r="AC98" s="143">
        <v>6882400</v>
      </c>
      <c r="AD98" s="121">
        <v>6968170</v>
      </c>
    </row>
    <row r="99" spans="1:30" x14ac:dyDescent="0.25">
      <c r="A99" s="20"/>
      <c r="B99" s="46"/>
      <c r="C99" s="19"/>
      <c r="D99" s="19"/>
      <c r="E99" s="19"/>
      <c r="F99" s="19"/>
      <c r="G99" s="19"/>
      <c r="H99" s="19"/>
      <c r="I99" s="19"/>
      <c r="J99" s="19"/>
      <c r="K99" s="19"/>
      <c r="L99" s="19"/>
      <c r="M99" s="19"/>
      <c r="N99" s="19"/>
      <c r="O99" s="19"/>
      <c r="P99" s="19"/>
      <c r="Q99" s="19"/>
      <c r="R99" s="19"/>
      <c r="S99" s="19"/>
      <c r="T99" s="20"/>
      <c r="U99" s="20"/>
      <c r="V99" s="20"/>
      <c r="W99" s="20"/>
      <c r="X99" s="20"/>
      <c r="Y99" s="21"/>
      <c r="Z99" s="21"/>
      <c r="AA99" s="138"/>
      <c r="AB99" s="138"/>
      <c r="AC99" s="144"/>
      <c r="AD99" s="122"/>
    </row>
    <row r="100" spans="1:30" x14ac:dyDescent="0.25">
      <c r="A100" s="77"/>
      <c r="B100" s="47" t="s">
        <v>42</v>
      </c>
      <c r="C100" s="21">
        <f t="shared" ref="C100:X100" si="43">C37*2000/C98/365</f>
        <v>3.0826786713108527</v>
      </c>
      <c r="D100" s="21">
        <f t="shared" si="43"/>
        <v>4.3767362136189938</v>
      </c>
      <c r="E100" s="21">
        <f t="shared" si="43"/>
        <v>4.6972953600348601</v>
      </c>
      <c r="F100" s="21">
        <f t="shared" si="43"/>
        <v>4.1955115150740658</v>
      </c>
      <c r="G100" s="21">
        <f t="shared" si="43"/>
        <v>4.1899568113807781</v>
      </c>
      <c r="H100" s="21">
        <f t="shared" si="43"/>
        <v>4.2048570292741214</v>
      </c>
      <c r="I100" s="21">
        <f t="shared" si="43"/>
        <v>4.2052122797291647</v>
      </c>
      <c r="J100" s="21">
        <f t="shared" si="43"/>
        <v>4.194373814300989</v>
      </c>
      <c r="K100" s="21">
        <f t="shared" si="43"/>
        <v>3.9750253745580268</v>
      </c>
      <c r="L100" s="21">
        <f t="shared" si="43"/>
        <v>3.7398150913742279</v>
      </c>
      <c r="M100" s="21">
        <f t="shared" si="43"/>
        <v>4.066689337281181</v>
      </c>
      <c r="N100" s="21">
        <f t="shared" si="43"/>
        <v>4.0750694460988681</v>
      </c>
      <c r="O100" s="21">
        <f t="shared" si="43"/>
        <v>4.2107626858223837</v>
      </c>
      <c r="P100" s="21">
        <f t="shared" si="43"/>
        <v>4.2865380355977063</v>
      </c>
      <c r="Q100" s="21">
        <f t="shared" si="43"/>
        <v>4.2290210852385446</v>
      </c>
      <c r="R100" s="21">
        <f t="shared" si="43"/>
        <v>4.2661303030694659</v>
      </c>
      <c r="S100" s="21">
        <f t="shared" si="43"/>
        <v>4.3175760412906445</v>
      </c>
      <c r="T100" s="21">
        <f t="shared" si="43"/>
        <v>4.3690185928065643</v>
      </c>
      <c r="U100" s="21">
        <f t="shared" si="43"/>
        <v>4.4320660575077975</v>
      </c>
      <c r="V100" s="21">
        <f t="shared" si="43"/>
        <v>4.5190061080472042</v>
      </c>
      <c r="W100" s="21">
        <f t="shared" si="43"/>
        <v>4.4839754742158338</v>
      </c>
      <c r="X100" s="21">
        <f t="shared" si="43"/>
        <v>4.1410273099230848</v>
      </c>
      <c r="Y100" s="21">
        <f t="shared" ref="Y100:Z100" si="44">Y37*2000/Y98/365</f>
        <v>3.7909056232135101</v>
      </c>
      <c r="Z100" s="21">
        <f t="shared" si="44"/>
        <v>3.7061353404791633</v>
      </c>
      <c r="AA100" s="21">
        <f t="shared" ref="AA100" si="45">AA37*2000/AA98/365</f>
        <v>3.5444054255311181</v>
      </c>
      <c r="AB100" s="21">
        <f>AB37*2000/AB98/365</f>
        <v>3.533779415801829</v>
      </c>
      <c r="AC100" s="144">
        <f>AC37*2000/AC98/365</f>
        <v>3.5720196443101244</v>
      </c>
      <c r="AD100" s="122">
        <f>AD37*2000/AD98/365</f>
        <v>3.6095953417615729</v>
      </c>
    </row>
    <row r="101" spans="1:30" ht="26.4" x14ac:dyDescent="0.25">
      <c r="A101" s="77"/>
      <c r="B101" s="47" t="s">
        <v>92</v>
      </c>
      <c r="C101" s="21">
        <f t="shared" ref="C101:X101" si="46">C35*2000/C98/365</f>
        <v>0.55244792942605248</v>
      </c>
      <c r="D101" s="21">
        <f t="shared" si="46"/>
        <v>1.7036053071250739</v>
      </c>
      <c r="E101" s="21">
        <f t="shared" si="46"/>
        <v>1.7628570426940302</v>
      </c>
      <c r="F101" s="21">
        <f t="shared" si="46"/>
        <v>2.1273665511579813</v>
      </c>
      <c r="G101" s="21">
        <f t="shared" si="46"/>
        <v>2.0392241380486253</v>
      </c>
      <c r="H101" s="21">
        <f t="shared" si="46"/>
        <v>2.2922370876582301</v>
      </c>
      <c r="I101" s="21">
        <f t="shared" si="46"/>
        <v>2.5305012199655512</v>
      </c>
      <c r="J101" s="21">
        <f t="shared" si="46"/>
        <v>2.5462051375161869</v>
      </c>
      <c r="K101" s="21">
        <f t="shared" si="46"/>
        <v>2.572259203395395</v>
      </c>
      <c r="L101" s="21">
        <f t="shared" si="46"/>
        <v>2.4235321789132915</v>
      </c>
      <c r="M101" s="21">
        <f t="shared" si="46"/>
        <v>2.0812417434057293</v>
      </c>
      <c r="N101" s="21">
        <f t="shared" si="46"/>
        <v>2.0638665360109654</v>
      </c>
      <c r="O101" s="21">
        <f t="shared" si="46"/>
        <v>2.0360519862002473</v>
      </c>
      <c r="P101" s="21">
        <f t="shared" si="46"/>
        <v>2.2895163656807491</v>
      </c>
      <c r="Q101" s="21">
        <f t="shared" si="46"/>
        <v>2.4795713116766787</v>
      </c>
      <c r="R101" s="21">
        <f t="shared" si="46"/>
        <v>2.2789444683649549</v>
      </c>
      <c r="S101" s="21">
        <f t="shared" si="46"/>
        <v>2.6941510265942079</v>
      </c>
      <c r="T101" s="21">
        <f t="shared" si="46"/>
        <v>3.1375970739772221</v>
      </c>
      <c r="U101" s="21">
        <f t="shared" si="46"/>
        <v>3.4304568110587175</v>
      </c>
      <c r="V101" s="21">
        <f t="shared" si="46"/>
        <v>3.4554237629948741</v>
      </c>
      <c r="W101" s="21">
        <f t="shared" si="46"/>
        <v>3.3788262203377362</v>
      </c>
      <c r="X101" s="21">
        <f t="shared" si="46"/>
        <v>3.3779477392560704</v>
      </c>
      <c r="Y101" s="21">
        <f t="shared" ref="Y101:Z101" si="47">Y35*2000/Y98/365</f>
        <v>3.099979489648887</v>
      </c>
      <c r="Z101" s="21">
        <f t="shared" si="47"/>
        <v>3.5140810186497058</v>
      </c>
      <c r="AA101" s="21">
        <f t="shared" ref="AA101:AB101" si="48">AA35*2000/AA98/365</f>
        <v>3.6425563867467035</v>
      </c>
      <c r="AB101" s="21">
        <f t="shared" si="48"/>
        <v>3.5450909616310686</v>
      </c>
      <c r="AC101" s="144">
        <f>AC35*2000/AC98/365</f>
        <v>3.3592186223665199</v>
      </c>
      <c r="AD101" s="122">
        <f>AD35*2000/AD98/365</f>
        <v>3.1758664019823533</v>
      </c>
    </row>
    <row r="102" spans="1:30" x14ac:dyDescent="0.25">
      <c r="A102" s="78"/>
      <c r="B102" s="47" t="s">
        <v>43</v>
      </c>
      <c r="C102" s="21">
        <f t="shared" ref="C102:X102" si="49">C38*2000/C98/365</f>
        <v>3.6351266007369056</v>
      </c>
      <c r="D102" s="21">
        <f t="shared" si="49"/>
        <v>6.0803415207440681</v>
      </c>
      <c r="E102" s="21">
        <f t="shared" si="49"/>
        <v>6.4601524027288901</v>
      </c>
      <c r="F102" s="21">
        <f t="shared" si="49"/>
        <v>6.3228780662320476</v>
      </c>
      <c r="G102" s="21">
        <f t="shared" si="49"/>
        <v>6.2291809494294039</v>
      </c>
      <c r="H102" s="21">
        <f t="shared" si="49"/>
        <v>6.4970941169323515</v>
      </c>
      <c r="I102" s="21">
        <f t="shared" si="49"/>
        <v>6.7357134996947163</v>
      </c>
      <c r="J102" s="21">
        <f t="shared" si="49"/>
        <v>6.7405789518171755</v>
      </c>
      <c r="K102" s="21">
        <f t="shared" si="49"/>
        <v>6.5472845779534223</v>
      </c>
      <c r="L102" s="21">
        <f t="shared" si="49"/>
        <v>6.1633472702875185</v>
      </c>
      <c r="M102" s="21">
        <f t="shared" si="49"/>
        <v>6.1479310806869103</v>
      </c>
      <c r="N102" s="21">
        <f t="shared" si="49"/>
        <v>6.1389359821098326</v>
      </c>
      <c r="O102" s="21">
        <f t="shared" si="49"/>
        <v>6.2468146720226301</v>
      </c>
      <c r="P102" s="21">
        <f t="shared" si="49"/>
        <v>6.576054401278455</v>
      </c>
      <c r="Q102" s="21">
        <f t="shared" si="49"/>
        <v>6.7085923969152237</v>
      </c>
      <c r="R102" s="21">
        <f t="shared" si="49"/>
        <v>6.54507477143442</v>
      </c>
      <c r="S102" s="21">
        <f t="shared" si="49"/>
        <v>7.011727067884852</v>
      </c>
      <c r="T102" s="21">
        <f t="shared" si="49"/>
        <v>7.5066156667837873</v>
      </c>
      <c r="U102" s="21">
        <f t="shared" si="49"/>
        <v>7.8625228685665132</v>
      </c>
      <c r="V102" s="21">
        <f t="shared" si="49"/>
        <v>7.9744298710420782</v>
      </c>
      <c r="W102" s="21">
        <f t="shared" si="49"/>
        <v>7.8628016945535686</v>
      </c>
      <c r="X102" s="21">
        <f t="shared" si="49"/>
        <v>7.5189750491791552</v>
      </c>
      <c r="Y102" s="21">
        <f t="shared" ref="Y102:Z102" si="50">Y38*2000/Y98/365</f>
        <v>6.8908851128623985</v>
      </c>
      <c r="Z102" s="21">
        <f t="shared" si="50"/>
        <v>7.2202163591288686</v>
      </c>
      <c r="AA102" s="21">
        <f t="shared" ref="AA102" si="51">AA38*2000/AA98/365</f>
        <v>7.1869618122778212</v>
      </c>
      <c r="AB102" s="21">
        <f>AB38*2000/AB98/365</f>
        <v>7.0788703774328967</v>
      </c>
      <c r="AC102" s="144">
        <f>AC38*2000/AC98/365</f>
        <v>6.931238266676643</v>
      </c>
      <c r="AD102" s="122">
        <f>AD38*2000/AD98/365</f>
        <v>6.7854617437439257</v>
      </c>
    </row>
    <row r="103" spans="1:30" x14ac:dyDescent="0.25">
      <c r="A103" s="78"/>
      <c r="B103" s="47"/>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144"/>
      <c r="AD103" s="122"/>
    </row>
    <row r="104" spans="1:30" ht="26.4" x14ac:dyDescent="0.25">
      <c r="A104" s="78"/>
      <c r="B104" s="48" t="s">
        <v>45</v>
      </c>
      <c r="C104" s="85" t="s">
        <v>44</v>
      </c>
      <c r="D104" s="85" t="s">
        <v>44</v>
      </c>
      <c r="E104" s="85" t="s">
        <v>44</v>
      </c>
      <c r="F104" s="85" t="s">
        <v>44</v>
      </c>
      <c r="G104" s="85" t="s">
        <v>44</v>
      </c>
      <c r="H104" s="85" t="s">
        <v>44</v>
      </c>
      <c r="I104" s="85" t="s">
        <v>44</v>
      </c>
      <c r="J104" s="21">
        <f>J89*2000/365/J98</f>
        <v>5.2382337927122968</v>
      </c>
      <c r="K104" s="21">
        <f t="shared" ref="K104:W104" si="52">K89*2000/365/K98</f>
        <v>5.0635832707473485</v>
      </c>
      <c r="L104" s="21">
        <f t="shared" si="52"/>
        <v>4.9370416096074941</v>
      </c>
      <c r="M104" s="21">
        <f t="shared" si="52"/>
        <v>5.6046209355546663</v>
      </c>
      <c r="N104" s="21">
        <f t="shared" si="52"/>
        <v>5.2879552114353778</v>
      </c>
      <c r="O104" s="21">
        <f t="shared" si="52"/>
        <v>6.5103564350294745</v>
      </c>
      <c r="P104" s="21">
        <f t="shared" si="52"/>
        <v>6.6250055953329685</v>
      </c>
      <c r="Q104" s="21">
        <f t="shared" si="52"/>
        <v>6.83239680517379</v>
      </c>
      <c r="R104" s="21">
        <f t="shared" si="52"/>
        <v>6.7369371906346771</v>
      </c>
      <c r="S104" s="21">
        <f t="shared" si="52"/>
        <v>6.7138090808599475</v>
      </c>
      <c r="T104" s="21">
        <f t="shared" si="52"/>
        <v>8.0697631135099801</v>
      </c>
      <c r="U104" s="21">
        <f t="shared" si="52"/>
        <v>9.1370108242036867</v>
      </c>
      <c r="V104" s="21">
        <f t="shared" si="52"/>
        <v>8.1221935514422459</v>
      </c>
      <c r="W104" s="21">
        <f t="shared" si="52"/>
        <v>8.3550419742242781</v>
      </c>
      <c r="X104" s="21">
        <f t="shared" ref="X104:Y104" si="53">X89*2000/365/X98</f>
        <v>7.6117908199464832</v>
      </c>
      <c r="Y104" s="21">
        <f t="shared" si="53"/>
        <v>6.3086626569039801</v>
      </c>
      <c r="Z104" s="21">
        <f t="shared" ref="Z104:AB104" si="54">Z89*2000/365/Z98</f>
        <v>6.7408658570565363</v>
      </c>
      <c r="AA104" s="21">
        <f t="shared" si="54"/>
        <v>6.21529485178523</v>
      </c>
      <c r="AB104" s="21">
        <f t="shared" si="54"/>
        <v>6.448366387265863</v>
      </c>
      <c r="AC104" s="144">
        <f>AC89*2000/365/AC98</f>
        <v>7.2145237962545723</v>
      </c>
      <c r="AD104" s="122">
        <f>AD89*2000/365/AD98</f>
        <v>7.6057668017276443</v>
      </c>
    </row>
    <row r="105" spans="1:30" x14ac:dyDescent="0.25">
      <c r="A105" s="78"/>
      <c r="B105" s="48" t="s">
        <v>93</v>
      </c>
      <c r="C105" s="85" t="s">
        <v>44</v>
      </c>
      <c r="D105" s="85" t="s">
        <v>44</v>
      </c>
      <c r="E105" s="85" t="s">
        <v>44</v>
      </c>
      <c r="F105" s="85" t="s">
        <v>44</v>
      </c>
      <c r="G105" s="85" t="s">
        <v>44</v>
      </c>
      <c r="H105" s="85" t="s">
        <v>44</v>
      </c>
      <c r="I105" s="85" t="s">
        <v>44</v>
      </c>
      <c r="J105" s="21">
        <f>J82*2000/365/J98</f>
        <v>2.5462051375161869</v>
      </c>
      <c r="K105" s="21">
        <f t="shared" ref="K105:W105" si="55">K82*2000/365/K98</f>
        <v>2.572259203395395</v>
      </c>
      <c r="L105" s="21">
        <f t="shared" si="55"/>
        <v>2.4235321789132915</v>
      </c>
      <c r="M105" s="21">
        <f t="shared" si="55"/>
        <v>2.0812417434057293</v>
      </c>
      <c r="N105" s="21">
        <f t="shared" si="55"/>
        <v>2.0638665360109654</v>
      </c>
      <c r="O105" s="21">
        <f t="shared" si="55"/>
        <v>2.2374448729114387</v>
      </c>
      <c r="P105" s="21">
        <f t="shared" si="55"/>
        <v>3.6130689407773224</v>
      </c>
      <c r="Q105" s="21">
        <f t="shared" si="55"/>
        <v>3.9129971430713462</v>
      </c>
      <c r="R105" s="21">
        <f t="shared" si="55"/>
        <v>4.4570605524481559</v>
      </c>
      <c r="S105" s="21">
        <f t="shared" si="55"/>
        <v>4.7009034675956176</v>
      </c>
      <c r="T105" s="21">
        <f t="shared" si="55"/>
        <v>5.5382408060954669</v>
      </c>
      <c r="U105" s="21">
        <f t="shared" si="55"/>
        <v>6.1847860421088878</v>
      </c>
      <c r="V105" s="21">
        <f>V82*2000/365/V98</f>
        <v>6.602388311686803</v>
      </c>
      <c r="W105" s="21">
        <f t="shared" si="55"/>
        <v>6.1567342516506187</v>
      </c>
      <c r="X105" s="21">
        <f t="shared" ref="X105:Y105" si="56">X82*2000/365/X98</f>
        <v>5.6499652408246739</v>
      </c>
      <c r="Y105" s="21">
        <f t="shared" si="56"/>
        <v>6.1117457176630188</v>
      </c>
      <c r="Z105" s="21">
        <f t="shared" ref="Z105:AA105" si="57">Z82*2000/365/Z98</f>
        <v>6.6970180693726551</v>
      </c>
      <c r="AA105" s="21">
        <f t="shared" si="57"/>
        <v>6.6913039414302036</v>
      </c>
      <c r="AB105" s="21">
        <f>AB82*2000/365/AB98</f>
        <v>6.3174727196079727</v>
      </c>
      <c r="AC105" s="144">
        <f>AC82*2000/365/AC98</f>
        <v>6.2574233263643295</v>
      </c>
      <c r="AD105" s="122">
        <f>AD82*2000/365/AD98</f>
        <v>6.0872569262647733</v>
      </c>
    </row>
    <row r="106" spans="1:30" ht="26.4" x14ac:dyDescent="0.25">
      <c r="A106" s="78"/>
      <c r="B106" s="48" t="s">
        <v>95</v>
      </c>
      <c r="C106" s="85" t="s">
        <v>44</v>
      </c>
      <c r="D106" s="85" t="s">
        <v>44</v>
      </c>
      <c r="E106" s="85" t="s">
        <v>44</v>
      </c>
      <c r="F106" s="85" t="s">
        <v>44</v>
      </c>
      <c r="G106" s="85" t="s">
        <v>44</v>
      </c>
      <c r="H106" s="85" t="s">
        <v>44</v>
      </c>
      <c r="I106" s="85" t="s">
        <v>44</v>
      </c>
      <c r="J106" s="85" t="s">
        <v>44</v>
      </c>
      <c r="K106" s="85" t="s">
        <v>44</v>
      </c>
      <c r="L106" s="85" t="s">
        <v>44</v>
      </c>
      <c r="M106" s="85" t="s">
        <v>44</v>
      </c>
      <c r="N106" s="85" t="s">
        <v>44</v>
      </c>
      <c r="O106" s="21">
        <f t="shared" ref="O106:W106" si="58">O90*2000/365/O98</f>
        <v>8.0206762911430118</v>
      </c>
      <c r="P106" s="21">
        <f t="shared" si="58"/>
        <v>9.7274743143422029</v>
      </c>
      <c r="Q106" s="21">
        <f t="shared" si="58"/>
        <v>9.6518916095804439</v>
      </c>
      <c r="R106" s="21">
        <f t="shared" si="58"/>
        <v>9.9751255259961518</v>
      </c>
      <c r="S106" s="21">
        <f t="shared" si="58"/>
        <v>10.201697198792656</v>
      </c>
      <c r="T106" s="21">
        <f t="shared" si="58"/>
        <v>11.335993784777948</v>
      </c>
      <c r="U106" s="21">
        <f t="shared" si="58"/>
        <v>12.925433427405521</v>
      </c>
      <c r="V106" s="21">
        <f t="shared" si="58"/>
        <v>13.272264079661772</v>
      </c>
      <c r="W106" s="21">
        <f t="shared" si="58"/>
        <v>12.982647634418385</v>
      </c>
      <c r="X106" s="21">
        <f t="shared" ref="X106:AB106" si="59">X90*2000/365/X98</f>
        <v>11.902400276512312</v>
      </c>
      <c r="Y106" s="21">
        <f t="shared" si="59"/>
        <v>11.146198440112199</v>
      </c>
      <c r="Z106" s="21">
        <f t="shared" si="59"/>
        <v>12.436004692117049</v>
      </c>
      <c r="AA106" s="21">
        <f t="shared" si="59"/>
        <v>11.804606248635025</v>
      </c>
      <c r="AB106" s="21">
        <f t="shared" si="59"/>
        <v>12.052308789916664</v>
      </c>
      <c r="AC106" s="144">
        <f>AC90*2000/365/AC98</f>
        <v>12.244136642362729</v>
      </c>
      <c r="AD106" s="122">
        <f>AD90*2000/365/AD98</f>
        <v>12.493584107822102</v>
      </c>
    </row>
    <row r="107" spans="1:30" ht="27" thickBot="1" x14ac:dyDescent="0.3">
      <c r="A107" s="78"/>
      <c r="B107" s="161" t="s">
        <v>96</v>
      </c>
      <c r="C107" s="68" t="s">
        <v>44</v>
      </c>
      <c r="D107" s="68" t="s">
        <v>44</v>
      </c>
      <c r="E107" s="68" t="s">
        <v>44</v>
      </c>
      <c r="F107" s="68" t="s">
        <v>44</v>
      </c>
      <c r="G107" s="68" t="s">
        <v>44</v>
      </c>
      <c r="H107" s="68" t="s">
        <v>44</v>
      </c>
      <c r="I107" s="68" t="s">
        <v>44</v>
      </c>
      <c r="J107" s="68">
        <f t="shared" ref="J107:W107" si="60">J91*2000/365/J98</f>
        <v>7.7844389302284842</v>
      </c>
      <c r="K107" s="68">
        <f t="shared" si="60"/>
        <v>7.6358424741427431</v>
      </c>
      <c r="L107" s="68">
        <f t="shared" si="60"/>
        <v>7.3605737885207851</v>
      </c>
      <c r="M107" s="68">
        <f t="shared" si="60"/>
        <v>7.6858626789603957</v>
      </c>
      <c r="N107" s="68">
        <f t="shared" si="60"/>
        <v>7.3518217474463423</v>
      </c>
      <c r="O107" s="68">
        <f t="shared" si="60"/>
        <v>8.7478013079409145</v>
      </c>
      <c r="P107" s="68">
        <f t="shared" si="60"/>
        <v>10.238074536110291</v>
      </c>
      <c r="Q107" s="68">
        <f t="shared" si="60"/>
        <v>10.745393948245136</v>
      </c>
      <c r="R107" s="68">
        <f t="shared" si="60"/>
        <v>11.193997743082832</v>
      </c>
      <c r="S107" s="68">
        <f t="shared" si="60"/>
        <v>11.414712548455567</v>
      </c>
      <c r="T107" s="68">
        <f t="shared" si="60"/>
        <v>13.608003919605444</v>
      </c>
      <c r="U107" s="68">
        <f t="shared" si="60"/>
        <v>15.321796866312576</v>
      </c>
      <c r="V107" s="68">
        <f t="shared" si="60"/>
        <v>14.724581863129051</v>
      </c>
      <c r="W107" s="68">
        <f t="shared" si="60"/>
        <v>14.511776225874899</v>
      </c>
      <c r="X107" s="68">
        <f t="shared" ref="X107:AB107" si="61">X91*2000/365/X98</f>
        <v>13.261756060771157</v>
      </c>
      <c r="Y107" s="68">
        <f t="shared" si="61"/>
        <v>12.420408374567002</v>
      </c>
      <c r="Z107" s="68">
        <f t="shared" si="61"/>
        <v>13.437883926429192</v>
      </c>
      <c r="AA107" s="68">
        <f t="shared" si="61"/>
        <v>12.906598793215435</v>
      </c>
      <c r="AB107" s="68">
        <f t="shared" si="61"/>
        <v>12.765839106873836</v>
      </c>
      <c r="AC107" s="145">
        <f>AC91*2000/365/AC98</f>
        <v>13.4719471226189</v>
      </c>
      <c r="AD107" s="141">
        <f>AD91*2000/365/AD98</f>
        <v>13.69302372799242</v>
      </c>
    </row>
    <row r="108" spans="1:30" x14ac:dyDescent="0.25">
      <c r="A108" s="20"/>
      <c r="B108" s="20"/>
      <c r="C108" s="59"/>
      <c r="D108" s="59"/>
      <c r="E108" s="59"/>
      <c r="F108" s="59"/>
      <c r="G108" s="59"/>
      <c r="H108" s="59"/>
      <c r="I108" s="59"/>
      <c r="J108" s="59"/>
      <c r="K108" s="103"/>
      <c r="L108" s="103"/>
      <c r="M108" s="103"/>
      <c r="N108" s="103"/>
      <c r="O108" s="103"/>
      <c r="P108" s="103"/>
      <c r="Q108" s="103"/>
      <c r="R108" s="103"/>
      <c r="S108" s="103"/>
      <c r="T108" s="103"/>
      <c r="U108" s="103"/>
      <c r="V108" s="103"/>
      <c r="W108" s="103"/>
      <c r="X108" s="103"/>
      <c r="Y108" s="103"/>
      <c r="Z108" s="103"/>
      <c r="AA108" s="104"/>
    </row>
    <row r="109" spans="1:30" x14ac:dyDescent="0.25">
      <c r="A109" s="53"/>
      <c r="K109" s="91"/>
      <c r="L109" s="91"/>
      <c r="M109" s="91"/>
      <c r="N109" s="91"/>
      <c r="O109" s="91"/>
      <c r="P109" s="91"/>
      <c r="Q109" s="91"/>
      <c r="R109" s="91"/>
      <c r="S109" s="91"/>
      <c r="T109" s="91"/>
      <c r="U109" s="91"/>
      <c r="V109" s="91"/>
      <c r="W109" s="91"/>
      <c r="X109" s="91"/>
    </row>
    <row r="110" spans="1:30" x14ac:dyDescent="0.25">
      <c r="B110" s="96"/>
      <c r="V110" s="105"/>
      <c r="W110" s="105"/>
    </row>
    <row r="111" spans="1:30" x14ac:dyDescent="0.25">
      <c r="V111" s="92"/>
      <c r="W111" s="105"/>
    </row>
  </sheetData>
  <sortState ref="B5:Z33">
    <sortCondition ref="B5:B33"/>
  </sortState>
  <phoneticPr fontId="0" type="noConversion"/>
  <printOptions gridLines="1"/>
  <pageMargins left="0.25" right="0.27" top="0.86" bottom="0.72" header="0.45" footer="0.41"/>
  <pageSetup paperSize="5" scale="53" fitToHeight="2" orientation="landscape" r:id="rId1"/>
  <headerFooter alignWithMargins="0">
    <oddHeader>&amp;C&amp;"Arial,Bold"&amp;14Material Recovery Data, Rates, Disposal and Waste Generation Washington 1986-2014</oddHeader>
    <oddFooter>&amp;LWashington Department of Ecology&amp;C&amp;F&amp;R&amp;P</oddFooter>
  </headerFooter>
  <ignoredErrors>
    <ignoredError sqref="O76:AD76 C35:AC35 AD35" formulaRange="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41514F-5EBB-45AE-B99D-244865DF0A62}">
  <ds:schemaRefs>
    <ds:schemaRef ds:uri="http://purl.org/dc/dcmitype/"/>
    <ds:schemaRef ds:uri="http://purl.org/dc/terms/"/>
    <ds:schemaRef ds:uri="http://schemas.microsoft.com/office/2006/documentManagement/types"/>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D5E01EA2-78BB-4E10-ADFE-78359FA5E82A}">
  <ds:schemaRefs>
    <ds:schemaRef ds:uri="http://schemas.microsoft.com/sharepoint/v3/contenttype/forms"/>
  </ds:schemaRefs>
</ds:datastoreItem>
</file>

<file path=customXml/itemProps3.xml><?xml version="1.0" encoding="utf-8"?>
<ds:datastoreItem xmlns:ds="http://schemas.openxmlformats.org/officeDocument/2006/customXml" ds:itemID="{50859993-BDB5-4B10-86DB-FA8484BE99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Material Recovery 1986-2014</vt:lpstr>
      <vt:lpstr>'Material Recovery 1986-2014'!Print_Area</vt:lpstr>
    </vt:vector>
  </TitlesOfParts>
  <Company>WA STATE DEPT OF ECOLOGY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Kip Eagles</dc:creator>
  <cp:lastModifiedBy>Newman, Gretchen (ECY)</cp:lastModifiedBy>
  <cp:lastPrinted>2016-12-15T00:34:02Z</cp:lastPrinted>
  <dcterms:created xsi:type="dcterms:W3CDTF">1999-01-08T21:51:53Z</dcterms:created>
  <dcterms:modified xsi:type="dcterms:W3CDTF">2016-12-17T00:05:02Z</dcterms:modified>
</cp:coreProperties>
</file>