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io\OneDrive\Escritorio\Octavo semestre\Sistemas embebidos\"/>
    </mc:Choice>
  </mc:AlternateContent>
  <xr:revisionPtr revIDLastSave="0" documentId="13_ncr:1_{31C9A056-D22B-4D00-B279-236649A95B7E}" xr6:coauthVersionLast="47" xr6:coauthVersionMax="47" xr10:uidLastSave="{00000000-0000-0000-0000-000000000000}"/>
  <bookViews>
    <workbookView xWindow="-120" yWindow="-120" windowWidth="20730" windowHeight="11160" xr2:uid="{2FF8D90E-C87C-4485-B71E-D2EBBC7D9A4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G25" i="1"/>
  <c r="B6" i="1"/>
  <c r="B4" i="1"/>
  <c r="B5" i="1"/>
  <c r="B3" i="1"/>
  <c r="B2" i="1"/>
  <c r="B1" i="1"/>
  <c r="B26" i="1"/>
  <c r="B25" i="1"/>
  <c r="Q12" i="1"/>
  <c r="P12" i="1"/>
  <c r="O12" i="1"/>
  <c r="N12" i="1"/>
  <c r="K12" i="1"/>
  <c r="J12" i="1"/>
  <c r="I12" i="1"/>
  <c r="H12" i="1"/>
  <c r="E12" i="1"/>
  <c r="D12" i="1"/>
  <c r="C12" i="1"/>
  <c r="B12" i="1"/>
  <c r="N5" i="1"/>
  <c r="M5" i="1"/>
  <c r="L5" i="1"/>
  <c r="K5" i="1"/>
  <c r="K6" i="1" s="1"/>
  <c r="B24" i="1"/>
  <c r="O19" i="1"/>
  <c r="I19" i="1"/>
  <c r="C19" i="1"/>
  <c r="B19" i="1"/>
  <c r="Q19" i="1"/>
  <c r="P19" i="1"/>
  <c r="N20" i="1" s="1"/>
  <c r="N19" i="1"/>
  <c r="D19" i="1"/>
  <c r="K19" i="1"/>
  <c r="J19" i="1"/>
  <c r="H19" i="1"/>
  <c r="E19" i="1"/>
  <c r="B20" i="1" l="1"/>
  <c r="H20" i="1"/>
</calcChain>
</file>

<file path=xl/sharedStrings.xml><?xml version="1.0" encoding="utf-8"?>
<sst xmlns="http://schemas.openxmlformats.org/spreadsheetml/2006/main" count="51" uniqueCount="49">
  <si>
    <t>p1</t>
  </si>
  <si>
    <t>p2</t>
  </si>
  <si>
    <t>p3</t>
  </si>
  <si>
    <t>v0</t>
  </si>
  <si>
    <t>mp1p2</t>
  </si>
  <si>
    <t>mp2p3</t>
  </si>
  <si>
    <t>mp1p3</t>
  </si>
  <si>
    <t>=82-28</t>
  </si>
  <si>
    <t>=104-24</t>
  </si>
  <si>
    <t>mtemp1=</t>
  </si>
  <si>
    <t>mtemp2=</t>
  </si>
  <si>
    <t>=82-22</t>
  </si>
  <si>
    <t>=380-70</t>
  </si>
  <si>
    <t>=104-48</t>
  </si>
  <si>
    <t>mtemp3=</t>
  </si>
  <si>
    <t>=82-32</t>
  </si>
  <si>
    <t>=380-180</t>
  </si>
  <si>
    <t>=380-130</t>
  </si>
  <si>
    <t>=104-32</t>
  </si>
  <si>
    <t>=98-32</t>
  </si>
  <si>
    <t>=98-26</t>
  </si>
  <si>
    <t>=98-40</t>
  </si>
  <si>
    <t>mp1p2=</t>
  </si>
  <si>
    <t>=28+22/2</t>
  </si>
  <si>
    <t>=32+26/2</t>
  </si>
  <si>
    <t>=180+70/2</t>
  </si>
  <si>
    <t>=24+48/2</t>
  </si>
  <si>
    <t>mp1p3=</t>
  </si>
  <si>
    <t>=28+32/2</t>
  </si>
  <si>
    <t>=32+40/2</t>
  </si>
  <si>
    <t>=180+130/2</t>
  </si>
  <si>
    <t>=24+32/2</t>
  </si>
  <si>
    <t>=22+32/2</t>
  </si>
  <si>
    <t>=26+40/2</t>
  </si>
  <si>
    <t>=70+130/2</t>
  </si>
  <si>
    <t>=48+32/2</t>
  </si>
  <si>
    <t>mp2p3=</t>
  </si>
  <si>
    <t>Mp1p2=</t>
  </si>
  <si>
    <t>Mp1p3=</t>
  </si>
  <si>
    <t>Mp2p3=</t>
  </si>
  <si>
    <t>MATRIZ</t>
  </si>
  <si>
    <t>P1</t>
  </si>
  <si>
    <t>P2</t>
  </si>
  <si>
    <t>P3</t>
  </si>
  <si>
    <t>M</t>
  </si>
  <si>
    <t>Vo</t>
  </si>
  <si>
    <t>fo</t>
  </si>
  <si>
    <t>Fo</t>
  </si>
  <si>
    <t>Vo=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</si>
</sst>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0" xfId="0" applyFill="1"/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0" fillId="0" borderId="2" xfId="0" quotePrefix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5C53-C24C-441A-8958-91042D9392D8}">
  <dimension ref="A1:Q26"/>
  <sheetViews>
    <sheetView tabSelected="1" zoomScale="80" zoomScaleNormal="80" workbookViewId="0">
      <selection activeCell="K27" sqref="K27"/>
    </sheetView>
  </sheetViews>
  <sheetFormatPr baseColWidth="10" defaultRowHeight="15" x14ac:dyDescent="0.25"/>
  <sheetData>
    <row r="1" spans="1:17" x14ac:dyDescent="0.25">
      <c r="A1" s="16" t="s">
        <v>0</v>
      </c>
      <c r="B1" s="3">
        <f>B20</f>
        <v>400</v>
      </c>
      <c r="K1" s="7" t="s">
        <v>40</v>
      </c>
      <c r="L1" s="7"/>
      <c r="M1" s="7"/>
      <c r="N1" s="7"/>
    </row>
    <row r="2" spans="1:17" x14ac:dyDescent="0.25">
      <c r="A2" s="16" t="s">
        <v>1</v>
      </c>
      <c r="B2" s="3">
        <f>H20</f>
        <v>498</v>
      </c>
      <c r="D2" s="5" t="s">
        <v>41</v>
      </c>
      <c r="E2" s="2">
        <v>28</v>
      </c>
      <c r="F2" s="2">
        <v>32</v>
      </c>
      <c r="G2" s="2">
        <v>180</v>
      </c>
      <c r="H2" s="2">
        <v>24</v>
      </c>
      <c r="J2" s="13" t="s">
        <v>44</v>
      </c>
      <c r="K2" s="2">
        <v>25</v>
      </c>
      <c r="L2" s="2">
        <v>29</v>
      </c>
      <c r="M2" s="2">
        <v>125</v>
      </c>
      <c r="N2" s="2">
        <v>36</v>
      </c>
    </row>
    <row r="3" spans="1:17" x14ac:dyDescent="0.25">
      <c r="A3" s="16" t="s">
        <v>2</v>
      </c>
      <c r="B3" s="3">
        <f>N20</f>
        <v>430</v>
      </c>
      <c r="D3" s="5" t="s">
        <v>42</v>
      </c>
      <c r="E3" s="2">
        <v>22</v>
      </c>
      <c r="F3" s="2">
        <v>26</v>
      </c>
      <c r="G3" s="2">
        <v>70</v>
      </c>
      <c r="H3" s="2">
        <v>48</v>
      </c>
      <c r="J3" s="13"/>
      <c r="K3" s="2">
        <v>30</v>
      </c>
      <c r="L3" s="2">
        <v>36</v>
      </c>
      <c r="M3" s="2">
        <v>155</v>
      </c>
      <c r="N3" s="2">
        <v>28</v>
      </c>
    </row>
    <row r="4" spans="1:17" x14ac:dyDescent="0.25">
      <c r="A4" s="16" t="s">
        <v>4</v>
      </c>
      <c r="B4" s="3">
        <f>B24</f>
        <v>449</v>
      </c>
      <c r="D4" s="5" t="s">
        <v>43</v>
      </c>
      <c r="E4" s="2">
        <v>32</v>
      </c>
      <c r="F4" s="2">
        <v>40</v>
      </c>
      <c r="G4" s="2">
        <v>130</v>
      </c>
      <c r="H4" s="2">
        <v>32</v>
      </c>
      <c r="J4" s="13"/>
      <c r="K4" s="2">
        <v>27</v>
      </c>
      <c r="L4" s="2">
        <v>33</v>
      </c>
      <c r="M4" s="2">
        <v>100</v>
      </c>
      <c r="N4" s="2">
        <v>40</v>
      </c>
    </row>
    <row r="5" spans="1:17" x14ac:dyDescent="0.25">
      <c r="A5" s="16" t="s">
        <v>6</v>
      </c>
      <c r="B5" s="3">
        <f>B25</f>
        <v>415</v>
      </c>
      <c r="J5" s="1" t="s">
        <v>45</v>
      </c>
      <c r="K5" s="8">
        <f>SUM(K2:K4)</f>
        <v>82</v>
      </c>
      <c r="L5" s="8">
        <f>SUM(L2:L4)</f>
        <v>98</v>
      </c>
      <c r="M5" s="8">
        <f>SUM(M2:M4)</f>
        <v>380</v>
      </c>
      <c r="N5" s="8">
        <f>SUM(N2:N4)</f>
        <v>104</v>
      </c>
    </row>
    <row r="6" spans="1:17" x14ac:dyDescent="0.25">
      <c r="A6" s="16" t="s">
        <v>5</v>
      </c>
      <c r="B6" s="3">
        <f>B26</f>
        <v>464</v>
      </c>
      <c r="J6" s="1" t="s">
        <v>46</v>
      </c>
      <c r="K6" s="17">
        <f>SUM(K5+L5+M5+N5)</f>
        <v>664</v>
      </c>
      <c r="L6" s="17"/>
      <c r="M6" s="17"/>
      <c r="N6" s="17"/>
    </row>
    <row r="7" spans="1:17" x14ac:dyDescent="0.25">
      <c r="A7" s="16" t="s">
        <v>3</v>
      </c>
      <c r="B7" s="3">
        <f>G25</f>
        <v>442.66666666666669</v>
      </c>
    </row>
    <row r="11" spans="1:17" x14ac:dyDescent="0.25">
      <c r="A11" s="8" t="s">
        <v>22</v>
      </c>
      <c r="B11" s="6" t="s">
        <v>23</v>
      </c>
      <c r="C11" s="6" t="s">
        <v>24</v>
      </c>
      <c r="D11" s="6" t="s">
        <v>25</v>
      </c>
      <c r="E11" s="6" t="s">
        <v>26</v>
      </c>
      <c r="G11" s="8" t="s">
        <v>27</v>
      </c>
      <c r="H11" s="6" t="s">
        <v>28</v>
      </c>
      <c r="I11" s="6" t="s">
        <v>29</v>
      </c>
      <c r="J11" s="6" t="s">
        <v>30</v>
      </c>
      <c r="K11" s="6" t="s">
        <v>31</v>
      </c>
      <c r="M11" s="8" t="s">
        <v>36</v>
      </c>
      <c r="N11" s="6" t="s">
        <v>32</v>
      </c>
      <c r="O11" s="6" t="s">
        <v>33</v>
      </c>
      <c r="P11" s="6" t="s">
        <v>34</v>
      </c>
      <c r="Q11" s="6" t="s">
        <v>35</v>
      </c>
    </row>
    <row r="12" spans="1:17" x14ac:dyDescent="0.25">
      <c r="A12" s="2"/>
      <c r="B12" s="2">
        <f>(28+22)/2</f>
        <v>25</v>
      </c>
      <c r="C12" s="2">
        <f>(32+26)/2</f>
        <v>29</v>
      </c>
      <c r="D12" s="2">
        <f>(180+70)/2</f>
        <v>125</v>
      </c>
      <c r="E12" s="2">
        <f>(24+48)/2</f>
        <v>36</v>
      </c>
      <c r="G12" s="2"/>
      <c r="H12" s="2">
        <f>(28+32)/2</f>
        <v>30</v>
      </c>
      <c r="I12" s="2">
        <f>(32+40)/2</f>
        <v>36</v>
      </c>
      <c r="J12" s="2">
        <f>(180+130)/2</f>
        <v>155</v>
      </c>
      <c r="K12" s="2">
        <f>(24+32)/2</f>
        <v>28</v>
      </c>
      <c r="M12" s="2"/>
      <c r="N12" s="2">
        <f>(22+32)/2</f>
        <v>27</v>
      </c>
      <c r="O12" s="2">
        <f>(26+40)/2</f>
        <v>33</v>
      </c>
      <c r="P12" s="2">
        <f>(70+130)/2</f>
        <v>100</v>
      </c>
      <c r="Q12" s="2">
        <f>(48+32)/2</f>
        <v>40</v>
      </c>
    </row>
    <row r="14" spans="1:17" x14ac:dyDescent="0.25">
      <c r="A14" s="9"/>
      <c r="B14" s="9"/>
      <c r="C14" s="9"/>
      <c r="D14" s="9"/>
      <c r="E14" s="9"/>
    </row>
    <row r="15" spans="1:17" x14ac:dyDescent="0.25">
      <c r="A15" s="9"/>
      <c r="B15" s="9"/>
      <c r="C15" s="9"/>
      <c r="D15" s="9"/>
      <c r="E15" s="9"/>
      <c r="M15" s="9"/>
      <c r="N15" s="9"/>
    </row>
    <row r="16" spans="1:17" x14ac:dyDescent="0.25">
      <c r="A16" s="9"/>
      <c r="B16" s="9"/>
      <c r="C16" s="9"/>
      <c r="D16" s="9"/>
      <c r="E16" s="9"/>
    </row>
    <row r="17" spans="1:17" x14ac:dyDescent="0.25">
      <c r="A17" s="10"/>
      <c r="B17" s="12"/>
      <c r="C17" s="12"/>
      <c r="D17" s="12"/>
      <c r="E17" s="12"/>
    </row>
    <row r="18" spans="1:17" x14ac:dyDescent="0.25">
      <c r="A18" s="15" t="s">
        <v>9</v>
      </c>
      <c r="B18" s="11" t="s">
        <v>7</v>
      </c>
      <c r="C18" s="11" t="s">
        <v>19</v>
      </c>
      <c r="D18" s="11" t="s">
        <v>16</v>
      </c>
      <c r="E18" s="11" t="s">
        <v>8</v>
      </c>
      <c r="F18" s="1"/>
      <c r="G18" s="15" t="s">
        <v>10</v>
      </c>
      <c r="H18" s="4" t="s">
        <v>11</v>
      </c>
      <c r="I18" s="4" t="s">
        <v>20</v>
      </c>
      <c r="J18" s="4" t="s">
        <v>12</v>
      </c>
      <c r="K18" s="4" t="s">
        <v>13</v>
      </c>
      <c r="L18" s="1"/>
      <c r="M18" s="18" t="s">
        <v>14</v>
      </c>
      <c r="N18" s="4" t="s">
        <v>15</v>
      </c>
      <c r="O18" s="4" t="s">
        <v>21</v>
      </c>
      <c r="P18" s="4" t="s">
        <v>17</v>
      </c>
      <c r="Q18" s="4" t="s">
        <v>18</v>
      </c>
    </row>
    <row r="19" spans="1:17" x14ac:dyDescent="0.25">
      <c r="A19" s="3"/>
      <c r="B19" s="3">
        <f>82-28</f>
        <v>54</v>
      </c>
      <c r="C19" s="3">
        <f>98-32</f>
        <v>66</v>
      </c>
      <c r="D19" s="3">
        <f>380-180</f>
        <v>200</v>
      </c>
      <c r="E19" s="3">
        <f>104-24</f>
        <v>80</v>
      </c>
      <c r="F19" s="1"/>
      <c r="G19" s="3"/>
      <c r="H19" s="3">
        <f>82-22</f>
        <v>60</v>
      </c>
      <c r="I19" s="3">
        <f>98-26</f>
        <v>72</v>
      </c>
      <c r="J19" s="3">
        <f>380-70</f>
        <v>310</v>
      </c>
      <c r="K19" s="3">
        <f>104-48</f>
        <v>56</v>
      </c>
      <c r="L19" s="1"/>
      <c r="M19" s="3"/>
      <c r="N19" s="3">
        <f>82-32</f>
        <v>50</v>
      </c>
      <c r="O19" s="3">
        <f>98-40</f>
        <v>58</v>
      </c>
      <c r="P19" s="3">
        <f>380-130</f>
        <v>250</v>
      </c>
      <c r="Q19" s="3">
        <f>104-32</f>
        <v>72</v>
      </c>
    </row>
    <row r="20" spans="1:17" x14ac:dyDescent="0.25">
      <c r="A20" s="2" t="s">
        <v>47</v>
      </c>
      <c r="B20" s="7">
        <f>SUM(B19:E19)</f>
        <v>400</v>
      </c>
      <c r="C20" s="7"/>
      <c r="D20" s="7"/>
      <c r="E20" s="7"/>
      <c r="G20" s="2" t="s">
        <v>47</v>
      </c>
      <c r="H20" s="7">
        <f>SUM(H19:K19)</f>
        <v>498</v>
      </c>
      <c r="I20" s="7"/>
      <c r="J20" s="7"/>
      <c r="K20" s="7"/>
      <c r="M20" s="2" t="s">
        <v>47</v>
      </c>
      <c r="N20" s="7">
        <f>SUM(N19:Q19)</f>
        <v>430</v>
      </c>
      <c r="O20" s="7"/>
      <c r="P20" s="7"/>
      <c r="Q20" s="7"/>
    </row>
    <row r="24" spans="1:17" x14ac:dyDescent="0.25">
      <c r="A24" s="14" t="s">
        <v>37</v>
      </c>
      <c r="B24">
        <f>(82-25)+(98-29)+(380-125)+(104-36)</f>
        <v>449</v>
      </c>
    </row>
    <row r="25" spans="1:17" x14ac:dyDescent="0.25">
      <c r="A25" s="14" t="s">
        <v>38</v>
      </c>
      <c r="B25">
        <f>(82-30)+(98-36)+(380-155)+(104-28)</f>
        <v>415</v>
      </c>
      <c r="F25" s="19" t="s">
        <v>48</v>
      </c>
      <c r="G25">
        <f>(B24+B25+B26)/3</f>
        <v>442.66666666666669</v>
      </c>
    </row>
    <row r="26" spans="1:17" x14ac:dyDescent="0.25">
      <c r="A26" s="14" t="s">
        <v>39</v>
      </c>
      <c r="B26">
        <f>(82-27)+(98-33)+(380-100)+(104-40)</f>
        <v>464</v>
      </c>
    </row>
  </sheetData>
  <mergeCells count="6">
    <mergeCell ref="K1:N1"/>
    <mergeCell ref="K6:N6"/>
    <mergeCell ref="J2:J4"/>
    <mergeCell ref="B20:E20"/>
    <mergeCell ref="H20:K20"/>
    <mergeCell ref="N20:Q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Rodriguez</dc:creator>
  <cp:lastModifiedBy>Rocio Rodriguez</cp:lastModifiedBy>
  <dcterms:created xsi:type="dcterms:W3CDTF">2023-03-17T01:22:29Z</dcterms:created>
  <dcterms:modified xsi:type="dcterms:W3CDTF">2023-03-17T04:39:28Z</dcterms:modified>
</cp:coreProperties>
</file>