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7660" windowHeight="12915" activeTab="1"/>
  </bookViews>
  <sheets>
    <sheet name="three stage reduction" sheetId="1" r:id="rId1"/>
    <sheet name="two stage reduction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7" i="2" l="1"/>
  <c r="D17" i="2"/>
  <c r="K18" i="2"/>
  <c r="F17" i="2"/>
  <c r="H17" i="2" s="1"/>
  <c r="E12" i="2"/>
  <c r="E11" i="2"/>
  <c r="G5" i="2"/>
  <c r="F4" i="2"/>
  <c r="I4" i="2" s="1"/>
  <c r="E4" i="2"/>
  <c r="D4" i="2"/>
  <c r="H22" i="2" l="1"/>
  <c r="H23" i="2" s="1"/>
  <c r="J17" i="2"/>
  <c r="L17" i="2" s="1"/>
  <c r="N17" i="2" s="1"/>
  <c r="K18" i="1"/>
  <c r="I17" i="1"/>
  <c r="D17" i="1"/>
  <c r="F17" i="1" s="1"/>
  <c r="H17" i="1" s="1"/>
  <c r="C18" i="1"/>
  <c r="G5" i="1"/>
  <c r="E4" i="1"/>
  <c r="F4" i="1" s="1"/>
  <c r="I4" i="1" s="1"/>
  <c r="D4" i="1"/>
  <c r="E11" i="1"/>
  <c r="E12" i="1"/>
  <c r="H22" i="1" l="1"/>
  <c r="H23" i="1" s="1"/>
  <c r="J17" i="1"/>
  <c r="L17" i="1" s="1"/>
  <c r="N17" i="1" s="1"/>
</calcChain>
</file>

<file path=xl/sharedStrings.xml><?xml version="1.0" encoding="utf-8"?>
<sst xmlns="http://schemas.openxmlformats.org/spreadsheetml/2006/main" count="71" uniqueCount="32">
  <si>
    <t>meters</t>
  </si>
  <si>
    <t>m/s</t>
  </si>
  <si>
    <t>rad/s</t>
  </si>
  <si>
    <t>wheel rad/sec</t>
  </si>
  <si>
    <t>motor rad/sec</t>
  </si>
  <si>
    <t>rad/sec</t>
  </si>
  <si>
    <t>rev/min</t>
  </si>
  <si>
    <t>rev/sec</t>
  </si>
  <si>
    <t>miles</t>
  </si>
  <si>
    <t>hour</t>
  </si>
  <si>
    <t>meters/sec</t>
  </si>
  <si>
    <t>sec</t>
  </si>
  <si>
    <t>miles/sec</t>
  </si>
  <si>
    <t>5 amps peak while turning</t>
  </si>
  <si>
    <t>2 amps typical while forward driving</t>
  </si>
  <si>
    <t>3 amps typical while turning</t>
  </si>
  <si>
    <t>mile</t>
  </si>
  <si>
    <t>meter</t>
  </si>
  <si>
    <t>rad</t>
  </si>
  <si>
    <t>second</t>
  </si>
  <si>
    <t>motor side rad/sec</t>
  </si>
  <si>
    <t>wheel side rad/sec</t>
  </si>
  <si>
    <t>rotation</t>
  </si>
  <si>
    <t>rev</t>
  </si>
  <si>
    <t>minute^-1</t>
  </si>
  <si>
    <t>sec^-1</t>
  </si>
  <si>
    <t>rev/sec before gearing</t>
  </si>
  <si>
    <t>rev/min before gearing</t>
  </si>
  <si>
    <t>19 seconds with flux ring</t>
  </si>
  <si>
    <t>feet</t>
  </si>
  <si>
    <t>rpm</t>
  </si>
  <si>
    <t>feet/sec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</si>
</sst>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zoomScale="130" zoomScaleNormal="130" workbookViewId="0">
      <selection activeCell="E12" sqref="E12"/>
    </sheetView>
  </sheetViews>
  <sheetFormatPr defaultRowHeight="15" x14ac:dyDescent="0.25"/>
  <cols>
    <col min="3" max="3" width="15.42578125" style="1" customWidth="1"/>
    <col min="4" max="4" width="14.42578125" customWidth="1"/>
    <col min="5" max="5" width="18.5703125" customWidth="1"/>
    <col min="6" max="6" width="16" customWidth="1"/>
    <col min="7" max="7" width="16.5703125" customWidth="1"/>
    <col min="9" max="9" width="19.42578125" customWidth="1"/>
  </cols>
  <sheetData>
    <row r="3" spans="2:13" x14ac:dyDescent="0.25">
      <c r="C3" t="s">
        <v>1</v>
      </c>
      <c r="D3" t="s">
        <v>2</v>
      </c>
      <c r="E3" t="s">
        <v>4</v>
      </c>
      <c r="F3" t="s">
        <v>4</v>
      </c>
      <c r="G3" t="s">
        <v>7</v>
      </c>
      <c r="H3" t="s">
        <v>6</v>
      </c>
      <c r="I3" t="s">
        <v>6</v>
      </c>
    </row>
    <row r="4" spans="2:13" x14ac:dyDescent="0.25">
      <c r="C4" s="1">
        <v>0.22352</v>
      </c>
      <c r="D4">
        <f>6*0.0254*PI()</f>
        <v>0.47877872040708441</v>
      </c>
      <c r="E4">
        <f>9*9*9</f>
        <v>729</v>
      </c>
      <c r="F4">
        <f>C4/D5*D4/E5*E4</f>
        <v>78.015115677750401</v>
      </c>
      <c r="G4">
        <v>1</v>
      </c>
      <c r="H4">
        <v>60</v>
      </c>
      <c r="I4">
        <f>F4/G5*G4/H5*H4</f>
        <v>744.98947775999977</v>
      </c>
    </row>
    <row r="5" spans="2:13" x14ac:dyDescent="0.25">
      <c r="D5">
        <v>1</v>
      </c>
      <c r="E5">
        <v>1</v>
      </c>
      <c r="G5">
        <f>2*PI()</f>
        <v>6.2831853071795862</v>
      </c>
      <c r="H5">
        <v>1</v>
      </c>
    </row>
    <row r="6" spans="2:13" x14ac:dyDescent="0.25">
      <c r="D6" t="s">
        <v>1</v>
      </c>
      <c r="E6" t="s">
        <v>3</v>
      </c>
      <c r="G6" t="s">
        <v>5</v>
      </c>
      <c r="H6" t="s">
        <v>7</v>
      </c>
      <c r="L6" t="s">
        <v>13</v>
      </c>
    </row>
    <row r="7" spans="2:13" x14ac:dyDescent="0.25">
      <c r="L7" t="s">
        <v>15</v>
      </c>
    </row>
    <row r="8" spans="2:13" x14ac:dyDescent="0.25">
      <c r="L8" t="s">
        <v>14</v>
      </c>
    </row>
    <row r="11" spans="2:13" x14ac:dyDescent="0.25">
      <c r="E11">
        <f>750*3.14/60/(9*9*9)</f>
        <v>5.3840877914951991E-2</v>
      </c>
    </row>
    <row r="12" spans="2:13" x14ac:dyDescent="0.25">
      <c r="E12">
        <f>25000*3.14/60/(9*9*9)</f>
        <v>1.7946959304983996</v>
      </c>
    </row>
    <row r="16" spans="2:13" x14ac:dyDescent="0.25">
      <c r="B16" t="s">
        <v>8</v>
      </c>
      <c r="C16" s="1" t="s">
        <v>9</v>
      </c>
      <c r="D16" t="s">
        <v>12</v>
      </c>
      <c r="E16" t="s">
        <v>0</v>
      </c>
      <c r="F16" t="s">
        <v>10</v>
      </c>
      <c r="G16" t="s">
        <v>18</v>
      </c>
      <c r="H16" t="s">
        <v>18</v>
      </c>
      <c r="I16" t="s">
        <v>20</v>
      </c>
      <c r="J16" t="s">
        <v>5</v>
      </c>
      <c r="K16" t="s">
        <v>22</v>
      </c>
      <c r="L16" t="s">
        <v>23</v>
      </c>
      <c r="M16" t="s">
        <v>24</v>
      </c>
    </row>
    <row r="17" spans="2:14" x14ac:dyDescent="0.25">
      <c r="B17">
        <v>0.5</v>
      </c>
      <c r="C17" s="1">
        <v>1</v>
      </c>
      <c r="D17">
        <f>B17/C18*C17</f>
        <v>1.3888888888888889E-4</v>
      </c>
      <c r="E17" s="1">
        <v>1609.3440000000001</v>
      </c>
      <c r="F17">
        <f>D17/E18*E17</f>
        <v>0.22352</v>
      </c>
      <c r="G17" s="1">
        <v>1</v>
      </c>
      <c r="H17">
        <f>F17/G18*G17</f>
        <v>1.4666666666666666</v>
      </c>
      <c r="I17">
        <f>9*9*9</f>
        <v>729</v>
      </c>
      <c r="J17">
        <f>H17/I18*I17</f>
        <v>1069.1999999999998</v>
      </c>
      <c r="K17">
        <v>1</v>
      </c>
      <c r="L17">
        <f>J17/K18*K17</f>
        <v>170.16846515385447</v>
      </c>
      <c r="M17">
        <v>60</v>
      </c>
      <c r="N17">
        <f>L17/M18*M17</f>
        <v>10210.107909231268</v>
      </c>
    </row>
    <row r="18" spans="2:14" x14ac:dyDescent="0.25">
      <c r="C18" s="1">
        <f>60*60</f>
        <v>3600</v>
      </c>
      <c r="E18" s="1">
        <v>1</v>
      </c>
      <c r="G18">
        <v>0.15240000000000001</v>
      </c>
      <c r="I18">
        <v>1</v>
      </c>
      <c r="K18">
        <f>PI()*2</f>
        <v>6.2831853071795862</v>
      </c>
      <c r="M18">
        <v>1</v>
      </c>
    </row>
    <row r="19" spans="2:14" x14ac:dyDescent="0.25">
      <c r="B19" t="s">
        <v>9</v>
      </c>
      <c r="C19" s="1" t="s">
        <v>11</v>
      </c>
      <c r="E19" s="1" t="s">
        <v>16</v>
      </c>
      <c r="G19" s="1" t="s">
        <v>17</v>
      </c>
      <c r="H19" t="s">
        <v>19</v>
      </c>
      <c r="I19" s="1" t="s">
        <v>21</v>
      </c>
      <c r="K19" s="1" t="s">
        <v>18</v>
      </c>
      <c r="L19" t="s">
        <v>11</v>
      </c>
      <c r="M19" s="1" t="s">
        <v>25</v>
      </c>
    </row>
    <row r="22" spans="2:14" x14ac:dyDescent="0.25">
      <c r="H22">
        <f>H17/K18</f>
        <v>0.23342724986811314</v>
      </c>
      <c r="I22" t="s">
        <v>26</v>
      </c>
    </row>
    <row r="23" spans="2:14" x14ac:dyDescent="0.25">
      <c r="H23">
        <f>H22*60</f>
        <v>14.005634992086788</v>
      </c>
      <c r="I23" t="s">
        <v>27</v>
      </c>
    </row>
    <row r="28" spans="2:14" x14ac:dyDescent="0.25">
      <c r="K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8"/>
  <sheetViews>
    <sheetView tabSelected="1" zoomScale="120" zoomScaleNormal="120" workbookViewId="0">
      <selection activeCell="G19" sqref="G19"/>
    </sheetView>
  </sheetViews>
  <sheetFormatPr defaultRowHeight="15" x14ac:dyDescent="0.25"/>
  <cols>
    <col min="4" max="4" width="16.42578125" customWidth="1"/>
    <col min="6" max="6" width="12.28515625" customWidth="1"/>
  </cols>
  <sheetData>
    <row r="1" spans="3:14" x14ac:dyDescent="0.25">
      <c r="C1" s="1"/>
    </row>
    <row r="2" spans="3:14" x14ac:dyDescent="0.25">
      <c r="C2" s="1"/>
    </row>
    <row r="3" spans="3:14" x14ac:dyDescent="0.25">
      <c r="C3" t="s">
        <v>1</v>
      </c>
      <c r="D3" t="s">
        <v>2</v>
      </c>
      <c r="E3" t="s">
        <v>4</v>
      </c>
      <c r="F3" t="s">
        <v>4</v>
      </c>
      <c r="G3" t="s">
        <v>7</v>
      </c>
      <c r="H3" t="s">
        <v>6</v>
      </c>
      <c r="I3" t="s">
        <v>6</v>
      </c>
    </row>
    <row r="4" spans="3:14" x14ac:dyDescent="0.25">
      <c r="C4" s="1">
        <v>0.22352</v>
      </c>
      <c r="D4">
        <f>6*0.0254*PI()</f>
        <v>0.47877872040708441</v>
      </c>
      <c r="E4">
        <f>9*9*9</f>
        <v>729</v>
      </c>
      <c r="F4">
        <f>C4/D5*D4/E5*E4</f>
        <v>78.015115677750401</v>
      </c>
      <c r="G4">
        <v>1</v>
      </c>
      <c r="H4">
        <v>60</v>
      </c>
      <c r="I4">
        <f>F4/G5*G4/H5*H4</f>
        <v>744.98947775999977</v>
      </c>
    </row>
    <row r="5" spans="3:14" x14ac:dyDescent="0.25">
      <c r="C5" s="1"/>
      <c r="D5">
        <v>1</v>
      </c>
      <c r="E5">
        <v>1</v>
      </c>
      <c r="G5">
        <f>2*PI()</f>
        <v>6.2831853071795862</v>
      </c>
      <c r="H5">
        <v>1</v>
      </c>
    </row>
    <row r="6" spans="3:14" x14ac:dyDescent="0.25">
      <c r="C6" s="1"/>
      <c r="D6" t="s">
        <v>1</v>
      </c>
      <c r="E6" t="s">
        <v>3</v>
      </c>
      <c r="G6" t="s">
        <v>5</v>
      </c>
      <c r="H6" t="s">
        <v>7</v>
      </c>
    </row>
    <row r="7" spans="3:14" x14ac:dyDescent="0.25">
      <c r="C7" s="1"/>
    </row>
    <row r="8" spans="3:14" x14ac:dyDescent="0.25">
      <c r="C8" s="1"/>
    </row>
    <row r="9" spans="3:14" x14ac:dyDescent="0.25">
      <c r="C9" s="1"/>
    </row>
    <row r="10" spans="3:14" x14ac:dyDescent="0.25">
      <c r="C10" s="1"/>
    </row>
    <row r="11" spans="3:14" x14ac:dyDescent="0.25">
      <c r="C11" s="1"/>
      <c r="E11">
        <f>750*3.14/60/(9*9*9)</f>
        <v>5.3840877914951991E-2</v>
      </c>
    </row>
    <row r="12" spans="3:14" x14ac:dyDescent="0.25">
      <c r="C12" s="1"/>
      <c r="E12">
        <f>25000*3.14/60/(9*9*9)</f>
        <v>1.7946959304983996</v>
      </c>
    </row>
    <row r="13" spans="3:14" x14ac:dyDescent="0.25">
      <c r="C13" s="1"/>
    </row>
    <row r="14" spans="3:14" x14ac:dyDescent="0.25">
      <c r="C14" s="1"/>
    </row>
    <row r="15" spans="3:14" x14ac:dyDescent="0.25">
      <c r="C15" s="1"/>
    </row>
    <row r="16" spans="3:14" x14ac:dyDescent="0.25">
      <c r="C16" s="1" t="s">
        <v>29</v>
      </c>
      <c r="D16" t="s">
        <v>31</v>
      </c>
      <c r="E16" t="s">
        <v>0</v>
      </c>
      <c r="F16" t="s">
        <v>10</v>
      </c>
      <c r="G16" t="s">
        <v>18</v>
      </c>
      <c r="H16" t="s">
        <v>18</v>
      </c>
      <c r="I16" t="s">
        <v>20</v>
      </c>
      <c r="J16" t="s">
        <v>5</v>
      </c>
      <c r="K16" t="s">
        <v>22</v>
      </c>
      <c r="L16" t="s">
        <v>23</v>
      </c>
      <c r="M16" t="s">
        <v>24</v>
      </c>
      <c r="N16" t="s">
        <v>30</v>
      </c>
    </row>
    <row r="17" spans="3:14" x14ac:dyDescent="0.25">
      <c r="C17" s="1">
        <v>20</v>
      </c>
      <c r="D17">
        <f>C17/C18</f>
        <v>4.4444444444444446</v>
      </c>
      <c r="E17" s="1">
        <v>0.30480000000000002</v>
      </c>
      <c r="F17">
        <f>D17/E18*E17</f>
        <v>1.3546666666666667</v>
      </c>
      <c r="G17" s="1">
        <v>1</v>
      </c>
      <c r="H17">
        <f>F17/G18*G17</f>
        <v>8.8888888888888893</v>
      </c>
      <c r="I17">
        <f>9*9</f>
        <v>81</v>
      </c>
      <c r="J17">
        <f>H17/I18*I17</f>
        <v>720</v>
      </c>
      <c r="K17">
        <v>1</v>
      </c>
      <c r="L17">
        <f>J17/K18*K17</f>
        <v>114.59155902616465</v>
      </c>
      <c r="M17">
        <v>60</v>
      </c>
      <c r="N17">
        <f>L17/M18*M17</f>
        <v>6875.4935415698783</v>
      </c>
    </row>
    <row r="18" spans="3:14" x14ac:dyDescent="0.25">
      <c r="C18" s="1">
        <v>4.5</v>
      </c>
      <c r="E18" s="1">
        <v>1</v>
      </c>
      <c r="G18">
        <v>0.15240000000000001</v>
      </c>
      <c r="I18">
        <v>1</v>
      </c>
      <c r="K18">
        <f>PI()*2</f>
        <v>6.2831853071795862</v>
      </c>
      <c r="M18">
        <v>1</v>
      </c>
    </row>
    <row r="19" spans="3:14" x14ac:dyDescent="0.25">
      <c r="C19" s="1" t="s">
        <v>11</v>
      </c>
      <c r="E19" s="1" t="s">
        <v>29</v>
      </c>
      <c r="G19" s="1" t="s">
        <v>17</v>
      </c>
      <c r="H19" t="s">
        <v>19</v>
      </c>
      <c r="I19" s="1" t="s">
        <v>21</v>
      </c>
      <c r="K19" s="1" t="s">
        <v>18</v>
      </c>
      <c r="L19" t="s">
        <v>11</v>
      </c>
      <c r="M19" s="1" t="s">
        <v>25</v>
      </c>
    </row>
    <row r="20" spans="3:14" x14ac:dyDescent="0.25">
      <c r="C20" s="1"/>
    </row>
    <row r="21" spans="3:14" x14ac:dyDescent="0.25">
      <c r="C21" s="1"/>
    </row>
    <row r="22" spans="3:14" x14ac:dyDescent="0.25">
      <c r="C22" s="1"/>
      <c r="H22">
        <f>H17/K18</f>
        <v>1.4147106052612919</v>
      </c>
      <c r="I22" t="s">
        <v>26</v>
      </c>
    </row>
    <row r="23" spans="3:14" x14ac:dyDescent="0.25">
      <c r="C23" s="1"/>
      <c r="H23">
        <f>H22*60</f>
        <v>84.882636315677516</v>
      </c>
      <c r="I23" t="s">
        <v>27</v>
      </c>
    </row>
    <row r="24" spans="3:14" x14ac:dyDescent="0.25">
      <c r="C24" s="1"/>
    </row>
    <row r="25" spans="3:14" x14ac:dyDescent="0.25">
      <c r="C25" s="1"/>
    </row>
    <row r="26" spans="3:14" x14ac:dyDescent="0.25">
      <c r="C26" s="1"/>
    </row>
    <row r="27" spans="3:14" x14ac:dyDescent="0.25">
      <c r="C27" s="1"/>
    </row>
    <row r="28" spans="3:14" x14ac:dyDescent="0.25">
      <c r="C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three stage reduction</vt:lpstr>
      <vt:lpstr>two stage reduction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Michelman</dc:creator>
  <cp:lastModifiedBy>David Michelman</cp:lastModifiedBy>
  <dcterms:created xsi:type="dcterms:W3CDTF">2019-04-15T23:22:58Z</dcterms:created>
  <dcterms:modified xsi:type="dcterms:W3CDTF">2019-04-17T04:27:12Z</dcterms:modified>
</cp:coreProperties>
</file>