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ROM\Documents\Excel\"/>
    </mc:Choice>
  </mc:AlternateContent>
  <xr:revisionPtr revIDLastSave="0" documentId="13_ncr:1_{122DAFD9-AA1D-45FE-ACE1-4A1930DA3101}" xr6:coauthVersionLast="47" xr6:coauthVersionMax="47" xr10:uidLastSave="{00000000-0000-0000-0000-000000000000}"/>
  <bookViews>
    <workbookView xWindow="-120" yWindow="-120" windowWidth="20730" windowHeight="11040" activeTab="1" xr2:uid="{969F8978-3353-4B24-91A0-61243445D9AF}"/>
  </bookViews>
  <sheets>
    <sheet name="Regres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10" i="1"/>
  <c r="E5" i="1" s="1"/>
  <c r="G5" i="1" s="1"/>
  <c r="B10" i="1"/>
  <c r="D6" i="1" s="1"/>
  <c r="F6" i="1" l="1"/>
  <c r="D8" i="1"/>
  <c r="D4" i="1"/>
  <c r="E7" i="1"/>
  <c r="G7" i="1" s="1"/>
  <c r="E3" i="1"/>
  <c r="G3" i="1" s="1"/>
  <c r="D7" i="1"/>
  <c r="D3" i="1"/>
  <c r="E6" i="1"/>
  <c r="G6" i="1" s="1"/>
  <c r="D2" i="1"/>
  <c r="D5" i="1"/>
  <c r="E8" i="1"/>
  <c r="G8" i="1" s="1"/>
  <c r="E4" i="1"/>
  <c r="G4" i="1" s="1"/>
  <c r="E2" i="1"/>
  <c r="F3" i="1" l="1"/>
  <c r="H3" i="1"/>
  <c r="F4" i="1"/>
  <c r="H4" i="1"/>
  <c r="H5" i="1"/>
  <c r="F5" i="1"/>
  <c r="F7" i="1"/>
  <c r="H7" i="1"/>
  <c r="F8" i="1"/>
  <c r="H8" i="1"/>
  <c r="G2" i="1"/>
  <c r="G9" i="1" s="1"/>
  <c r="E9" i="1"/>
  <c r="D9" i="1"/>
  <c r="H2" i="1"/>
  <c r="F2" i="1"/>
  <c r="F9" i="1" s="1"/>
  <c r="H6" i="1"/>
  <c r="H9" i="1" l="1"/>
  <c r="C18" i="1" s="1"/>
  <c r="H18" i="1" s="1"/>
  <c r="I5" i="1" s="1"/>
  <c r="J5" i="1" s="1"/>
  <c r="K5" i="1" s="1"/>
  <c r="I4" i="1" l="1"/>
  <c r="J4" i="1" s="1"/>
  <c r="K4" i="1" s="1"/>
  <c r="I7" i="1"/>
  <c r="J7" i="1" s="1"/>
  <c r="K7" i="1" s="1"/>
  <c r="I8" i="1"/>
  <c r="J8" i="1" s="1"/>
  <c r="K8" i="1" s="1"/>
  <c r="I2" i="1"/>
  <c r="J2" i="1" s="1"/>
  <c r="I6" i="1"/>
  <c r="J6" i="1" s="1"/>
  <c r="K6" i="1" s="1"/>
  <c r="I3" i="1"/>
  <c r="J3" i="1" s="1"/>
  <c r="K3" i="1" s="1"/>
  <c r="I9" i="1"/>
  <c r="K2" i="1" l="1"/>
  <c r="K9" i="1" s="1"/>
  <c r="H20" i="1" s="1"/>
  <c r="J24" i="1" s="1"/>
  <c r="J9" i="1"/>
</calcChain>
</file>

<file path=xl/sharedStrings.xml><?xml version="1.0" encoding="utf-8"?>
<sst xmlns="http://schemas.openxmlformats.org/spreadsheetml/2006/main" count="58" uniqueCount="57">
  <si>
    <t>Time</t>
  </si>
  <si>
    <t>Score (Y)</t>
  </si>
  <si>
    <t>Conc (X)</t>
  </si>
  <si>
    <t>sum</t>
  </si>
  <si>
    <t>mean</t>
  </si>
  <si>
    <t>Y bar</t>
  </si>
  <si>
    <t>X bar</t>
  </si>
  <si>
    <t>(Y bar)**2</t>
  </si>
  <si>
    <t>(X bar)**2</t>
  </si>
  <si>
    <t>(X bar)(Y bar)</t>
  </si>
  <si>
    <t>Y hat</t>
  </si>
  <si>
    <t xml:space="preserve">b1 = </t>
  </si>
  <si>
    <t>b1 = sum(X bar)(Y bar)/sum(X bar)**2</t>
  </si>
  <si>
    <t>b0 =</t>
  </si>
  <si>
    <t>b0 = Y  - b1X</t>
  </si>
  <si>
    <t>MSE = SSE/n-2</t>
  </si>
  <si>
    <t>MSE = sum E^2/n-2</t>
  </si>
  <si>
    <t xml:space="preserve">MSE = </t>
  </si>
  <si>
    <t>e</t>
  </si>
  <si>
    <t>e =(Y - Yhat)</t>
  </si>
  <si>
    <t>e^2</t>
  </si>
  <si>
    <t>Yhat = b0 hat + b1hat * X</t>
  </si>
  <si>
    <t>Y = 89.4710757 - 9.00947 * X</t>
  </si>
  <si>
    <t>estimated variance</t>
  </si>
  <si>
    <t>s^2 = MSE</t>
  </si>
  <si>
    <t>s = Sqrt(MSE)</t>
  </si>
  <si>
    <t xml:space="preserve">s =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</si>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</sst>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Data!$C$2:$C$8</c:f>
              <c:numCache>
                <c:formatCode>General</c:formatCode>
                <c:ptCount val="7"/>
                <c:pt idx="0">
                  <c:v>1.17</c:v>
                </c:pt>
                <c:pt idx="1">
                  <c:v>2.97</c:v>
                </c:pt>
                <c:pt idx="2">
                  <c:v>3.26</c:v>
                </c:pt>
                <c:pt idx="3">
                  <c:v>4.6900000000000004</c:v>
                </c:pt>
                <c:pt idx="4">
                  <c:v>5.83</c:v>
                </c:pt>
                <c:pt idx="5">
                  <c:v>6</c:v>
                </c:pt>
                <c:pt idx="6">
                  <c:v>6.41</c:v>
                </c:pt>
              </c:numCache>
            </c:numRef>
          </c:xVal>
          <c:yVal>
            <c:numRef>
              <c:f>Regress!$D$25:$D$31</c:f>
              <c:numCache>
                <c:formatCode>General</c:formatCode>
                <c:ptCount val="7"/>
                <c:pt idx="0">
                  <c:v>0.34720193790417397</c:v>
                </c:pt>
                <c:pt idx="1">
                  <c:v>-4.1657585145616096</c:v>
                </c:pt>
                <c:pt idx="2">
                  <c:v>7.7169867458744505</c:v>
                </c:pt>
                <c:pt idx="3">
                  <c:v>-9.3994762802511431</c:v>
                </c:pt>
                <c:pt idx="4">
                  <c:v>9.0513154331871846</c:v>
                </c:pt>
                <c:pt idx="5">
                  <c:v>-2.1470752762123624</c:v>
                </c:pt>
                <c:pt idx="6">
                  <c:v>-1.4031940459406798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B-41A0-9AF4-61E56B7F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06512"/>
        <c:axId val="1835221072"/>
      </c:scatterChart>
      <c:valAx>
        <c:axId val="183520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221072"/>
        <c:crosses val="autoZero"/>
        <c:crossBetween val="midCat"/>
      </c:valAx>
      <c:valAx>
        <c:axId val="183522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206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Data!$C$2:$C$8</c:f>
              <c:numCache>
                <c:formatCode>General</c:formatCode>
                <c:ptCount val="7"/>
                <c:pt idx="0">
                  <c:v>1.17</c:v>
                </c:pt>
                <c:pt idx="1">
                  <c:v>2.97</c:v>
                </c:pt>
                <c:pt idx="2">
                  <c:v>3.26</c:v>
                </c:pt>
                <c:pt idx="3">
                  <c:v>4.6900000000000004</c:v>
                </c:pt>
                <c:pt idx="4">
                  <c:v>5.83</c:v>
                </c:pt>
                <c:pt idx="5">
                  <c:v>6</c:v>
                </c:pt>
                <c:pt idx="6">
                  <c:v>6.41</c:v>
                </c:pt>
              </c:numCache>
            </c:numRef>
          </c:xVal>
          <c:yVal>
            <c:numRef>
              <c:f>Data!$B$2:$B$8</c:f>
              <c:numCache>
                <c:formatCode>General</c:formatCode>
                <c:ptCount val="7"/>
                <c:pt idx="0">
                  <c:v>78.930000000000007</c:v>
                </c:pt>
                <c:pt idx="1">
                  <c:v>58.2</c:v>
                </c:pt>
                <c:pt idx="2">
                  <c:v>67.47</c:v>
                </c:pt>
                <c:pt idx="3">
                  <c:v>37.47</c:v>
                </c:pt>
                <c:pt idx="4">
                  <c:v>45.65</c:v>
                </c:pt>
                <c:pt idx="5">
                  <c:v>32.92</c:v>
                </c:pt>
                <c:pt idx="6">
                  <c:v>29.97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20-4D69-A064-0AFE92FF01E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Data!$C$2:$C$8</c:f>
              <c:numCache>
                <c:formatCode>General</c:formatCode>
                <c:ptCount val="7"/>
                <c:pt idx="0">
                  <c:v>1.17</c:v>
                </c:pt>
                <c:pt idx="1">
                  <c:v>2.97</c:v>
                </c:pt>
                <c:pt idx="2">
                  <c:v>3.26</c:v>
                </c:pt>
                <c:pt idx="3">
                  <c:v>4.6900000000000004</c:v>
                </c:pt>
                <c:pt idx="4">
                  <c:v>5.83</c:v>
                </c:pt>
                <c:pt idx="5">
                  <c:v>6</c:v>
                </c:pt>
                <c:pt idx="6">
                  <c:v>6.41</c:v>
                </c:pt>
              </c:numCache>
            </c:numRef>
          </c:xVal>
          <c:yVal>
            <c:numRef>
              <c:f>Regress!$C$25:$C$31</c:f>
              <c:numCache>
                <c:formatCode>General</c:formatCode>
                <c:ptCount val="7"/>
                <c:pt idx="0">
                  <c:v>78.582798062095833</c:v>
                </c:pt>
                <c:pt idx="1">
                  <c:v>62.365758514561612</c:v>
                </c:pt>
                <c:pt idx="2">
                  <c:v>59.753013254125548</c:v>
                </c:pt>
                <c:pt idx="3">
                  <c:v>46.869476280251142</c:v>
                </c:pt>
                <c:pt idx="4">
                  <c:v>36.598684566812814</c:v>
                </c:pt>
                <c:pt idx="5">
                  <c:v>35.067075276212364</c:v>
                </c:pt>
                <c:pt idx="6">
                  <c:v>31.373194045940679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20-4D69-A064-0AFE92FF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17328"/>
        <c:axId val="1835202768"/>
      </c:scatterChart>
      <c:valAx>
        <c:axId val="183521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202768"/>
        <c:crosses val="autoZero"/>
        <c:crossBetween val="midCat"/>
      </c:valAx>
      <c:valAx>
        <c:axId val="183520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5217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Math</a:t>
            </a:r>
            <a:r>
              <a:rPr lang="en-US" u="sng" baseline="0"/>
              <a:t> score vs lcd concentration.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7229762127301"/>
                  <c:y val="-0.178634441528142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-7.8307x + 81.41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0.8262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Data!$B$2:$B$8</c:f>
              <c:numCache>
                <c:formatCode>General</c:formatCode>
                <c:ptCount val="7"/>
                <c:pt idx="0">
                  <c:v>78.930000000000007</c:v>
                </c:pt>
                <c:pt idx="1">
                  <c:v>58.2</c:v>
                </c:pt>
                <c:pt idx="2">
                  <c:v>67.47</c:v>
                </c:pt>
                <c:pt idx="3">
                  <c:v>37.47</c:v>
                </c:pt>
                <c:pt idx="4">
                  <c:v>45.65</c:v>
                </c:pt>
                <c:pt idx="5">
                  <c:v>32.92</c:v>
                </c:pt>
                <c:pt idx="6">
                  <c:v>29.97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3-4DA4-9ED5-108ED06F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5199"/>
        <c:axId val="77062687"/>
      </c:scatterChart>
      <c:valAx>
        <c:axId val="7705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687"/>
        <c:crosses val="autoZero"/>
        <c:crossBetween val="midCat"/>
      </c:valAx>
      <c:valAx>
        <c:axId val="77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171450</xdr:rowOff>
    </xdr:from>
    <xdr:to>
      <xdr:col>17</xdr:col>
      <xdr:colOff>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D17DB-43C3-4E86-8326-87B61660A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13</xdr:row>
      <xdr:rowOff>28575</xdr:rowOff>
    </xdr:from>
    <xdr:to>
      <xdr:col>17</xdr:col>
      <xdr:colOff>9525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CDBA1-50AB-4AA5-B0F3-DACE5953C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105834</xdr:colOff>
      <xdr:row>1</xdr:row>
      <xdr:rowOff>94191</xdr:rowOff>
    </xdr:from>
    <xdr:to>
      <xdr:col>19</xdr:col>
      <xdr:colOff>381001</xdr:colOff>
      <xdr:row>15</xdr:row>
      <xdr:rowOff>170391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823DE-951F-4EB9-91D4-779FDDDD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2FF-710D-40D1-A2EA-E311C6B73808}">
  <dimension ref="B1:J31"/>
  <sheetViews>
    <sheetView workbookViewId="0">
      <selection activeCell="H3" sqref="H3"/>
    </sheetView>
  </sheetViews>
  <sheetFormatPr defaultRowHeight="15" x14ac:dyDescent="0.25"/>
  <cols>
    <col min="2" max="2" width="18" bestFit="1" customWidth="1"/>
    <col min="3" max="3" width="12.7109375" bestFit="1" customWidth="1"/>
    <col min="4" max="4" width="14.5703125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1" spans="2:10" x14ac:dyDescent="0.25">
      <c r="B1" t="s">
        <v>27</v>
      </c>
    </row>
    <row r="2" spans="2:10" ht="15.75" thickBot="1" x14ac:dyDescent="0.3"/>
    <row r="3" spans="2:10" x14ac:dyDescent="0.25">
      <c r="B3" s="11" t="s">
        <v>28</v>
      </c>
      <c r="C3" s="11"/>
    </row>
    <row r="4" spans="2:10" x14ac:dyDescent="0.25">
      <c r="B4" t="s">
        <v>29</v>
      </c>
      <c r="C4">
        <v>0.93692847687408287</v>
      </c>
    </row>
    <row r="5" spans="2:10" x14ac:dyDescent="0.25">
      <c r="B5" t="s">
        <v>30</v>
      </c>
      <c r="C5">
        <v>0.87783497077758887</v>
      </c>
    </row>
    <row r="6" spans="2:10" x14ac:dyDescent="0.25">
      <c r="B6" t="s">
        <v>31</v>
      </c>
      <c r="C6">
        <v>0.8534019649331066</v>
      </c>
    </row>
    <row r="7" spans="2:10" x14ac:dyDescent="0.25">
      <c r="B7" t="s">
        <v>32</v>
      </c>
      <c r="C7">
        <v>7.1257466810106447</v>
      </c>
    </row>
    <row r="8" spans="2:10" ht="15.75" thickBot="1" x14ac:dyDescent="0.3">
      <c r="B8" s="9" t="s">
        <v>33</v>
      </c>
      <c r="C8" s="9">
        <v>7</v>
      </c>
    </row>
    <row r="10" spans="2:10" ht="15.75" thickBot="1" x14ac:dyDescent="0.3">
      <c r="B10" t="s">
        <v>34</v>
      </c>
    </row>
    <row r="11" spans="2:10" x14ac:dyDescent="0.25">
      <c r="B11" s="10"/>
      <c r="C11" s="10" t="s">
        <v>39</v>
      </c>
      <c r="D11" s="10" t="s">
        <v>40</v>
      </c>
      <c r="E11" s="10" t="s">
        <v>41</v>
      </c>
      <c r="F11" s="10" t="s">
        <v>42</v>
      </c>
      <c r="G11" s="10" t="s">
        <v>43</v>
      </c>
    </row>
    <row r="12" spans="2:10" x14ac:dyDescent="0.25">
      <c r="B12" t="s">
        <v>35</v>
      </c>
      <c r="C12">
        <v>1</v>
      </c>
      <c r="D12">
        <v>1824.3020140474721</v>
      </c>
      <c r="E12">
        <v>1824.3020140474721</v>
      </c>
      <c r="F12">
        <v>35.928242982671421</v>
      </c>
      <c r="G12">
        <v>1.8543979747733422E-3</v>
      </c>
    </row>
    <row r="13" spans="2:10" x14ac:dyDescent="0.25">
      <c r="B13" t="s">
        <v>36</v>
      </c>
      <c r="C13">
        <v>5</v>
      </c>
      <c r="D13">
        <v>253.88132880967106</v>
      </c>
      <c r="E13">
        <v>50.776265761934212</v>
      </c>
    </row>
    <row r="14" spans="2:10" ht="15.75" thickBot="1" x14ac:dyDescent="0.3">
      <c r="B14" s="9" t="s">
        <v>37</v>
      </c>
      <c r="C14" s="9">
        <v>6</v>
      </c>
      <c r="D14" s="9">
        <v>2078.1833428571431</v>
      </c>
      <c r="E14" s="9"/>
      <c r="F14" s="9"/>
      <c r="G14" s="9"/>
    </row>
    <row r="15" spans="2:10" ht="15.75" thickBot="1" x14ac:dyDescent="0.3"/>
    <row r="16" spans="2:10" x14ac:dyDescent="0.25">
      <c r="B16" s="10"/>
      <c r="C16" s="10" t="s">
        <v>44</v>
      </c>
      <c r="D16" s="10" t="s">
        <v>32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  <c r="J16" s="10" t="s">
        <v>50</v>
      </c>
    </row>
    <row r="17" spans="2:10" x14ac:dyDescent="0.25">
      <c r="B17" t="s">
        <v>38</v>
      </c>
      <c r="C17">
        <v>89.123873767993061</v>
      </c>
      <c r="D17">
        <v>7.047546766052168</v>
      </c>
      <c r="E17">
        <v>12.646084762048011</v>
      </c>
      <c r="F17">
        <v>5.4936227613688528E-5</v>
      </c>
      <c r="G17">
        <v>71.007578065381907</v>
      </c>
      <c r="H17">
        <v>107.24016947060422</v>
      </c>
      <c r="I17">
        <v>71.007578065381907</v>
      </c>
      <c r="J17">
        <v>107.24016947060422</v>
      </c>
    </row>
    <row r="18" spans="2:10" ht="15.75" thickBot="1" x14ac:dyDescent="0.3">
      <c r="B18" s="9" t="s">
        <v>51</v>
      </c>
      <c r="C18" s="9">
        <v>-9.0094664152967834</v>
      </c>
      <c r="D18" s="9">
        <v>1.5030764870676379</v>
      </c>
      <c r="E18" s="9">
        <v>-5.9940172657969075</v>
      </c>
      <c r="F18" s="9">
        <v>1.8543979747733406E-3</v>
      </c>
      <c r="G18" s="9">
        <v>-12.873247530524896</v>
      </c>
      <c r="H18" s="9">
        <v>-5.1456853000686706</v>
      </c>
      <c r="I18" s="9">
        <v>-12.873247530524896</v>
      </c>
      <c r="J18" s="9">
        <v>-5.1456853000686706</v>
      </c>
    </row>
    <row r="22" spans="2:10" x14ac:dyDescent="0.25">
      <c r="B22" t="s">
        <v>52</v>
      </c>
    </row>
    <row r="23" spans="2:10" ht="15.75" thickBot="1" x14ac:dyDescent="0.3"/>
    <row r="24" spans="2:10" x14ac:dyDescent="0.25">
      <c r="B24" s="10" t="s">
        <v>53</v>
      </c>
      <c r="C24" s="10" t="s">
        <v>54</v>
      </c>
      <c r="D24" s="10" t="s">
        <v>55</v>
      </c>
      <c r="E24" s="10" t="s">
        <v>56</v>
      </c>
    </row>
    <row r="25" spans="2:10" x14ac:dyDescent="0.25">
      <c r="B25">
        <v>1</v>
      </c>
      <c r="C25">
        <v>78.582798062095833</v>
      </c>
      <c r="D25">
        <v>0.34720193790417397</v>
      </c>
      <c r="E25">
        <v>5.3375552601780736E-2</v>
      </c>
    </row>
    <row r="26" spans="2:10" x14ac:dyDescent="0.25">
      <c r="B26">
        <v>2</v>
      </c>
      <c r="C26">
        <v>62.365758514561612</v>
      </c>
      <c r="D26">
        <v>-4.1657585145616096</v>
      </c>
      <c r="E26">
        <v>-0.64040444031642063</v>
      </c>
    </row>
    <row r="27" spans="2:10" x14ac:dyDescent="0.25">
      <c r="B27">
        <v>3</v>
      </c>
      <c r="C27">
        <v>59.753013254125548</v>
      </c>
      <c r="D27">
        <v>7.7169867458744505</v>
      </c>
      <c r="E27">
        <v>1.186336788521464</v>
      </c>
    </row>
    <row r="28" spans="2:10" x14ac:dyDescent="0.25">
      <c r="B28">
        <v>4</v>
      </c>
      <c r="C28">
        <v>46.869476280251142</v>
      </c>
      <c r="D28">
        <v>-9.3994762802511431</v>
      </c>
      <c r="E28">
        <v>-1.4449868674529189</v>
      </c>
    </row>
    <row r="29" spans="2:10" x14ac:dyDescent="0.25">
      <c r="B29">
        <v>5</v>
      </c>
      <c r="C29">
        <v>36.598684566812814</v>
      </c>
      <c r="D29">
        <v>9.0513154331871846</v>
      </c>
      <c r="E29">
        <v>1.3914639011972647</v>
      </c>
    </row>
    <row r="30" spans="2:10" x14ac:dyDescent="0.25">
      <c r="B30">
        <v>6</v>
      </c>
      <c r="C30">
        <v>35.067075276212364</v>
      </c>
      <c r="D30">
        <v>-2.1470752762123624</v>
      </c>
      <c r="E30">
        <v>-0.33007111088500102</v>
      </c>
    </row>
    <row r="31" spans="2:10" ht="15.75" thickBot="1" x14ac:dyDescent="0.3">
      <c r="B31" s="9">
        <v>7</v>
      </c>
      <c r="C31" s="9">
        <v>31.373194045940679</v>
      </c>
      <c r="D31" s="9">
        <v>-1.4031940459406798</v>
      </c>
      <c r="E31" s="9">
        <v>-0.21571382366616654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E0C8-DA92-4FFD-92E8-90A4E7382E85}">
  <dimension ref="A1:K24"/>
  <sheetViews>
    <sheetView tabSelected="1" zoomScale="80" zoomScaleNormal="80" workbookViewId="0">
      <selection activeCell="X18" sqref="X18"/>
    </sheetView>
  </sheetViews>
  <sheetFormatPr defaultRowHeight="15" x14ac:dyDescent="0.25"/>
  <cols>
    <col min="8" max="8" width="12.57031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18</v>
      </c>
      <c r="K1" s="7" t="s">
        <v>20</v>
      </c>
    </row>
    <row r="2" spans="1:11" x14ac:dyDescent="0.25">
      <c r="A2" s="1">
        <v>1</v>
      </c>
      <c r="B2" s="1">
        <v>78.930000000000007</v>
      </c>
      <c r="C2" s="1">
        <v>1.17</v>
      </c>
      <c r="D2" s="4">
        <f>B2-B$10</f>
        <v>28.842857142857149</v>
      </c>
      <c r="E2" s="4">
        <f>C2-C$10</f>
        <v>-3.1628571428571428</v>
      </c>
      <c r="F2" s="3">
        <f>D2^2</f>
        <v>831.91040816326563</v>
      </c>
      <c r="G2" s="3">
        <f>E2^2</f>
        <v>10.003665306122448</v>
      </c>
      <c r="H2" s="5">
        <f>D2*E2</f>
        <v>-91.2258367346939</v>
      </c>
      <c r="I2" s="6">
        <f>H$18+(C$18*C$2)</f>
        <v>78.930000000000007</v>
      </c>
      <c r="J2" s="2">
        <f>B2-I2</f>
        <v>0</v>
      </c>
      <c r="K2" s="2">
        <f>J2^2</f>
        <v>0</v>
      </c>
    </row>
    <row r="3" spans="1:11" x14ac:dyDescent="0.25">
      <c r="A3" s="1">
        <v>2</v>
      </c>
      <c r="B3" s="1">
        <v>58.2</v>
      </c>
      <c r="C3" s="1">
        <v>2.97</v>
      </c>
      <c r="D3" s="4">
        <f t="shared" ref="D3:D8" si="0">B3-B$10</f>
        <v>8.1128571428571448</v>
      </c>
      <c r="E3" s="4">
        <f t="shared" ref="E3:E8" si="1">C3-C$10</f>
        <v>-1.3628571428571425</v>
      </c>
      <c r="F3" s="3">
        <f t="shared" ref="F3:G8" si="2">D3^2</f>
        <v>65.81845102040819</v>
      </c>
      <c r="G3" s="3">
        <f t="shared" si="2"/>
        <v>1.8573795918367337</v>
      </c>
      <c r="H3" s="5">
        <f t="shared" ref="H3:H8" si="3">D3*E3</f>
        <v>-11.056665306122449</v>
      </c>
      <c r="I3" s="6">
        <f>H18+(C18*C3)</f>
        <v>62.712960452465801</v>
      </c>
      <c r="J3" s="2">
        <f>B3-I3</f>
        <v>-4.5129604524657978</v>
      </c>
      <c r="K3" s="2">
        <f>J3^2</f>
        <v>20.366812045520298</v>
      </c>
    </row>
    <row r="4" spans="1:11" x14ac:dyDescent="0.25">
      <c r="A4" s="1">
        <v>3</v>
      </c>
      <c r="B4" s="1">
        <v>67.47</v>
      </c>
      <c r="C4" s="1">
        <v>3.26</v>
      </c>
      <c r="D4" s="4">
        <f t="shared" si="0"/>
        <v>17.382857142857141</v>
      </c>
      <c r="E4" s="4">
        <f t="shared" si="1"/>
        <v>-1.072857142857143</v>
      </c>
      <c r="F4" s="3">
        <f t="shared" si="2"/>
        <v>302.16372244897951</v>
      </c>
      <c r="G4" s="3">
        <f t="shared" si="2"/>
        <v>1.1510224489795919</v>
      </c>
      <c r="H4" s="5">
        <f t="shared" si="3"/>
        <v>-18.649322448979593</v>
      </c>
      <c r="I4" s="6">
        <f>H18+(C18*C4)</f>
        <v>60.100215192029736</v>
      </c>
      <c r="J4" s="2">
        <f t="shared" ref="J4:J8" si="4">B4-I4</f>
        <v>7.3697848079702624</v>
      </c>
      <c r="K4" s="2">
        <f t="shared" ref="K4:K8" si="5">J4^2</f>
        <v>54.313728115789274</v>
      </c>
    </row>
    <row r="5" spans="1:11" x14ac:dyDescent="0.25">
      <c r="A5" s="1">
        <v>4</v>
      </c>
      <c r="B5" s="1">
        <v>37.47</v>
      </c>
      <c r="C5" s="1">
        <v>4.6900000000000004</v>
      </c>
      <c r="D5" s="4">
        <f t="shared" si="0"/>
        <v>-12.617142857142859</v>
      </c>
      <c r="E5" s="4">
        <f t="shared" si="1"/>
        <v>0.35714285714285765</v>
      </c>
      <c r="F5" s="3">
        <f t="shared" si="2"/>
        <v>159.19229387755107</v>
      </c>
      <c r="G5" s="3">
        <f t="shared" si="2"/>
        <v>0.12755102040816363</v>
      </c>
      <c r="H5" s="5">
        <f t="shared" si="3"/>
        <v>-4.5061224489795988</v>
      </c>
      <c r="I5" s="6">
        <f>H18+(C18*C5)</f>
        <v>47.21667821815533</v>
      </c>
      <c r="J5" s="2">
        <f t="shared" si="4"/>
        <v>-9.7466782181553313</v>
      </c>
      <c r="K5" s="2">
        <f t="shared" si="5"/>
        <v>94.997736288263582</v>
      </c>
    </row>
    <row r="6" spans="1:11" x14ac:dyDescent="0.25">
      <c r="A6" s="1">
        <v>5</v>
      </c>
      <c r="B6" s="1">
        <v>45.65</v>
      </c>
      <c r="C6" s="1">
        <v>5.83</v>
      </c>
      <c r="D6" s="4">
        <f t="shared" si="0"/>
        <v>-4.4371428571428595</v>
      </c>
      <c r="E6" s="4">
        <f t="shared" si="1"/>
        <v>1.4971428571428573</v>
      </c>
      <c r="F6" s="3">
        <f t="shared" si="2"/>
        <v>19.688236734693898</v>
      </c>
      <c r="G6" s="3">
        <f t="shared" si="2"/>
        <v>2.2414367346938779</v>
      </c>
      <c r="H6" s="5">
        <f t="shared" si="3"/>
        <v>-6.6430367346938821</v>
      </c>
      <c r="I6" s="6">
        <f>H18+(C18*C6)</f>
        <v>36.945886504717002</v>
      </c>
      <c r="J6" s="2">
        <f t="shared" si="4"/>
        <v>8.7041134952829964</v>
      </c>
      <c r="K6" s="2">
        <f t="shared" si="5"/>
        <v>75.761591738767578</v>
      </c>
    </row>
    <row r="7" spans="1:11" x14ac:dyDescent="0.25">
      <c r="A7" s="1">
        <v>6</v>
      </c>
      <c r="B7" s="1">
        <v>32.92</v>
      </c>
      <c r="C7" s="1">
        <v>6</v>
      </c>
      <c r="D7" s="4">
        <f t="shared" si="0"/>
        <v>-17.167142857142856</v>
      </c>
      <c r="E7" s="4">
        <f t="shared" si="1"/>
        <v>1.6671428571428573</v>
      </c>
      <c r="F7" s="3">
        <f t="shared" si="2"/>
        <v>294.710793877551</v>
      </c>
      <c r="G7" s="3">
        <f t="shared" si="2"/>
        <v>2.7793653061224495</v>
      </c>
      <c r="H7" s="5">
        <f t="shared" si="3"/>
        <v>-28.620079591836735</v>
      </c>
      <c r="I7" s="6">
        <f>H18+(C18*C7)</f>
        <v>35.414277214116552</v>
      </c>
      <c r="J7" s="2">
        <f t="shared" si="4"/>
        <v>-2.4942772141165506</v>
      </c>
      <c r="K7" s="2">
        <f t="shared" si="5"/>
        <v>6.2214188208610208</v>
      </c>
    </row>
    <row r="8" spans="1:11" x14ac:dyDescent="0.25">
      <c r="A8" s="1">
        <v>7</v>
      </c>
      <c r="B8" s="1">
        <v>29.97</v>
      </c>
      <c r="C8" s="1">
        <v>6.41</v>
      </c>
      <c r="D8" s="4">
        <f t="shared" si="0"/>
        <v>-20.117142857142859</v>
      </c>
      <c r="E8" s="4">
        <f t="shared" si="1"/>
        <v>2.0771428571428574</v>
      </c>
      <c r="F8" s="3">
        <f t="shared" si="2"/>
        <v>404.69943673469396</v>
      </c>
      <c r="G8" s="3">
        <f t="shared" si="2"/>
        <v>4.3145224489795932</v>
      </c>
      <c r="H8" s="5">
        <f t="shared" si="3"/>
        <v>-41.786179591836742</v>
      </c>
      <c r="I8" s="6">
        <f>H18+(C18*C8)</f>
        <v>31.720395983844867</v>
      </c>
      <c r="J8" s="2">
        <f t="shared" si="4"/>
        <v>-1.7503959838448679</v>
      </c>
      <c r="K8" s="2">
        <f t="shared" si="5"/>
        <v>3.0638861002602433</v>
      </c>
    </row>
    <row r="9" spans="1:11" x14ac:dyDescent="0.25">
      <c r="A9" s="8" t="s">
        <v>3</v>
      </c>
      <c r="B9" s="8">
        <f>SUM(B2:B8)</f>
        <v>350.61</v>
      </c>
      <c r="C9" s="8">
        <f>SUM(C2:C8)</f>
        <v>30.330000000000002</v>
      </c>
      <c r="D9" s="8">
        <f t="shared" ref="D9:K9" si="6">SUM(D2:D8)</f>
        <v>0</v>
      </c>
      <c r="E9" s="8">
        <f t="shared" si="6"/>
        <v>0</v>
      </c>
      <c r="F9" s="8">
        <f t="shared" si="6"/>
        <v>2078.1833428571431</v>
      </c>
      <c r="G9" s="8">
        <f t="shared" si="6"/>
        <v>22.474942857142857</v>
      </c>
      <c r="H9" s="8">
        <f t="shared" si="6"/>
        <v>-202.48724285714292</v>
      </c>
      <c r="I9" s="8">
        <f t="shared" si="6"/>
        <v>353.04041356532929</v>
      </c>
      <c r="J9" s="8">
        <f t="shared" si="6"/>
        <v>-2.4304135653292889</v>
      </c>
      <c r="K9" s="8">
        <f t="shared" si="6"/>
        <v>254.72517310946202</v>
      </c>
    </row>
    <row r="10" spans="1:11" x14ac:dyDescent="0.25">
      <c r="A10" s="8" t="s">
        <v>4</v>
      </c>
      <c r="B10" s="8">
        <f>AVERAGE(B2:B8)</f>
        <v>50.087142857142858</v>
      </c>
      <c r="C10" s="8">
        <f>AVERAGE(C2:C8)</f>
        <v>4.3328571428571427</v>
      </c>
    </row>
    <row r="13" spans="1:11" x14ac:dyDescent="0.25">
      <c r="F13" t="s">
        <v>21</v>
      </c>
    </row>
    <row r="14" spans="1:11" x14ac:dyDescent="0.25">
      <c r="I14" t="s">
        <v>19</v>
      </c>
    </row>
    <row r="16" spans="1:11" x14ac:dyDescent="0.25">
      <c r="B16" t="s">
        <v>12</v>
      </c>
      <c r="G16" t="s">
        <v>14</v>
      </c>
    </row>
    <row r="18" spans="2:10" x14ac:dyDescent="0.25">
      <c r="B18" t="s">
        <v>11</v>
      </c>
      <c r="C18">
        <f>H9/G9</f>
        <v>-9.0094664152967834</v>
      </c>
      <c r="G18" t="s">
        <v>13</v>
      </c>
      <c r="H18">
        <f>B2 - C18*C2</f>
        <v>89.471075705897249</v>
      </c>
    </row>
    <row r="20" spans="2:10" x14ac:dyDescent="0.25">
      <c r="B20" t="s">
        <v>15</v>
      </c>
      <c r="D20" t="s">
        <v>16</v>
      </c>
      <c r="G20" t="s">
        <v>17</v>
      </c>
      <c r="H20">
        <f>K9/5</f>
        <v>50.945034621892404</v>
      </c>
    </row>
    <row r="22" spans="2:10" x14ac:dyDescent="0.25">
      <c r="C22" t="s">
        <v>22</v>
      </c>
      <c r="G22" t="s">
        <v>23</v>
      </c>
    </row>
    <row r="23" spans="2:10" x14ac:dyDescent="0.25">
      <c r="G23" t="s">
        <v>24</v>
      </c>
      <c r="I23" t="s">
        <v>25</v>
      </c>
    </row>
    <row r="24" spans="2:10" x14ac:dyDescent="0.25">
      <c r="I24" t="s">
        <v>26</v>
      </c>
      <c r="J24">
        <f>SQRT(H20)</f>
        <v>7.1375790448787608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ROMROM</dc:creator>
  <cp:lastModifiedBy>ROMROM</cp:lastModifiedBy>
  <dcterms:created xsi:type="dcterms:W3CDTF">2023-12-17T12:23:02Z</dcterms:created>
  <dcterms:modified xsi:type="dcterms:W3CDTF">2023-12-27T17:32:32Z</dcterms:modified>
</cp:coreProperties>
</file>