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<sst xmlns="http://schemas.openxmlformats.org/spreadsheetml/2006/main" count="50" uniqueCount="32">
  <si>
    <t>Cost Type</t>
  </si>
  <si>
    <t>2015 Budget</t>
  </si>
  <si>
    <t>2015 Personel</t>
  </si>
  <si>
    <t>2015 Cost/Emp Hr</t>
  </si>
  <si>
    <t>2023 Budget</t>
  </si>
  <si>
    <t>2023 Personel</t>
  </si>
  <si>
    <t>2023 Cost/Emp Hr</t>
  </si>
  <si>
    <t>Avg Growth Rate</t>
  </si>
  <si>
    <t>Compound Growth Rate</t>
  </si>
  <si>
    <t>Conservative</t>
  </si>
  <si>
    <t>Police Conservative</t>
  </si>
  <si>
    <t>All-In</t>
  </si>
  <si>
    <t>Police All-in</t>
  </si>
  <si>
    <t>Fire Conservative</t>
  </si>
  <si>
    <t>Fire All-in</t>
  </si>
  <si>
    <t>311 Conservative</t>
  </si>
  <si>
    <t>311 All-in</t>
  </si>
  <si>
    <t>Hours/Yr per Emp</t>
  </si>
  <si>
    <t>Number of Years</t>
  </si>
  <si>
    <t>Conservative is just Uniform Patrol while Loaded also includes Communications plus a portion of Administration reflective of the number of officers in Uniform Patrol</t>
  </si>
  <si>
    <t>2015 Loaded Budget</t>
  </si>
  <si>
    <t>Percent Attributed</t>
  </si>
  <si>
    <t>Full Budget</t>
  </si>
  <si>
    <t>Amount Included</t>
  </si>
  <si>
    <t>Number of Emp</t>
  </si>
  <si>
    <t>Uniform Police</t>
  </si>
  <si>
    <t>Admininstration</t>
  </si>
  <si>
    <t>Communication</t>
  </si>
  <si>
    <t>Fire Supression</t>
  </si>
  <si>
    <t>Administration</t>
  </si>
  <si>
    <t>Neighborhood Revitalization</t>
  </si>
  <si>
    <t>2023 All-In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</si>
</sst>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165" xfId="0" applyBorder="1" applyFont="1" applyNumberFormat="1"/>
    <xf borderId="1" fillId="0" fontId="2" numFmtId="3" xfId="0" applyBorder="1" applyFont="1" applyNumberFormat="1"/>
    <xf borderId="1" fillId="0" fontId="2" numFmtId="10" xfId="0" applyBorder="1" applyFont="1" applyNumberFormat="1"/>
    <xf borderId="0" fillId="0" fontId="2" numFmtId="10" xfId="0" applyFont="1" applyNumberFormat="1"/>
    <xf borderId="1" fillId="0" fontId="2" numFmtId="164" xfId="0" applyBorder="1" applyFont="1" applyNumberFormat="1"/>
    <xf borderId="1" fillId="0" fontId="3" numFmtId="3" xfId="0" applyAlignment="1" applyBorder="1" applyFont="1" applyNumberFormat="1">
      <alignment readingOrder="0"/>
    </xf>
    <xf borderId="1" fillId="0" fontId="3" numFmtId="3" xfId="0" applyBorder="1" applyFont="1" applyNumberFormat="1"/>
    <xf borderId="1" fillId="0" fontId="2" numFmtId="0" xfId="0" applyAlignment="1" applyBorder="1" applyFont="1">
      <alignment horizontal="left" readingOrder="0"/>
    </xf>
    <xf borderId="1" fillId="2" fontId="3" numFmtId="3" xfId="0" applyAlignment="1" applyBorder="1" applyFill="1" applyFont="1" applyNumberFormat="1">
      <alignment readingOrder="0"/>
    </xf>
    <xf borderId="0" fillId="0" fontId="2" numFmtId="165" xfId="0" applyFont="1" applyNumberFormat="1"/>
    <xf borderId="0" fillId="0" fontId="2" numFmtId="165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9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2" numFmtId="10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I7" displayName="Table_1" id="1">
  <tableColumns count="8">
    <tableColumn name="Cost Type" id="1"/>
    <tableColumn name="2015 Budget" id="2"/>
    <tableColumn name="2015 Personel" id="3"/>
    <tableColumn name="2015 Cost/Emp Hr" id="4"/>
    <tableColumn name="2023 Budget" id="5"/>
    <tableColumn name="2023 Personel" id="6"/>
    <tableColumn name="2023 Cost/Emp Hr" id="7"/>
    <tableColumn name="Avg Growth Rate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7:E30" displayName="Table_2" id="2">
  <tableColumns count="5">
    <tableColumn name="2015 Loaded Budget" id="1"/>
    <tableColumn name="Percent Attributed" id="2"/>
    <tableColumn name="Full Budget" id="3"/>
    <tableColumn name="Amount Included" id="4"/>
    <tableColumn name="Number of Emp" id="5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33:E46" displayName="Table_3" id="3">
  <tableColumns count="5">
    <tableColumn name="2023 All-In Budget" id="1"/>
    <tableColumn name="Percent Attributed" id="2"/>
    <tableColumn name="Full Budget" id="3"/>
    <tableColumn name="Amount Included" id="4"/>
    <tableColumn name="Number of Emp" id="5"/>
  </tableColumns>
  <tableStyleInfo name="Sheet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7.5"/>
    <col customWidth="1" min="4" max="4" width="12.63"/>
    <col customWidth="1" min="5" max="5" width="16.13"/>
    <col customWidth="1" min="8" max="8" width="17.88"/>
    <col customWidth="1" min="9" max="9" width="14.75"/>
    <col customWidth="1" min="10" max="10" width="2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>
      <c r="A2" s="4" t="s">
        <v>9</v>
      </c>
      <c r="B2" s="5" t="s">
        <v>10</v>
      </c>
      <c r="C2" s="6">
        <v>3.75298E7</v>
      </c>
      <c r="D2" s="7">
        <v>397.0</v>
      </c>
      <c r="E2" s="8">
        <f t="shared" ref="E2:E7" si="1">C2/(D2*$J$12)</f>
        <v>45.44879868</v>
      </c>
      <c r="F2" s="8">
        <f>C34</f>
        <v>51317470</v>
      </c>
      <c r="G2" s="9">
        <f>E34</f>
        <v>446</v>
      </c>
      <c r="H2" s="8">
        <f t="shared" ref="H2:H7" si="2">F2/(G2*$J$12)</f>
        <v>55.31807304</v>
      </c>
      <c r="I2" s="10">
        <f t="shared" ref="I2:I7" si="3">((H2-E2)/H2)/8</f>
        <v>0.02230119791</v>
      </c>
      <c r="J2" s="11">
        <f t="shared" ref="J2:J7" si="4">(H2/E2)^(1/$J$13)-1</f>
        <v>0.02486834514</v>
      </c>
    </row>
    <row r="3">
      <c r="A3" s="4" t="s">
        <v>11</v>
      </c>
      <c r="B3" s="5" t="s">
        <v>12</v>
      </c>
      <c r="C3" s="12">
        <f>D21</f>
        <v>46589943.9</v>
      </c>
      <c r="D3" s="13">
        <v>397.0</v>
      </c>
      <c r="E3" s="8">
        <f t="shared" si="1"/>
        <v>56.42068385</v>
      </c>
      <c r="F3" s="8">
        <f>D37</f>
        <v>61569108.26</v>
      </c>
      <c r="G3" s="14">
        <f>G2</f>
        <v>446</v>
      </c>
      <c r="H3" s="8">
        <f t="shared" si="2"/>
        <v>66.36890766</v>
      </c>
      <c r="I3" s="10">
        <f t="shared" si="3"/>
        <v>0.01873660453</v>
      </c>
      <c r="J3" s="11">
        <f t="shared" si="4"/>
        <v>0.02050653585</v>
      </c>
    </row>
    <row r="4">
      <c r="A4" s="4" t="s">
        <v>9</v>
      </c>
      <c r="B4" s="5" t="s">
        <v>13</v>
      </c>
      <c r="C4" s="12">
        <f t="shared" ref="C4:D4" si="5">D23</f>
        <v>37237680</v>
      </c>
      <c r="D4" s="9">
        <f t="shared" si="5"/>
        <v>522</v>
      </c>
      <c r="E4" s="8">
        <f t="shared" si="1"/>
        <v>34.2964191</v>
      </c>
      <c r="F4" s="8">
        <f t="shared" ref="F4:G4" si="6">D39</f>
        <v>41930440</v>
      </c>
      <c r="G4" s="9">
        <f t="shared" si="6"/>
        <v>522</v>
      </c>
      <c r="H4" s="8">
        <f t="shared" si="2"/>
        <v>38.61851606</v>
      </c>
      <c r="I4" s="10">
        <f t="shared" si="3"/>
        <v>0.01398971726</v>
      </c>
      <c r="J4" s="11">
        <f t="shared" si="4"/>
        <v>0.01494696802</v>
      </c>
    </row>
    <row r="5">
      <c r="A5" s="4" t="s">
        <v>11</v>
      </c>
      <c r="B5" s="5" t="s">
        <v>14</v>
      </c>
      <c r="C5" s="12">
        <f>D26</f>
        <v>40453589.76</v>
      </c>
      <c r="D5" s="14">
        <f>E23</f>
        <v>522</v>
      </c>
      <c r="E5" s="8">
        <f t="shared" si="1"/>
        <v>37.25831653</v>
      </c>
      <c r="F5" s="8">
        <f>D42</f>
        <v>45715325.52</v>
      </c>
      <c r="G5" s="14">
        <f>G4</f>
        <v>522</v>
      </c>
      <c r="H5" s="8">
        <f t="shared" si="2"/>
        <v>42.10444805</v>
      </c>
      <c r="I5" s="10">
        <f t="shared" si="3"/>
        <v>0.01438723147</v>
      </c>
      <c r="J5" s="11">
        <f t="shared" si="4"/>
        <v>0.0154021855</v>
      </c>
    </row>
    <row r="6">
      <c r="A6" s="4" t="s">
        <v>9</v>
      </c>
      <c r="B6" s="15" t="s">
        <v>15</v>
      </c>
      <c r="C6" s="6">
        <v>2630640.0</v>
      </c>
      <c r="D6" s="7">
        <v>35.0</v>
      </c>
      <c r="E6" s="8">
        <f t="shared" si="1"/>
        <v>36.13516484</v>
      </c>
      <c r="F6" s="8">
        <f t="shared" ref="F6:G6" si="7">D44</f>
        <v>3165510</v>
      </c>
      <c r="G6" s="9">
        <f t="shared" si="7"/>
        <v>30</v>
      </c>
      <c r="H6" s="8">
        <f t="shared" si="2"/>
        <v>50.72932692</v>
      </c>
      <c r="I6" s="10">
        <f t="shared" si="3"/>
        <v>0.03596086074</v>
      </c>
      <c r="J6" s="11">
        <f t="shared" si="4"/>
        <v>0.04331663625</v>
      </c>
    </row>
    <row r="7">
      <c r="A7" s="4" t="s">
        <v>11</v>
      </c>
      <c r="B7" s="15" t="s">
        <v>16</v>
      </c>
      <c r="C7" s="12">
        <f>D30</f>
        <v>2686241.64</v>
      </c>
      <c r="D7" s="16">
        <v>35.0</v>
      </c>
      <c r="E7" s="8">
        <f t="shared" si="1"/>
        <v>36.89892363</v>
      </c>
      <c r="F7" s="8">
        <f>D46</f>
        <v>3323218</v>
      </c>
      <c r="G7" s="14">
        <f>G6</f>
        <v>30</v>
      </c>
      <c r="H7" s="8">
        <f t="shared" si="2"/>
        <v>53.25669872</v>
      </c>
      <c r="I7" s="10">
        <f t="shared" si="3"/>
        <v>0.03839370325</v>
      </c>
      <c r="J7" s="11">
        <f t="shared" si="4"/>
        <v>0.04693584161</v>
      </c>
    </row>
    <row r="9">
      <c r="E9" s="17">
        <f>1/((1+J6)^J13/H9)</f>
        <v>53.42348356</v>
      </c>
      <c r="H9" s="18">
        <v>75.0</v>
      </c>
    </row>
    <row r="10">
      <c r="D10" s="19"/>
      <c r="E10" s="17">
        <f>1/((1+J7)^J13/H10)</f>
        <v>54.5526511</v>
      </c>
      <c r="H10" s="17">
        <f>(H7/H6)*H9</f>
        <v>78.7365543</v>
      </c>
    </row>
    <row r="12">
      <c r="I12" s="4" t="s">
        <v>17</v>
      </c>
      <c r="J12" s="20">
        <v>2080.0</v>
      </c>
    </row>
    <row r="13">
      <c r="I13" s="4" t="s">
        <v>18</v>
      </c>
      <c r="J13" s="4">
        <v>8.0</v>
      </c>
    </row>
    <row r="15">
      <c r="A15" s="4" t="s">
        <v>19</v>
      </c>
    </row>
    <row r="17">
      <c r="A17" s="21" t="s">
        <v>20</v>
      </c>
      <c r="B17" s="21" t="s">
        <v>21</v>
      </c>
      <c r="C17" s="21" t="s">
        <v>22</v>
      </c>
      <c r="D17" s="21" t="s">
        <v>23</v>
      </c>
      <c r="E17" s="21" t="s">
        <v>24</v>
      </c>
    </row>
    <row r="18">
      <c r="A18" s="22" t="s">
        <v>25</v>
      </c>
      <c r="B18" s="23">
        <v>1.0</v>
      </c>
      <c r="C18" s="24">
        <v>3.75298E7</v>
      </c>
      <c r="D18" s="25">
        <f t="shared" ref="D18:D20" si="8">C18*B18</f>
        <v>37529800</v>
      </c>
      <c r="E18" s="22">
        <v>397.0</v>
      </c>
    </row>
    <row r="19">
      <c r="A19" s="22" t="s">
        <v>26</v>
      </c>
      <c r="B19" s="26">
        <v>0.485</v>
      </c>
      <c r="C19" s="24">
        <v>9811740.0</v>
      </c>
      <c r="D19" s="25">
        <f t="shared" si="8"/>
        <v>4758693.9</v>
      </c>
      <c r="E19" s="22">
        <v>69.0</v>
      </c>
    </row>
    <row r="20">
      <c r="A20" s="22" t="s">
        <v>27</v>
      </c>
      <c r="B20" s="23">
        <v>1.0</v>
      </c>
      <c r="C20" s="24">
        <v>4301450.0</v>
      </c>
      <c r="D20" s="25">
        <f t="shared" si="8"/>
        <v>4301450</v>
      </c>
      <c r="E20" s="22">
        <v>52.0</v>
      </c>
    </row>
    <row r="21">
      <c r="A21" s="27"/>
      <c r="B21" s="27"/>
      <c r="C21" s="25"/>
      <c r="D21" s="25">
        <f>SUM(D18:D20)</f>
        <v>46589943.9</v>
      </c>
      <c r="E21" s="27"/>
    </row>
    <row r="22">
      <c r="A22" s="27"/>
      <c r="B22" s="27"/>
      <c r="C22" s="25"/>
      <c r="D22" s="27"/>
      <c r="E22" s="27"/>
    </row>
    <row r="23">
      <c r="A23" s="22" t="s">
        <v>28</v>
      </c>
      <c r="B23" s="23">
        <v>1.0</v>
      </c>
      <c r="C23" s="24">
        <v>3.723768E7</v>
      </c>
      <c r="D23" s="25">
        <f t="shared" ref="D23:D25" si="9">C23*B23</f>
        <v>37237680</v>
      </c>
      <c r="E23" s="22">
        <v>522.0</v>
      </c>
    </row>
    <row r="24">
      <c r="A24" s="22" t="s">
        <v>29</v>
      </c>
      <c r="B24" s="26">
        <v>0.852</v>
      </c>
      <c r="C24" s="24">
        <v>1458380.0</v>
      </c>
      <c r="D24" s="25">
        <f t="shared" si="9"/>
        <v>1242539.76</v>
      </c>
      <c r="E24" s="22">
        <v>14.0</v>
      </c>
    </row>
    <row r="25">
      <c r="A25" s="22" t="s">
        <v>27</v>
      </c>
      <c r="B25" s="23">
        <v>1.0</v>
      </c>
      <c r="C25" s="24">
        <v>1973370.0</v>
      </c>
      <c r="D25" s="25">
        <f t="shared" si="9"/>
        <v>1973370</v>
      </c>
      <c r="E25" s="22">
        <v>22.0</v>
      </c>
    </row>
    <row r="26">
      <c r="A26" s="27"/>
      <c r="B26" s="27"/>
      <c r="C26" s="25"/>
      <c r="D26" s="25">
        <f>SUM(D23:D25)</f>
        <v>40453589.76</v>
      </c>
      <c r="E26" s="27"/>
    </row>
    <row r="27">
      <c r="A27" s="27"/>
      <c r="B27" s="27"/>
      <c r="C27" s="25"/>
      <c r="D27" s="27"/>
      <c r="E27" s="27"/>
    </row>
    <row r="28">
      <c r="A28" s="22" t="s">
        <v>30</v>
      </c>
      <c r="B28" s="28">
        <v>1.0</v>
      </c>
      <c r="C28" s="29">
        <v>2630640.0</v>
      </c>
      <c r="D28" s="29">
        <f t="shared" ref="D28:D29" si="10">B28*C28</f>
        <v>2630640</v>
      </c>
      <c r="E28" s="22">
        <v>35.0</v>
      </c>
    </row>
    <row r="29">
      <c r="A29" s="22" t="s">
        <v>29</v>
      </c>
      <c r="B29" s="30">
        <v>0.324</v>
      </c>
      <c r="C29" s="29">
        <v>171610.0</v>
      </c>
      <c r="D29" s="29">
        <f t="shared" si="10"/>
        <v>55601.64</v>
      </c>
      <c r="E29" s="31"/>
    </row>
    <row r="30">
      <c r="A30" s="27"/>
      <c r="B30" s="27"/>
      <c r="C30" s="25"/>
      <c r="D30" s="24">
        <f>D28+D29</f>
        <v>2686241.64</v>
      </c>
      <c r="E30" s="27"/>
    </row>
    <row r="31">
      <c r="C31" s="17"/>
    </row>
    <row r="33">
      <c r="A33" s="21" t="s">
        <v>31</v>
      </c>
      <c r="B33" s="21" t="s">
        <v>21</v>
      </c>
      <c r="C33" s="21" t="s">
        <v>22</v>
      </c>
      <c r="D33" s="21" t="s">
        <v>23</v>
      </c>
      <c r="E33" s="21" t="s">
        <v>24</v>
      </c>
    </row>
    <row r="34">
      <c r="A34" s="22" t="s">
        <v>25</v>
      </c>
      <c r="B34" s="23">
        <v>1.0</v>
      </c>
      <c r="C34" s="24">
        <v>5.131747E7</v>
      </c>
      <c r="D34" s="25">
        <f t="shared" ref="D34:D36" si="11">B34*C34</f>
        <v>51317470</v>
      </c>
      <c r="E34" s="22">
        <v>446.0</v>
      </c>
    </row>
    <row r="35">
      <c r="A35" s="22" t="s">
        <v>26</v>
      </c>
      <c r="B35" s="26">
        <v>0.502</v>
      </c>
      <c r="C35" s="24">
        <v>1.086663E7</v>
      </c>
      <c r="D35" s="25">
        <f t="shared" si="11"/>
        <v>5455048.26</v>
      </c>
      <c r="E35" s="22">
        <v>76.0</v>
      </c>
    </row>
    <row r="36">
      <c r="A36" s="22" t="s">
        <v>27</v>
      </c>
      <c r="B36" s="23">
        <v>1.0</v>
      </c>
      <c r="C36" s="24">
        <v>4796590.0</v>
      </c>
      <c r="D36" s="25">
        <f t="shared" si="11"/>
        <v>4796590</v>
      </c>
      <c r="E36" s="22">
        <v>52.0</v>
      </c>
    </row>
    <row r="37">
      <c r="A37" s="27"/>
      <c r="B37" s="27"/>
      <c r="C37" s="25"/>
      <c r="D37" s="25">
        <f>SUM(D34:D36)</f>
        <v>61569108.26</v>
      </c>
      <c r="E37" s="27"/>
    </row>
    <row r="38">
      <c r="A38" s="27"/>
      <c r="B38" s="27"/>
      <c r="C38" s="25"/>
      <c r="D38" s="27"/>
      <c r="E38" s="27"/>
    </row>
    <row r="39">
      <c r="A39" s="22" t="s">
        <v>28</v>
      </c>
      <c r="B39" s="23">
        <v>1.0</v>
      </c>
      <c r="C39" s="24">
        <v>4.193044E7</v>
      </c>
      <c r="D39" s="25">
        <f t="shared" ref="D39:D41" si="12">B39*C39</f>
        <v>41930440</v>
      </c>
      <c r="E39" s="22">
        <v>522.0</v>
      </c>
    </row>
    <row r="40">
      <c r="A40" s="22" t="s">
        <v>29</v>
      </c>
      <c r="B40" s="26">
        <v>0.856</v>
      </c>
      <c r="C40" s="24">
        <v>1748920.0</v>
      </c>
      <c r="D40" s="25">
        <f t="shared" si="12"/>
        <v>1497075.52</v>
      </c>
      <c r="E40" s="22">
        <v>15.0</v>
      </c>
    </row>
    <row r="41">
      <c r="A41" s="22" t="s">
        <v>27</v>
      </c>
      <c r="B41" s="23">
        <v>1.0</v>
      </c>
      <c r="C41" s="24">
        <v>2287810.0</v>
      </c>
      <c r="D41" s="25">
        <f t="shared" si="12"/>
        <v>2287810</v>
      </c>
      <c r="E41" s="22">
        <v>22.0</v>
      </c>
    </row>
    <row r="42">
      <c r="A42" s="27"/>
      <c r="B42" s="27"/>
      <c r="C42" s="25"/>
      <c r="D42" s="25">
        <f>SUM(D39:D41)</f>
        <v>45715325.52</v>
      </c>
      <c r="E42" s="27"/>
    </row>
    <row r="43">
      <c r="A43" s="27"/>
      <c r="B43" s="27"/>
      <c r="C43" s="25"/>
      <c r="D43" s="27"/>
      <c r="E43" s="27"/>
    </row>
    <row r="44">
      <c r="A44" s="22" t="s">
        <v>30</v>
      </c>
      <c r="B44" s="23">
        <v>1.0</v>
      </c>
      <c r="C44" s="24">
        <v>3165510.0</v>
      </c>
      <c r="D44" s="25">
        <f t="shared" ref="D44:D45" si="13">B44*C44</f>
        <v>3165510</v>
      </c>
      <c r="E44" s="22">
        <v>30.0</v>
      </c>
    </row>
    <row r="45">
      <c r="A45" s="22" t="s">
        <v>29</v>
      </c>
      <c r="B45" s="23">
        <v>0.4</v>
      </c>
      <c r="C45" s="24">
        <v>394270.0</v>
      </c>
      <c r="D45" s="25">
        <f t="shared" si="13"/>
        <v>157708</v>
      </c>
      <c r="E45" s="22">
        <v>4.0</v>
      </c>
    </row>
    <row r="46">
      <c r="A46" s="27"/>
      <c r="B46" s="27"/>
      <c r="C46" s="25"/>
      <c r="D46" s="25">
        <f>D44+D45</f>
        <v>3323218</v>
      </c>
      <c r="E46" s="27"/>
    </row>
    <row r="47">
      <c r="C47" s="17"/>
    </row>
  </sheetData>
  <drawing r:id="rId1"/>
  <tableParts count="3">
    <tablePart r:id="rId5"/>
    <tablePart r:id="rId6"/>
    <tablePart r:id="rId7"/>
  </tableParts>
</worksheet>
</file>