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文件\Robomaster\超级电容项目\SRM超级电容2022\"/>
    </mc:Choice>
  </mc:AlternateContent>
  <xr:revisionPtr revIDLastSave="0" documentId="13_ncr:1_{FD36620F-7156-4254-9D8C-DD5E7526F5AC}" xr6:coauthVersionLast="47" xr6:coauthVersionMax="47" xr10:uidLastSave="{00000000-0000-0000-0000-000000000000}"/>
  <bookViews>
    <workbookView minimized="1" xWindow="7740" yWindow="1710" windowWidth="18885" windowHeight="11385" firstSheet="3" activeTab="9" xr2:uid="{EF25C68E-B1BC-4588-AA24-7A98C114DF09}"/>
  </bookViews>
  <sheets>
    <sheet name="ADC数据" sheetId="1" r:id="rId1"/>
    <sheet name="20211227" sheetId="4" r:id="rId2"/>
    <sheet name="降压数据" sheetId="2" r:id="rId3"/>
    <sheet name="升压数据" sheetId="3" r:id="rId4"/>
    <sheet name="反向升压数据" sheetId="5" r:id="rId5"/>
    <sheet name="放电数据记录" sheetId="6" r:id="rId6"/>
    <sheet name="20220710No.3" sheetId="7" r:id="rId7"/>
    <sheet name="20220713No.4" sheetId="8" r:id="rId8"/>
    <sheet name="20220717No.5" sheetId="9" r:id="rId9"/>
    <sheet name="20220718No.6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1" l="1"/>
  <c r="V8" i="11"/>
  <c r="V7" i="11"/>
  <c r="V6" i="11"/>
  <c r="V5" i="11"/>
  <c r="Z48" i="3"/>
  <c r="Z49" i="3"/>
  <c r="Z50" i="3"/>
  <c r="Z51" i="3"/>
  <c r="Z52" i="3"/>
  <c r="Z53" i="3"/>
  <c r="Z54" i="3"/>
  <c r="Z47" i="3"/>
  <c r="A37" i="3"/>
  <c r="X26" i="3"/>
  <c r="X27" i="3"/>
  <c r="X28" i="3"/>
  <c r="X29" i="3"/>
  <c r="X30" i="3"/>
  <c r="X31" i="3"/>
  <c r="X32" i="3"/>
  <c r="X33" i="3"/>
  <c r="X34" i="3"/>
  <c r="X25" i="3"/>
  <c r="H27" i="3"/>
  <c r="S26" i="2"/>
  <c r="S27" i="2"/>
  <c r="S28" i="2"/>
  <c r="S29" i="2"/>
  <c r="S30" i="2"/>
  <c r="S31" i="2"/>
  <c r="S32" i="2"/>
  <c r="S33" i="2"/>
  <c r="S34" i="2"/>
  <c r="S35" i="2"/>
  <c r="S25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E49" i="4"/>
  <c r="G48" i="4"/>
  <c r="E48" i="4"/>
  <c r="G47" i="4"/>
  <c r="E47" i="4"/>
  <c r="G46" i="4"/>
  <c r="E46" i="4"/>
  <c r="G45" i="4"/>
  <c r="E45" i="4"/>
  <c r="A26" i="2"/>
  <c r="A27" i="2"/>
  <c r="A28" i="2"/>
  <c r="A29" i="2"/>
  <c r="A30" i="2"/>
  <c r="A31" i="2"/>
  <c r="A32" i="2"/>
  <c r="A33" i="2"/>
  <c r="A34" i="2"/>
  <c r="A35" i="2"/>
  <c r="A25" i="2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6" i="3"/>
  <c r="P38" i="3"/>
  <c r="P39" i="3"/>
  <c r="P40" i="3"/>
  <c r="P41" i="3"/>
  <c r="P42" i="3"/>
  <c r="P43" i="3"/>
  <c r="P44" i="3"/>
  <c r="P45" i="3"/>
  <c r="P46" i="3"/>
  <c r="P47" i="3"/>
  <c r="P37" i="3"/>
  <c r="P26" i="3"/>
  <c r="P27" i="3"/>
  <c r="P28" i="3"/>
  <c r="P29" i="3"/>
  <c r="P30" i="3"/>
  <c r="P31" i="3"/>
  <c r="P32" i="3"/>
  <c r="P33" i="3"/>
  <c r="P34" i="3"/>
  <c r="P35" i="3"/>
  <c r="P36" i="3"/>
  <c r="H49" i="3"/>
  <c r="H48" i="3"/>
  <c r="H47" i="3"/>
  <c r="H46" i="3"/>
  <c r="H45" i="3"/>
  <c r="H44" i="3"/>
  <c r="H43" i="3"/>
  <c r="H42" i="3"/>
  <c r="H41" i="3"/>
  <c r="H40" i="3"/>
  <c r="H39" i="3"/>
  <c r="A49" i="3"/>
  <c r="A48" i="3"/>
  <c r="A47" i="3"/>
  <c r="A46" i="3"/>
  <c r="A45" i="3"/>
  <c r="A44" i="3"/>
  <c r="A43" i="3"/>
  <c r="A42" i="3"/>
  <c r="A41" i="3"/>
  <c r="A40" i="3"/>
  <c r="A39" i="3"/>
  <c r="H28" i="3"/>
  <c r="H29" i="3"/>
  <c r="H30" i="3"/>
  <c r="H31" i="3"/>
  <c r="H32" i="3"/>
  <c r="H33" i="3"/>
  <c r="H34" i="3"/>
  <c r="H35" i="3"/>
  <c r="H36" i="3"/>
  <c r="H37" i="3"/>
  <c r="A28" i="3"/>
  <c r="A29" i="3"/>
  <c r="A30" i="3"/>
  <c r="A31" i="3"/>
  <c r="A32" i="3"/>
  <c r="A33" i="3"/>
  <c r="A34" i="3"/>
  <c r="A35" i="3"/>
  <c r="A36" i="3"/>
  <c r="A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G3" i="2"/>
  <c r="G4" i="2"/>
  <c r="G5" i="2"/>
  <c r="G6" i="2"/>
  <c r="G7" i="2"/>
  <c r="G8" i="2"/>
  <c r="G9" i="2"/>
  <c r="G10" i="2"/>
  <c r="G11" i="2"/>
  <c r="G12" i="2"/>
  <c r="G2" i="2"/>
  <c r="E49" i="1"/>
  <c r="G48" i="1"/>
  <c r="G47" i="1"/>
  <c r="G46" i="1"/>
  <c r="E48" i="1"/>
  <c r="E47" i="1"/>
  <c r="E46" i="1"/>
  <c r="G45" i="1"/>
  <c r="E45" i="1"/>
</calcChain>
</file>

<file path=xl/sharedStrings.xml><?xml version="1.0" encoding="utf-8"?>
<sst xmlns="http://schemas.openxmlformats.org/spreadsheetml/2006/main" count="148" uniqueCount="35">
  <si>
    <t>超级电容电压电流参数校准及二次函数拟合</t>
    <phoneticPr fontId="1" type="noConversion"/>
  </si>
  <si>
    <t>输入电压</t>
    <phoneticPr fontId="1" type="noConversion"/>
  </si>
  <si>
    <t>测量值</t>
    <phoneticPr fontId="1" type="noConversion"/>
  </si>
  <si>
    <t>电容电压</t>
    <phoneticPr fontId="1" type="noConversion"/>
  </si>
  <si>
    <t>输入电流</t>
    <phoneticPr fontId="1" type="noConversion"/>
  </si>
  <si>
    <t>输出电流</t>
    <phoneticPr fontId="1" type="noConversion"/>
  </si>
  <si>
    <t>电容电流</t>
    <phoneticPr fontId="1" type="noConversion"/>
  </si>
  <si>
    <t>编号</t>
    <phoneticPr fontId="1" type="noConversion"/>
  </si>
  <si>
    <t>实际参数偏移校准</t>
    <phoneticPr fontId="1" type="noConversion"/>
  </si>
  <si>
    <t xml:space="preserve">vin </t>
    <phoneticPr fontId="1" type="noConversion"/>
  </si>
  <si>
    <t>cin</t>
    <phoneticPr fontId="1" type="noConversion"/>
  </si>
  <si>
    <t>cout</t>
    <phoneticPr fontId="1" type="noConversion"/>
  </si>
  <si>
    <t>ccap</t>
    <phoneticPr fontId="1" type="noConversion"/>
  </si>
  <si>
    <t>vcap</t>
    <phoneticPr fontId="1" type="noConversion"/>
  </si>
  <si>
    <t>万用表测量值</t>
    <phoneticPr fontId="1" type="noConversion"/>
  </si>
  <si>
    <t>ADC读数值</t>
    <phoneticPr fontId="1" type="noConversion"/>
  </si>
  <si>
    <t>函数拟合后正式值</t>
    <phoneticPr fontId="1" type="noConversion"/>
  </si>
  <si>
    <t>万用表读数</t>
    <phoneticPr fontId="1" type="noConversion"/>
  </si>
  <si>
    <t>buck</t>
    <phoneticPr fontId="1" type="noConversion"/>
  </si>
  <si>
    <t>boost</t>
    <phoneticPr fontId="1" type="noConversion"/>
  </si>
  <si>
    <t>Vin</t>
    <phoneticPr fontId="1" type="noConversion"/>
  </si>
  <si>
    <t>Vout</t>
    <phoneticPr fontId="1" type="noConversion"/>
  </si>
  <si>
    <t>计算Vout</t>
    <phoneticPr fontId="1" type="noConversion"/>
  </si>
  <si>
    <t>测量Vout</t>
    <phoneticPr fontId="1" type="noConversion"/>
  </si>
  <si>
    <t>Vout = Vin * buck /  (1-boost)</t>
    <phoneticPr fontId="1" type="noConversion"/>
  </si>
  <si>
    <t>计算1Vout</t>
    <phoneticPr fontId="1" type="noConversion"/>
  </si>
  <si>
    <t>理想升压范围测量</t>
    <phoneticPr fontId="1" type="noConversion"/>
  </si>
  <si>
    <t>计算buck</t>
    <phoneticPr fontId="1" type="noConversion"/>
  </si>
  <si>
    <t>计算boost</t>
    <phoneticPr fontId="1" type="noConversion"/>
  </si>
  <si>
    <t>mode=1</t>
    <phoneticPr fontId="1" type="noConversion"/>
  </si>
  <si>
    <t>vout</t>
    <phoneticPr fontId="1" type="noConversion"/>
  </si>
  <si>
    <t>Vcap = Vout * buck /  (1-boost)</t>
    <phoneticPr fontId="1" type="noConversion"/>
  </si>
  <si>
    <t>vin</t>
    <phoneticPr fontId="1" type="noConversion"/>
  </si>
  <si>
    <t>Vcap</t>
    <phoneticPr fontId="1" type="noConversion"/>
  </si>
  <si>
    <t>程序运行时长计算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</si>
</sst>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0" xfId="0" applyFill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5EC-9F88-AC11879E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'20211227'!$H$3:$H$25</c:f>
              <c:numCache>
                <c:formatCode>General</c:formatCode>
                <c:ptCount val="23"/>
                <c:pt idx="0">
                  <c:v>1.4019999999999999</c:v>
                </c:pt>
                <c:pt idx="1">
                  <c:v>1.41</c:v>
                </c:pt>
                <c:pt idx="2">
                  <c:v>1.421</c:v>
                </c:pt>
                <c:pt idx="3">
                  <c:v>1.4339999999999999</c:v>
                </c:pt>
                <c:pt idx="4">
                  <c:v>1.4510000000000001</c:v>
                </c:pt>
                <c:pt idx="5">
                  <c:v>1.4590000000000001</c:v>
                </c:pt>
                <c:pt idx="6">
                  <c:v>1.468</c:v>
                </c:pt>
                <c:pt idx="7">
                  <c:v>1.476</c:v>
                </c:pt>
                <c:pt idx="8">
                  <c:v>1.484</c:v>
                </c:pt>
                <c:pt idx="9">
                  <c:v>1.492</c:v>
                </c:pt>
                <c:pt idx="10">
                  <c:v>1.5109999999999999</c:v>
                </c:pt>
                <c:pt idx="11">
                  <c:v>1.526</c:v>
                </c:pt>
                <c:pt idx="12">
                  <c:v>1.544</c:v>
                </c:pt>
                <c:pt idx="13">
                  <c:v>1.552</c:v>
                </c:pt>
                <c:pt idx="14">
                  <c:v>1.569</c:v>
                </c:pt>
                <c:pt idx="15">
                  <c:v>1.577</c:v>
                </c:pt>
                <c:pt idx="16">
                  <c:v>1.585</c:v>
                </c:pt>
                <c:pt idx="17">
                  <c:v>1.6020000000000001</c:v>
                </c:pt>
                <c:pt idx="18">
                  <c:v>1.61</c:v>
                </c:pt>
                <c:pt idx="19">
                  <c:v>1.6259999999999999</c:v>
                </c:pt>
                <c:pt idx="20">
                  <c:v>1.635</c:v>
                </c:pt>
                <c:pt idx="21">
                  <c:v>1.643</c:v>
                </c:pt>
                <c:pt idx="22">
                  <c:v>1.651</c:v>
                </c:pt>
              </c:numCache>
            </c:numRef>
          </c:xVal>
          <c:yVal>
            <c:numRef>
              <c:f>'20211227'!$I$3:$I$25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2.5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B7C-A8D8-B49C7CD2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26991"/>
        <c:axId val="1712554863"/>
      </c:scatterChart>
      <c:valAx>
        <c:axId val="17125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54863"/>
        <c:crosses val="autoZero"/>
        <c:crossBetween val="midCat"/>
      </c:valAx>
      <c:valAx>
        <c:axId val="17125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2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降压数据!$D$1</c:f>
              <c:strCache>
                <c:ptCount val="1"/>
                <c:pt idx="0">
                  <c:v>测量Vout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6789151356082"/>
                  <c:y val="-5.1312335958005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F-4C62-931D-54A8FAF2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3663"/>
        <c:axId val="564901999"/>
      </c:scatterChart>
      <c:valAx>
        <c:axId val="5649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1999"/>
        <c:crosses val="autoZero"/>
        <c:crossBetween val="midCat"/>
      </c:valAx>
      <c:valAx>
        <c:axId val="5649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测量与理论计算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9-4F87-A690-65E47FD80F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降压数据!$G$2:$G$12</c:f>
              <c:numCache>
                <c:formatCode>General</c:formatCode>
                <c:ptCount val="11"/>
                <c:pt idx="0">
                  <c:v>24.2</c:v>
                </c:pt>
                <c:pt idx="1">
                  <c:v>22.926315789473687</c:v>
                </c:pt>
                <c:pt idx="2">
                  <c:v>20.378947368421052</c:v>
                </c:pt>
                <c:pt idx="3">
                  <c:v>17.831578947368421</c:v>
                </c:pt>
                <c:pt idx="4">
                  <c:v>15.284210526315789</c:v>
                </c:pt>
                <c:pt idx="5">
                  <c:v>12.736842105263158</c:v>
                </c:pt>
                <c:pt idx="6">
                  <c:v>10.189473684210526</c:v>
                </c:pt>
                <c:pt idx="7">
                  <c:v>7.6421052631578945</c:v>
                </c:pt>
                <c:pt idx="8">
                  <c:v>5.094736842105263</c:v>
                </c:pt>
                <c:pt idx="9">
                  <c:v>2.5473684210526315</c:v>
                </c:pt>
                <c:pt idx="10">
                  <c:v>1.2736842105263158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9-4F87-A690-65E47FD8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51439"/>
        <c:axId val="899251023"/>
      </c:scatterChart>
      <c:valAx>
        <c:axId val="899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023"/>
        <c:crosses val="autoZero"/>
        <c:crossBetween val="midCat"/>
      </c:valAx>
      <c:valAx>
        <c:axId val="8992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</a:t>
            </a:r>
            <a:r>
              <a:rPr lang="en-US" altLang="zh-CN"/>
              <a:t>Vout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6-42EA-9940-C6345FEE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3615"/>
        <c:axId val="570060703"/>
      </c:scatterChart>
      <c:valAx>
        <c:axId val="5700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0703"/>
        <c:crosses val="autoZero"/>
        <c:crossBetween val="midCat"/>
      </c:valAx>
      <c:valAx>
        <c:axId val="5700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0-4E66-B7FD-830A354919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升压数据!$G$2:$G$16</c:f>
              <c:numCache>
                <c:formatCode>General</c:formatCode>
                <c:ptCount val="15"/>
                <c:pt idx="0">
                  <c:v>14.879999999999987</c:v>
                </c:pt>
                <c:pt idx="1">
                  <c:v>15.359999999999987</c:v>
                </c:pt>
                <c:pt idx="2">
                  <c:v>16.199999999999985</c:v>
                </c:pt>
                <c:pt idx="3">
                  <c:v>16.919999999999984</c:v>
                </c:pt>
                <c:pt idx="4">
                  <c:v>17.399999999999984</c:v>
                </c:pt>
                <c:pt idx="5">
                  <c:v>18.119999999999983</c:v>
                </c:pt>
                <c:pt idx="6">
                  <c:v>19.079999999999981</c:v>
                </c:pt>
                <c:pt idx="7">
                  <c:v>20.159999999999982</c:v>
                </c:pt>
                <c:pt idx="8">
                  <c:v>21.119999999999983</c:v>
                </c:pt>
                <c:pt idx="9">
                  <c:v>22.079999999999977</c:v>
                </c:pt>
                <c:pt idx="10">
                  <c:v>23.399999999999977</c:v>
                </c:pt>
                <c:pt idx="11">
                  <c:v>24.239999999999977</c:v>
                </c:pt>
                <c:pt idx="12">
                  <c:v>25.079999999999973</c:v>
                </c:pt>
                <c:pt idx="13">
                  <c:v>26.759999999999977</c:v>
                </c:pt>
                <c:pt idx="14">
                  <c:v>27.119999999999976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0-4E66-B7FD-830A3549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17679"/>
        <c:axId val="975216847"/>
      </c:scatterChart>
      <c:valAx>
        <c:axId val="9752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6847"/>
        <c:crosses val="autoZero"/>
        <c:crossBetween val="midCat"/>
      </c:valAx>
      <c:valAx>
        <c:axId val="9752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66611601671877"/>
                  <c:y val="-4.4283312027529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'20220710No.3'!$B$3:$B$25</c:f>
              <c:numCache>
                <c:formatCode>General</c:formatCode>
                <c:ptCount val="23"/>
                <c:pt idx="0">
                  <c:v>1.155</c:v>
                </c:pt>
                <c:pt idx="1">
                  <c:v>1.1970000000000001</c:v>
                </c:pt>
                <c:pt idx="2">
                  <c:v>1.175</c:v>
                </c:pt>
                <c:pt idx="3">
                  <c:v>1.137</c:v>
                </c:pt>
                <c:pt idx="4">
                  <c:v>1.048</c:v>
                </c:pt>
                <c:pt idx="5">
                  <c:v>1.0329999999999999</c:v>
                </c:pt>
                <c:pt idx="6">
                  <c:v>1.0049999999999999</c:v>
                </c:pt>
                <c:pt idx="7">
                  <c:v>0.96899999999999997</c:v>
                </c:pt>
                <c:pt idx="8">
                  <c:v>0.92500000000000004</c:v>
                </c:pt>
                <c:pt idx="9">
                  <c:v>0.86</c:v>
                </c:pt>
                <c:pt idx="10">
                  <c:v>0.83</c:v>
                </c:pt>
                <c:pt idx="11">
                  <c:v>0.77600000000000002</c:v>
                </c:pt>
                <c:pt idx="12">
                  <c:v>0.79900000000000004</c:v>
                </c:pt>
                <c:pt idx="13">
                  <c:v>0.81599999999999995</c:v>
                </c:pt>
                <c:pt idx="14">
                  <c:v>0.82899999999999996</c:v>
                </c:pt>
                <c:pt idx="15">
                  <c:v>0.73499999999999999</c:v>
                </c:pt>
                <c:pt idx="16">
                  <c:v>0.76100000000000001</c:v>
                </c:pt>
                <c:pt idx="17">
                  <c:v>0.77300000000000002</c:v>
                </c:pt>
                <c:pt idx="18">
                  <c:v>0.79600000000000004</c:v>
                </c:pt>
                <c:pt idx="19">
                  <c:v>1.0760000000000001</c:v>
                </c:pt>
                <c:pt idx="20">
                  <c:v>1.133</c:v>
                </c:pt>
                <c:pt idx="21">
                  <c:v>1.155</c:v>
                </c:pt>
                <c:pt idx="22">
                  <c:v>1.1970000000000001</c:v>
                </c:pt>
              </c:numCache>
            </c:numRef>
          </c:xVal>
          <c:yVal>
            <c:numRef>
              <c:f>'20220710No.3'!$C$3:$C$25</c:f>
              <c:numCache>
                <c:formatCode>General</c:formatCode>
                <c:ptCount val="23"/>
                <c:pt idx="0">
                  <c:v>22.8</c:v>
                </c:pt>
                <c:pt idx="1">
                  <c:v>23.6</c:v>
                </c:pt>
                <c:pt idx="2">
                  <c:v>23.2</c:v>
                </c:pt>
                <c:pt idx="3">
                  <c:v>22.5</c:v>
                </c:pt>
                <c:pt idx="4">
                  <c:v>20.7</c:v>
                </c:pt>
                <c:pt idx="5">
                  <c:v>20.399999999999999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18.3</c:v>
                </c:pt>
                <c:pt idx="9">
                  <c:v>17</c:v>
                </c:pt>
                <c:pt idx="10">
                  <c:v>16.399999999999999</c:v>
                </c:pt>
                <c:pt idx="11">
                  <c:v>15.3</c:v>
                </c:pt>
                <c:pt idx="12">
                  <c:v>15.8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14.5</c:v>
                </c:pt>
                <c:pt idx="16">
                  <c:v>15</c:v>
                </c:pt>
                <c:pt idx="17">
                  <c:v>15.3</c:v>
                </c:pt>
                <c:pt idx="18">
                  <c:v>15.7</c:v>
                </c:pt>
                <c:pt idx="19">
                  <c:v>21.5</c:v>
                </c:pt>
                <c:pt idx="20">
                  <c:v>22.4</c:v>
                </c:pt>
                <c:pt idx="21">
                  <c:v>22.8</c:v>
                </c:pt>
                <c:pt idx="22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3-42DA-A595-6C3D97A0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08527"/>
        <c:axId val="1383111023"/>
      </c:scatterChart>
      <c:valAx>
        <c:axId val="13831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11023"/>
        <c:crosses val="autoZero"/>
        <c:crossBetween val="midCat"/>
      </c:valAx>
      <c:valAx>
        <c:axId val="13831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66748807431721"/>
                  <c:y val="1.608350089998779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'20220710No.3'!$D$3:$D$25</c:f>
              <c:numCache>
                <c:formatCode>General</c:formatCode>
                <c:ptCount val="23"/>
                <c:pt idx="0">
                  <c:v>0.27400000000000002</c:v>
                </c:pt>
                <c:pt idx="1">
                  <c:v>0.29699999999999999</c:v>
                </c:pt>
                <c:pt idx="2">
                  <c:v>0.32400000000000001</c:v>
                </c:pt>
                <c:pt idx="3">
                  <c:v>0.35599999999999998</c:v>
                </c:pt>
                <c:pt idx="4">
                  <c:v>0.39500000000000002</c:v>
                </c:pt>
                <c:pt idx="5">
                  <c:v>0.42799999999999999</c:v>
                </c:pt>
                <c:pt idx="6">
                  <c:v>0.45400000000000001</c:v>
                </c:pt>
                <c:pt idx="7">
                  <c:v>0.49</c:v>
                </c:pt>
                <c:pt idx="8">
                  <c:v>0.53300000000000003</c:v>
                </c:pt>
                <c:pt idx="9">
                  <c:v>0.60699999999999998</c:v>
                </c:pt>
                <c:pt idx="10">
                  <c:v>0.65600000000000003</c:v>
                </c:pt>
                <c:pt idx="11">
                  <c:v>0.70499999999999996</c:v>
                </c:pt>
                <c:pt idx="12">
                  <c:v>0.754</c:v>
                </c:pt>
                <c:pt idx="13">
                  <c:v>0.80600000000000005</c:v>
                </c:pt>
                <c:pt idx="14">
                  <c:v>0.86399999999999999</c:v>
                </c:pt>
                <c:pt idx="15">
                  <c:v>0.89500000000000002</c:v>
                </c:pt>
                <c:pt idx="16">
                  <c:v>0.91600000000000004</c:v>
                </c:pt>
                <c:pt idx="17">
                  <c:v>0.95299999999999996</c:v>
                </c:pt>
                <c:pt idx="18">
                  <c:v>0.99</c:v>
                </c:pt>
                <c:pt idx="19">
                  <c:v>1.028</c:v>
                </c:pt>
                <c:pt idx="20">
                  <c:v>1.0489999999999999</c:v>
                </c:pt>
                <c:pt idx="21">
                  <c:v>1.08</c:v>
                </c:pt>
                <c:pt idx="22">
                  <c:v>1.1180000000000001</c:v>
                </c:pt>
              </c:numCache>
            </c:numRef>
          </c:xVal>
          <c:yVal>
            <c:numRef>
              <c:f>'20220710No.3'!$E$3:$E$25</c:f>
              <c:numCache>
                <c:formatCode>General</c:formatCode>
                <c:ptCount val="23"/>
                <c:pt idx="0">
                  <c:v>5.47</c:v>
                </c:pt>
                <c:pt idx="1">
                  <c:v>5.91</c:v>
                </c:pt>
                <c:pt idx="2">
                  <c:v>6.47</c:v>
                </c:pt>
                <c:pt idx="3">
                  <c:v>7.1</c:v>
                </c:pt>
                <c:pt idx="4">
                  <c:v>7.87</c:v>
                </c:pt>
                <c:pt idx="5">
                  <c:v>8.57</c:v>
                </c:pt>
                <c:pt idx="6">
                  <c:v>9.0500000000000007</c:v>
                </c:pt>
                <c:pt idx="7">
                  <c:v>9.8000000000000007</c:v>
                </c:pt>
                <c:pt idx="8">
                  <c:v>10.66</c:v>
                </c:pt>
                <c:pt idx="9">
                  <c:v>12.12</c:v>
                </c:pt>
                <c:pt idx="10">
                  <c:v>13.1</c:v>
                </c:pt>
                <c:pt idx="11">
                  <c:v>14.1</c:v>
                </c:pt>
                <c:pt idx="12">
                  <c:v>15.08</c:v>
                </c:pt>
                <c:pt idx="13">
                  <c:v>16.12</c:v>
                </c:pt>
                <c:pt idx="14">
                  <c:v>17.3</c:v>
                </c:pt>
                <c:pt idx="15">
                  <c:v>17.86</c:v>
                </c:pt>
                <c:pt idx="16">
                  <c:v>18.3</c:v>
                </c:pt>
                <c:pt idx="17">
                  <c:v>19</c:v>
                </c:pt>
                <c:pt idx="18">
                  <c:v>19.78</c:v>
                </c:pt>
                <c:pt idx="19">
                  <c:v>20.6</c:v>
                </c:pt>
                <c:pt idx="20">
                  <c:v>21</c:v>
                </c:pt>
                <c:pt idx="21">
                  <c:v>21.6</c:v>
                </c:pt>
                <c:pt idx="22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A-4D9A-8F95-09605A8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55023"/>
        <c:axId val="1368555439"/>
      </c:scatterChart>
      <c:valAx>
        <c:axId val="13685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439"/>
        <c:crosses val="autoZero"/>
        <c:crossBetween val="midCat"/>
      </c:valAx>
      <c:valAx>
        <c:axId val="13685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'20220710No.3'!$J$3:$J$10</c:f>
              <c:numCache>
                <c:formatCode>General</c:formatCode>
                <c:ptCount val="8"/>
                <c:pt idx="0">
                  <c:v>1.55</c:v>
                </c:pt>
                <c:pt idx="1">
                  <c:v>1.47</c:v>
                </c:pt>
                <c:pt idx="2">
                  <c:v>1.35</c:v>
                </c:pt>
                <c:pt idx="3">
                  <c:v>1.23</c:v>
                </c:pt>
                <c:pt idx="4">
                  <c:v>1.1200000000000001</c:v>
                </c:pt>
                <c:pt idx="5">
                  <c:v>0.92</c:v>
                </c:pt>
                <c:pt idx="6">
                  <c:v>0.76</c:v>
                </c:pt>
                <c:pt idx="7">
                  <c:v>0.64</c:v>
                </c:pt>
              </c:numCache>
            </c:numRef>
          </c:xVal>
          <c:yVal>
            <c:numRef>
              <c:f>'20220710No.3'!$K$3:$K$10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1.8</c:v>
                </c:pt>
                <c:pt idx="6">
                  <c:v>2.2000000000000002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C-4F5E-9357-0D83235A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57375"/>
        <c:axId val="1379158623"/>
      </c:scatterChart>
      <c:valAx>
        <c:axId val="13791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8623"/>
        <c:crosses val="autoZero"/>
        <c:crossBetween val="midCat"/>
      </c:valAx>
      <c:valAx>
        <c:axId val="13791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'20220710No.3'!$F$3:$F$12</c:f>
              <c:numCache>
                <c:formatCode>General</c:formatCode>
                <c:ptCount val="10"/>
                <c:pt idx="0">
                  <c:v>1.72</c:v>
                </c:pt>
                <c:pt idx="1">
                  <c:v>1.7589999999999999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'20220710No.3'!$G$3:$G$12</c:f>
              <c:numCache>
                <c:formatCode>General</c:formatCode>
                <c:ptCount val="10"/>
                <c:pt idx="0">
                  <c:v>0.26</c:v>
                </c:pt>
                <c:pt idx="1">
                  <c:v>0.36</c:v>
                </c:pt>
                <c:pt idx="2">
                  <c:v>0.86</c:v>
                </c:pt>
                <c:pt idx="3">
                  <c:v>1.56</c:v>
                </c:pt>
                <c:pt idx="4">
                  <c:v>1.76</c:v>
                </c:pt>
                <c:pt idx="5">
                  <c:v>2.06</c:v>
                </c:pt>
                <c:pt idx="6">
                  <c:v>2.36</c:v>
                </c:pt>
                <c:pt idx="7">
                  <c:v>2.66</c:v>
                </c:pt>
                <c:pt idx="8">
                  <c:v>2.86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9-4F6B-9504-34B8E333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2336"/>
        <c:axId val="1327362752"/>
      </c:scatterChart>
      <c:valAx>
        <c:axId val="1327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752"/>
        <c:crosses val="autoZero"/>
        <c:crossBetween val="midCat"/>
      </c:valAx>
      <c:valAx>
        <c:axId val="1327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'20220710No.3'!$H$3:$H$12</c:f>
              <c:numCache>
                <c:formatCode>General</c:formatCode>
                <c:ptCount val="10"/>
                <c:pt idx="0">
                  <c:v>1.7190000000000001</c:v>
                </c:pt>
                <c:pt idx="1">
                  <c:v>1.758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'20220710No.3'!$I$3:$I$12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2.2999999999999998</c:v>
                </c:pt>
                <c:pt idx="7">
                  <c:v>2.6</c:v>
                </c:pt>
                <c:pt idx="8">
                  <c:v>2.8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7-4247-A3DA-4C7CBAAE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55136"/>
        <c:axId val="1324755552"/>
      </c:scatterChart>
      <c:valAx>
        <c:axId val="13247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552"/>
        <c:crosses val="autoZero"/>
        <c:crossBetween val="midCat"/>
      </c:valAx>
      <c:valAx>
        <c:axId val="13247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ADC数据!$F$3:$F$25</c:f>
              <c:numCache>
                <c:formatCode>General</c:formatCode>
                <c:ptCount val="23"/>
                <c:pt idx="0">
                  <c:v>1.413</c:v>
                </c:pt>
                <c:pt idx="1">
                  <c:v>1.4219999999999999</c:v>
                </c:pt>
                <c:pt idx="2">
                  <c:v>1.429</c:v>
                </c:pt>
                <c:pt idx="3">
                  <c:v>1.4379999999999999</c:v>
                </c:pt>
                <c:pt idx="4">
                  <c:v>1.446</c:v>
                </c:pt>
                <c:pt idx="5">
                  <c:v>1.4630000000000001</c:v>
                </c:pt>
                <c:pt idx="6">
                  <c:v>1.488</c:v>
                </c:pt>
                <c:pt idx="7">
                  <c:v>1.496</c:v>
                </c:pt>
                <c:pt idx="8">
                  <c:v>1.5029999999999999</c:v>
                </c:pt>
                <c:pt idx="9">
                  <c:v>1.512</c:v>
                </c:pt>
                <c:pt idx="10">
                  <c:v>1.5209999999999999</c:v>
                </c:pt>
                <c:pt idx="11">
                  <c:v>1.5449999999999999</c:v>
                </c:pt>
                <c:pt idx="12">
                  <c:v>1.571</c:v>
                </c:pt>
                <c:pt idx="13">
                  <c:v>1.613</c:v>
                </c:pt>
                <c:pt idx="14">
                  <c:v>1.67</c:v>
                </c:pt>
                <c:pt idx="15">
                  <c:v>1.704</c:v>
                </c:pt>
                <c:pt idx="16">
                  <c:v>1.778</c:v>
                </c:pt>
                <c:pt idx="17">
                  <c:v>1.8029999999999999</c:v>
                </c:pt>
                <c:pt idx="18">
                  <c:v>1.82</c:v>
                </c:pt>
                <c:pt idx="19">
                  <c:v>1.827</c:v>
                </c:pt>
                <c:pt idx="20">
                  <c:v>1.8440000000000001</c:v>
                </c:pt>
                <c:pt idx="21">
                  <c:v>1.8520000000000001</c:v>
                </c:pt>
                <c:pt idx="22">
                  <c:v>1.86</c:v>
                </c:pt>
              </c:numCache>
            </c:numRef>
          </c:xVal>
          <c:yVal>
            <c:numRef>
              <c:f>ADC数据!$G$3:$G$25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1.7</c:v>
                </c:pt>
                <c:pt idx="12">
                  <c:v>2</c:v>
                </c:pt>
                <c:pt idx="13">
                  <c:v>2.5</c:v>
                </c:pt>
                <c:pt idx="14">
                  <c:v>3.2</c:v>
                </c:pt>
                <c:pt idx="15">
                  <c:v>3.6</c:v>
                </c:pt>
                <c:pt idx="16">
                  <c:v>4.5</c:v>
                </c:pt>
                <c:pt idx="17">
                  <c:v>4.8</c:v>
                </c:pt>
                <c:pt idx="18">
                  <c:v>5</c:v>
                </c:pt>
                <c:pt idx="19">
                  <c:v>5.0999999999999996</c:v>
                </c:pt>
                <c:pt idx="20">
                  <c:v>5.3</c:v>
                </c:pt>
                <c:pt idx="21">
                  <c:v>5.4</c:v>
                </c:pt>
                <c:pt idx="2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7-4377-AB8D-DA880B45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7039"/>
        <c:axId val="1326893711"/>
      </c:scatterChart>
      <c:valAx>
        <c:axId val="1326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3711"/>
        <c:crosses val="autoZero"/>
        <c:crossBetween val="midCat"/>
      </c:valAx>
      <c:valAx>
        <c:axId val="13268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'20220710No.3'!$B$37:$B$48</c:f>
              <c:numCache>
                <c:formatCode>General</c:formatCode>
                <c:ptCount val="12"/>
                <c:pt idx="0">
                  <c:v>1.72</c:v>
                </c:pt>
                <c:pt idx="1">
                  <c:v>1.79</c:v>
                </c:pt>
                <c:pt idx="2">
                  <c:v>1.87</c:v>
                </c:pt>
                <c:pt idx="3">
                  <c:v>1.95</c:v>
                </c:pt>
                <c:pt idx="4">
                  <c:v>2.0299999999999998</c:v>
                </c:pt>
                <c:pt idx="5">
                  <c:v>2.11</c:v>
                </c:pt>
                <c:pt idx="6">
                  <c:v>2.27</c:v>
                </c:pt>
                <c:pt idx="7">
                  <c:v>2.35</c:v>
                </c:pt>
                <c:pt idx="8">
                  <c:v>2.4300000000000002</c:v>
                </c:pt>
                <c:pt idx="9">
                  <c:v>2.59</c:v>
                </c:pt>
                <c:pt idx="10">
                  <c:v>2.67</c:v>
                </c:pt>
                <c:pt idx="11">
                  <c:v>2.75</c:v>
                </c:pt>
              </c:numCache>
            </c:numRef>
          </c:xVal>
          <c:yVal>
            <c:numRef>
              <c:f>'20220710No.3'!$C$37:$C$48</c:f>
              <c:numCache>
                <c:formatCode>General</c:formatCode>
                <c:ptCount val="12"/>
                <c:pt idx="0">
                  <c:v>0.27</c:v>
                </c:pt>
                <c:pt idx="1">
                  <c:v>0.47</c:v>
                </c:pt>
                <c:pt idx="2">
                  <c:v>0.67</c:v>
                </c:pt>
                <c:pt idx="3">
                  <c:v>0.87</c:v>
                </c:pt>
                <c:pt idx="4">
                  <c:v>1.07</c:v>
                </c:pt>
                <c:pt idx="5">
                  <c:v>1.27</c:v>
                </c:pt>
                <c:pt idx="6">
                  <c:v>1.67</c:v>
                </c:pt>
                <c:pt idx="7">
                  <c:v>1.87</c:v>
                </c:pt>
                <c:pt idx="8">
                  <c:v>2.0699999999999998</c:v>
                </c:pt>
                <c:pt idx="9">
                  <c:v>2.4700000000000002</c:v>
                </c:pt>
                <c:pt idx="10">
                  <c:v>2.67</c:v>
                </c:pt>
                <c:pt idx="11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F-4099-A001-322A284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095"/>
        <c:axId val="125857887"/>
      </c:scatterChart>
      <c:valAx>
        <c:axId val="2091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57887"/>
        <c:crosses val="autoZero"/>
        <c:crossBetween val="midCat"/>
      </c:valAx>
      <c:valAx>
        <c:axId val="1258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'20220710No.3'!$D$37:$D$48</c:f>
              <c:numCache>
                <c:formatCode>General</c:formatCode>
                <c:ptCount val="12"/>
                <c:pt idx="0">
                  <c:v>1.69</c:v>
                </c:pt>
                <c:pt idx="1">
                  <c:v>1.74</c:v>
                </c:pt>
                <c:pt idx="2">
                  <c:v>1.79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2.06</c:v>
                </c:pt>
                <c:pt idx="7">
                  <c:v>2.11</c:v>
                </c:pt>
                <c:pt idx="8">
                  <c:v>2.17</c:v>
                </c:pt>
                <c:pt idx="9">
                  <c:v>2.27</c:v>
                </c:pt>
                <c:pt idx="10">
                  <c:v>2.33</c:v>
                </c:pt>
                <c:pt idx="11">
                  <c:v>2.38</c:v>
                </c:pt>
              </c:numCache>
            </c:numRef>
          </c:xVal>
          <c:yVal>
            <c:numRef>
              <c:f>'20220710No.3'!$E$37:$E$48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7-456C-A76E-09A487E6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63"/>
        <c:axId val="211384991"/>
      </c:scatterChart>
      <c:valAx>
        <c:axId val="2113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4991"/>
        <c:crosses val="autoZero"/>
        <c:crossBetween val="midCat"/>
      </c:valAx>
      <c:valAx>
        <c:axId val="2113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'20220710No.3'!$F$37:$F$48</c:f>
              <c:numCache>
                <c:formatCode>General</c:formatCode>
                <c:ptCount val="12"/>
                <c:pt idx="0">
                  <c:v>1.72</c:v>
                </c:pt>
                <c:pt idx="1">
                  <c:v>1.8</c:v>
                </c:pt>
                <c:pt idx="2">
                  <c:v>1.88</c:v>
                </c:pt>
                <c:pt idx="3">
                  <c:v>1.96</c:v>
                </c:pt>
                <c:pt idx="4">
                  <c:v>2.04</c:v>
                </c:pt>
                <c:pt idx="5">
                  <c:v>2.12</c:v>
                </c:pt>
                <c:pt idx="6">
                  <c:v>2.2799999999999998</c:v>
                </c:pt>
                <c:pt idx="7">
                  <c:v>2.36</c:v>
                </c:pt>
                <c:pt idx="8">
                  <c:v>2.44</c:v>
                </c:pt>
                <c:pt idx="9">
                  <c:v>2.6</c:v>
                </c:pt>
                <c:pt idx="10">
                  <c:v>2.68</c:v>
                </c:pt>
                <c:pt idx="11">
                  <c:v>2.76</c:v>
                </c:pt>
              </c:numCache>
            </c:numRef>
          </c:xVal>
          <c:yVal>
            <c:numRef>
              <c:f>'20220710No.3'!$G$37:$G$48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892-961E-59CDDBCE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53631"/>
        <c:axId val="300452799"/>
      </c:scatterChart>
      <c:valAx>
        <c:axId val="3004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2799"/>
        <c:crosses val="autoZero"/>
        <c:crossBetween val="midCat"/>
      </c:valAx>
      <c:valAx>
        <c:axId val="3004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'20220713No.4'!$B$3:$B$14</c:f>
              <c:numCache>
                <c:formatCode>General</c:formatCode>
                <c:ptCount val="12"/>
                <c:pt idx="0">
                  <c:v>1.173</c:v>
                </c:pt>
                <c:pt idx="1">
                  <c:v>1.1950000000000001</c:v>
                </c:pt>
                <c:pt idx="2">
                  <c:v>1.17</c:v>
                </c:pt>
                <c:pt idx="3">
                  <c:v>1.1499999999999999</c:v>
                </c:pt>
                <c:pt idx="4">
                  <c:v>1.131</c:v>
                </c:pt>
                <c:pt idx="5">
                  <c:v>1.115</c:v>
                </c:pt>
                <c:pt idx="6">
                  <c:v>1.0960000000000001</c:v>
                </c:pt>
                <c:pt idx="7">
                  <c:v>1.1419999999999999</c:v>
                </c:pt>
                <c:pt idx="8">
                  <c:v>1.2290000000000001</c:v>
                </c:pt>
                <c:pt idx="9">
                  <c:v>1.05</c:v>
                </c:pt>
                <c:pt idx="10">
                  <c:v>1.0169999999999999</c:v>
                </c:pt>
                <c:pt idx="11">
                  <c:v>1.038</c:v>
                </c:pt>
              </c:numCache>
            </c:numRef>
          </c:xVal>
          <c:yVal>
            <c:numRef>
              <c:f>'20220713No.4'!$C$3:$C$14</c:f>
              <c:numCache>
                <c:formatCode>General</c:formatCode>
                <c:ptCount val="12"/>
                <c:pt idx="0">
                  <c:v>23.6</c:v>
                </c:pt>
                <c:pt idx="1">
                  <c:v>24</c:v>
                </c:pt>
                <c:pt idx="2">
                  <c:v>23.5</c:v>
                </c:pt>
                <c:pt idx="3">
                  <c:v>23.1</c:v>
                </c:pt>
                <c:pt idx="4">
                  <c:v>22.7</c:v>
                </c:pt>
                <c:pt idx="5">
                  <c:v>22.4</c:v>
                </c:pt>
                <c:pt idx="6">
                  <c:v>22</c:v>
                </c:pt>
                <c:pt idx="7">
                  <c:v>22.9</c:v>
                </c:pt>
                <c:pt idx="8">
                  <c:v>24.7</c:v>
                </c:pt>
                <c:pt idx="9">
                  <c:v>21.1</c:v>
                </c:pt>
                <c:pt idx="10">
                  <c:v>20.399999999999999</c:v>
                </c:pt>
                <c:pt idx="11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0-44CA-9804-E6EAC9DF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960"/>
        <c:axId val="137782032"/>
      </c:scatterChart>
      <c:valAx>
        <c:axId val="936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82032"/>
        <c:crosses val="autoZero"/>
        <c:crossBetween val="midCat"/>
      </c:valAx>
      <c:valAx>
        <c:axId val="137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'20220713No.4'!$D$3:$D$18</c:f>
              <c:numCache>
                <c:formatCode>General</c:formatCode>
                <c:ptCount val="16"/>
                <c:pt idx="0">
                  <c:v>0.193</c:v>
                </c:pt>
                <c:pt idx="1">
                  <c:v>0.247</c:v>
                </c:pt>
                <c:pt idx="2">
                  <c:v>0.29499999999999998</c:v>
                </c:pt>
                <c:pt idx="3">
                  <c:v>0.34699999999999998</c:v>
                </c:pt>
                <c:pt idx="4">
                  <c:v>0.39900000000000002</c:v>
                </c:pt>
                <c:pt idx="5">
                  <c:v>0.45</c:v>
                </c:pt>
                <c:pt idx="6">
                  <c:v>0.495</c:v>
                </c:pt>
                <c:pt idx="7">
                  <c:v>0.55000000000000004</c:v>
                </c:pt>
                <c:pt idx="8">
                  <c:v>0.60699999999999998</c:v>
                </c:pt>
                <c:pt idx="9">
                  <c:v>0.65200000000000002</c:v>
                </c:pt>
                <c:pt idx="10">
                  <c:v>0.70199999999999996</c:v>
                </c:pt>
                <c:pt idx="11">
                  <c:v>0.749</c:v>
                </c:pt>
                <c:pt idx="12">
                  <c:v>0.84099999999999997</c:v>
                </c:pt>
                <c:pt idx="13">
                  <c:v>0.94499999999999995</c:v>
                </c:pt>
                <c:pt idx="14">
                  <c:v>1.0429999999999999</c:v>
                </c:pt>
                <c:pt idx="15">
                  <c:v>1.105</c:v>
                </c:pt>
              </c:numCache>
            </c:numRef>
          </c:xVal>
          <c:yVal>
            <c:numRef>
              <c:f>'20220713No.4'!$E$3:$E$18</c:f>
              <c:numCache>
                <c:formatCode>General</c:formatCode>
                <c:ptCount val="16"/>
                <c:pt idx="0">
                  <c:v>3.83</c:v>
                </c:pt>
                <c:pt idx="1">
                  <c:v>4.8899999999999997</c:v>
                </c:pt>
                <c:pt idx="2">
                  <c:v>5.85</c:v>
                </c:pt>
                <c:pt idx="3">
                  <c:v>6.88</c:v>
                </c:pt>
                <c:pt idx="4">
                  <c:v>7.92</c:v>
                </c:pt>
                <c:pt idx="5">
                  <c:v>8.94</c:v>
                </c:pt>
                <c:pt idx="6">
                  <c:v>9.7799999999999994</c:v>
                </c:pt>
                <c:pt idx="7">
                  <c:v>10.91</c:v>
                </c:pt>
                <c:pt idx="8">
                  <c:v>12.05</c:v>
                </c:pt>
                <c:pt idx="9">
                  <c:v>12.96</c:v>
                </c:pt>
                <c:pt idx="10">
                  <c:v>13.95</c:v>
                </c:pt>
                <c:pt idx="11">
                  <c:v>14.87</c:v>
                </c:pt>
                <c:pt idx="12">
                  <c:v>16.7</c:v>
                </c:pt>
                <c:pt idx="13">
                  <c:v>18.77</c:v>
                </c:pt>
                <c:pt idx="14">
                  <c:v>20.6</c:v>
                </c:pt>
                <c:pt idx="1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B3F-B6DF-77969205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9664"/>
        <c:axId val="136490496"/>
      </c:scatterChart>
      <c:valAx>
        <c:axId val="136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90496"/>
        <c:crosses val="autoZero"/>
        <c:crossBetween val="midCat"/>
      </c:valAx>
      <c:valAx>
        <c:axId val="13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'20220713No.4'!$H$3:$H$12</c:f>
              <c:numCache>
                <c:formatCode>General</c:formatCode>
                <c:ptCount val="10"/>
                <c:pt idx="0">
                  <c:v>1.7230000000000001</c:v>
                </c:pt>
                <c:pt idx="1">
                  <c:v>1.776</c:v>
                </c:pt>
                <c:pt idx="2">
                  <c:v>1.829</c:v>
                </c:pt>
                <c:pt idx="3">
                  <c:v>1.91</c:v>
                </c:pt>
                <c:pt idx="4">
                  <c:v>1.99</c:v>
                </c:pt>
                <c:pt idx="5">
                  <c:v>2.0699999999999998</c:v>
                </c:pt>
                <c:pt idx="6">
                  <c:v>2.15</c:v>
                </c:pt>
                <c:pt idx="7">
                  <c:v>2.23</c:v>
                </c:pt>
                <c:pt idx="8">
                  <c:v>2.31</c:v>
                </c:pt>
                <c:pt idx="9">
                  <c:v>2.39</c:v>
                </c:pt>
              </c:numCache>
            </c:numRef>
          </c:xVal>
          <c:yVal>
            <c:numRef>
              <c:f>'20220713No.4'!$I$3:$I$12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3-4C79-9522-5679187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54752"/>
        <c:axId val="231239776"/>
      </c:scatterChart>
      <c:valAx>
        <c:axId val="2312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39776"/>
        <c:crosses val="autoZero"/>
        <c:crossBetween val="midCat"/>
      </c:valAx>
      <c:valAx>
        <c:axId val="231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'20220713No.4'!$F$3:$F$12</c:f>
              <c:numCache>
                <c:formatCode>General</c:formatCode>
                <c:ptCount val="10"/>
                <c:pt idx="0">
                  <c:v>1.7649999999999999</c:v>
                </c:pt>
                <c:pt idx="1">
                  <c:v>1.8440000000000001</c:v>
                </c:pt>
                <c:pt idx="2">
                  <c:v>1.9219999999999999</c:v>
                </c:pt>
                <c:pt idx="3">
                  <c:v>2.04</c:v>
                </c:pt>
                <c:pt idx="4">
                  <c:v>2.16</c:v>
                </c:pt>
                <c:pt idx="5">
                  <c:v>2.2799999999999998</c:v>
                </c:pt>
                <c:pt idx="6">
                  <c:v>2.4</c:v>
                </c:pt>
                <c:pt idx="7">
                  <c:v>2.52</c:v>
                </c:pt>
                <c:pt idx="8">
                  <c:v>2.64</c:v>
                </c:pt>
                <c:pt idx="9">
                  <c:v>2.76</c:v>
                </c:pt>
              </c:numCache>
            </c:numRef>
          </c:xVal>
          <c:yVal>
            <c:numRef>
              <c:f>'20220713No.4'!$G$3:$G$12</c:f>
              <c:numCache>
                <c:formatCode>General</c:formatCode>
                <c:ptCount val="10"/>
                <c:pt idx="0">
                  <c:v>0.34</c:v>
                </c:pt>
                <c:pt idx="1">
                  <c:v>0.54</c:v>
                </c:pt>
                <c:pt idx="2">
                  <c:v>0.74</c:v>
                </c:pt>
                <c:pt idx="3">
                  <c:v>1.04</c:v>
                </c:pt>
                <c:pt idx="4">
                  <c:v>1.32</c:v>
                </c:pt>
                <c:pt idx="5">
                  <c:v>1.64</c:v>
                </c:pt>
                <c:pt idx="6">
                  <c:v>1.94</c:v>
                </c:pt>
                <c:pt idx="7">
                  <c:v>2.2400000000000002</c:v>
                </c:pt>
                <c:pt idx="8">
                  <c:v>2.54</c:v>
                </c:pt>
                <c:pt idx="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E-4B4A-8A0F-3872A73A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024"/>
        <c:axId val="148327520"/>
      </c:scatterChart>
      <c:valAx>
        <c:axId val="1483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7520"/>
        <c:crosses val="autoZero"/>
        <c:crossBetween val="midCat"/>
      </c:valAx>
      <c:valAx>
        <c:axId val="14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'20220713No.4'!$J$3:$J$9</c:f>
              <c:numCache>
                <c:formatCode>General</c:formatCode>
                <c:ptCount val="7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</c:numCache>
            </c:numRef>
          </c:xVal>
          <c:yVal>
            <c:numRef>
              <c:f>'20220713No.4'!$K$3:$K$9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6-4D89-B3C6-21CEB6D8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440"/>
        <c:axId val="148322528"/>
      </c:scatterChart>
      <c:valAx>
        <c:axId val="1483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2528"/>
        <c:crosses val="autoZero"/>
        <c:crossBetween val="midCat"/>
      </c:valAx>
      <c:valAx>
        <c:axId val="148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'20220713No.4'!$J$3:$J$12</c:f>
              <c:numCache>
                <c:formatCode>General</c:formatCode>
                <c:ptCount val="10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  <c:pt idx="7">
                  <c:v>2.52</c:v>
                </c:pt>
                <c:pt idx="8">
                  <c:v>2.6</c:v>
                </c:pt>
                <c:pt idx="9">
                  <c:v>2.68</c:v>
                </c:pt>
              </c:numCache>
            </c:numRef>
          </c:xVal>
          <c:yVal>
            <c:numRef>
              <c:f>'20220713No.4'!$K$3:$K$12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4592-BBB8-F88B78ED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33888"/>
        <c:axId val="221842624"/>
      </c:scatterChart>
      <c:valAx>
        <c:axId val="22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42624"/>
        <c:crosses val="autoZero"/>
        <c:crossBetween val="midCat"/>
      </c:valAx>
      <c:valAx>
        <c:axId val="221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'20220717No.5'!$B$3:$B$13</c:f>
              <c:numCache>
                <c:formatCode>General</c:formatCode>
                <c:ptCount val="11"/>
                <c:pt idx="0">
                  <c:v>0.99199999999999999</c:v>
                </c:pt>
                <c:pt idx="1">
                  <c:v>0.97699999999999998</c:v>
                </c:pt>
                <c:pt idx="2">
                  <c:v>1.0109999999999999</c:v>
                </c:pt>
                <c:pt idx="3">
                  <c:v>1.034</c:v>
                </c:pt>
                <c:pt idx="4">
                  <c:v>1.0569999999999999</c:v>
                </c:pt>
                <c:pt idx="5">
                  <c:v>1.079</c:v>
                </c:pt>
                <c:pt idx="6">
                  <c:v>1.1040000000000001</c:v>
                </c:pt>
                <c:pt idx="7">
                  <c:v>1.127</c:v>
                </c:pt>
                <c:pt idx="8">
                  <c:v>1.1499999999999999</c:v>
                </c:pt>
                <c:pt idx="9">
                  <c:v>1.163</c:v>
                </c:pt>
                <c:pt idx="10">
                  <c:v>1.2090000000000001</c:v>
                </c:pt>
              </c:numCache>
            </c:numRef>
          </c:xVal>
          <c:yVal>
            <c:numRef>
              <c:f>'20220717No.5'!$C$3:$C$13</c:f>
              <c:numCache>
                <c:formatCode>General</c:formatCode>
                <c:ptCount val="11"/>
                <c:pt idx="0">
                  <c:v>19.899999999999999</c:v>
                </c:pt>
                <c:pt idx="1">
                  <c:v>19.600000000000001</c:v>
                </c:pt>
                <c:pt idx="2">
                  <c:v>20.3</c:v>
                </c:pt>
                <c:pt idx="3">
                  <c:v>20.8</c:v>
                </c:pt>
                <c:pt idx="4">
                  <c:v>21.2</c:v>
                </c:pt>
                <c:pt idx="5">
                  <c:v>21.7</c:v>
                </c:pt>
                <c:pt idx="6">
                  <c:v>22.2</c:v>
                </c:pt>
                <c:pt idx="7">
                  <c:v>22.6</c:v>
                </c:pt>
                <c:pt idx="8">
                  <c:v>23.1</c:v>
                </c:pt>
                <c:pt idx="9">
                  <c:v>23.4</c:v>
                </c:pt>
                <c:pt idx="10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B-4264-8F83-FF159240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20192"/>
        <c:axId val="1408118944"/>
      </c:scatterChart>
      <c:valAx>
        <c:axId val="14081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118944"/>
        <c:crosses val="autoZero"/>
        <c:crossBetween val="midCat"/>
      </c:valAx>
      <c:valAx>
        <c:axId val="1408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1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ADC数据!$I$2</c:f>
              <c:strCache>
                <c:ptCount val="1"/>
                <c:pt idx="0">
                  <c:v>输出电流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ADC数据!$H$3:$H$25</c:f>
              <c:numCache>
                <c:formatCode>General</c:formatCode>
                <c:ptCount val="23"/>
                <c:pt idx="0">
                  <c:v>1.6950000000000001</c:v>
                </c:pt>
                <c:pt idx="1">
                  <c:v>1.712</c:v>
                </c:pt>
                <c:pt idx="2">
                  <c:v>1.72</c:v>
                </c:pt>
                <c:pt idx="3">
                  <c:v>1.728</c:v>
                </c:pt>
                <c:pt idx="4">
                  <c:v>1.736</c:v>
                </c:pt>
                <c:pt idx="5">
                  <c:v>1.819</c:v>
                </c:pt>
                <c:pt idx="6">
                  <c:v>1.835</c:v>
                </c:pt>
                <c:pt idx="7">
                  <c:v>1.8440000000000001</c:v>
                </c:pt>
                <c:pt idx="8">
                  <c:v>1.8520000000000001</c:v>
                </c:pt>
                <c:pt idx="9">
                  <c:v>1.86</c:v>
                </c:pt>
                <c:pt idx="10">
                  <c:v>1.8680000000000001</c:v>
                </c:pt>
                <c:pt idx="11">
                  <c:v>1.8759999999999999</c:v>
                </c:pt>
                <c:pt idx="12">
                  <c:v>1.885</c:v>
                </c:pt>
                <c:pt idx="13">
                  <c:v>1.893</c:v>
                </c:pt>
                <c:pt idx="14">
                  <c:v>1.901</c:v>
                </c:pt>
                <c:pt idx="15">
                  <c:v>1.9830000000000001</c:v>
                </c:pt>
                <c:pt idx="16">
                  <c:v>2.06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2.12</c:v>
                </c:pt>
                <c:pt idx="21">
                  <c:v>2.13</c:v>
                </c:pt>
                <c:pt idx="22">
                  <c:v>2.14</c:v>
                </c:pt>
              </c:numCache>
            </c:numRef>
          </c:xVal>
          <c:yVal>
            <c:numRef>
              <c:f>ADC数据!$I$3:$I$25</c:f>
              <c:numCache>
                <c:formatCode>General</c:formatCode>
                <c:ptCount val="23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2.8</c:v>
                </c:pt>
                <c:pt idx="13">
                  <c:v>2.9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5.4</c:v>
                </c:pt>
                <c:pt idx="18">
                  <c:v>5.5</c:v>
                </c:pt>
                <c:pt idx="19">
                  <c:v>5.6</c:v>
                </c:pt>
                <c:pt idx="20">
                  <c:v>5.8</c:v>
                </c:pt>
                <c:pt idx="21">
                  <c:v>5.9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A-405B-A2F4-5CFAF70E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32127"/>
        <c:axId val="1178251679"/>
      </c:scatterChart>
      <c:valAx>
        <c:axId val="11782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51679"/>
        <c:crosses val="autoZero"/>
        <c:crossBetween val="midCat"/>
      </c:valAx>
      <c:valAx>
        <c:axId val="11782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'20220717No.5'!$D$3:$D$10</c:f>
              <c:numCache>
                <c:formatCode>General</c:formatCode>
                <c:ptCount val="8"/>
                <c:pt idx="0">
                  <c:v>0.622</c:v>
                </c:pt>
                <c:pt idx="1">
                  <c:v>0.65400000000000003</c:v>
                </c:pt>
                <c:pt idx="2">
                  <c:v>0.71899999999999997</c:v>
                </c:pt>
                <c:pt idx="3">
                  <c:v>0.79100000000000004</c:v>
                </c:pt>
                <c:pt idx="4">
                  <c:v>0.88900000000000001</c:v>
                </c:pt>
                <c:pt idx="5">
                  <c:v>0.996</c:v>
                </c:pt>
                <c:pt idx="6">
                  <c:v>1.046</c:v>
                </c:pt>
                <c:pt idx="7">
                  <c:v>1.08</c:v>
                </c:pt>
              </c:numCache>
            </c:numRef>
          </c:xVal>
          <c:yVal>
            <c:numRef>
              <c:f>'20220717No.5'!$E$3:$E$10</c:f>
              <c:numCache>
                <c:formatCode>General</c:formatCode>
                <c:ptCount val="8"/>
                <c:pt idx="0">
                  <c:v>12.52</c:v>
                </c:pt>
                <c:pt idx="1">
                  <c:v>13.15</c:v>
                </c:pt>
                <c:pt idx="2">
                  <c:v>14.48</c:v>
                </c:pt>
                <c:pt idx="3">
                  <c:v>15.92</c:v>
                </c:pt>
                <c:pt idx="4">
                  <c:v>17.89</c:v>
                </c:pt>
                <c:pt idx="5">
                  <c:v>20</c:v>
                </c:pt>
                <c:pt idx="6">
                  <c:v>21</c:v>
                </c:pt>
                <c:pt idx="7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9-4960-A308-1BD4C1F5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36656"/>
        <c:axId val="1406536240"/>
      </c:scatterChart>
      <c:valAx>
        <c:axId val="1406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536240"/>
        <c:crosses val="autoZero"/>
        <c:crossBetween val="midCat"/>
      </c:valAx>
      <c:valAx>
        <c:axId val="14065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'20220717No.5'!$F$3:$F$11</c:f>
              <c:numCache>
                <c:formatCode>General</c:formatCode>
                <c:ptCount val="9"/>
                <c:pt idx="0">
                  <c:v>1.7689999999999999</c:v>
                </c:pt>
                <c:pt idx="1">
                  <c:v>1.889</c:v>
                </c:pt>
                <c:pt idx="2">
                  <c:v>2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2.5299999999999998</c:v>
                </c:pt>
                <c:pt idx="7">
                  <c:v>2.64</c:v>
                </c:pt>
                <c:pt idx="8">
                  <c:v>2.76</c:v>
                </c:pt>
              </c:numCache>
            </c:numRef>
          </c:xVal>
          <c:yVal>
            <c:numRef>
              <c:f>'20220717No.5'!$G$3:$G$11</c:f>
              <c:numCache>
                <c:formatCode>General</c:formatCode>
                <c:ptCount val="9"/>
                <c:pt idx="0">
                  <c:v>0.34</c:v>
                </c:pt>
                <c:pt idx="1">
                  <c:v>0.63</c:v>
                </c:pt>
                <c:pt idx="2">
                  <c:v>0.94</c:v>
                </c:pt>
                <c:pt idx="3">
                  <c:v>1.24</c:v>
                </c:pt>
                <c:pt idx="4">
                  <c:v>1.44</c:v>
                </c:pt>
                <c:pt idx="5">
                  <c:v>1.74</c:v>
                </c:pt>
                <c:pt idx="6">
                  <c:v>2.2400000000000002</c:v>
                </c:pt>
                <c:pt idx="7">
                  <c:v>2.5299999999999998</c:v>
                </c:pt>
                <c:pt idx="8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A-40E2-B772-12BAABA0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79232"/>
        <c:axId val="1457880064"/>
      </c:scatterChart>
      <c:valAx>
        <c:axId val="14578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880064"/>
        <c:crosses val="autoZero"/>
        <c:crossBetween val="midCat"/>
      </c:valAx>
      <c:valAx>
        <c:axId val="1457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8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'20220717No.5'!$H$3:$H$11</c:f>
              <c:numCache>
                <c:formatCode>General</c:formatCode>
                <c:ptCount val="9"/>
                <c:pt idx="0">
                  <c:v>1.7250000000000001</c:v>
                </c:pt>
                <c:pt idx="1">
                  <c:v>1.8009999999999999</c:v>
                </c:pt>
                <c:pt idx="2">
                  <c:v>1.8859999999999999</c:v>
                </c:pt>
                <c:pt idx="3">
                  <c:v>1.966</c:v>
                </c:pt>
                <c:pt idx="4">
                  <c:v>2.0099999999999998</c:v>
                </c:pt>
                <c:pt idx="5">
                  <c:v>2.09</c:v>
                </c:pt>
                <c:pt idx="6">
                  <c:v>2.23</c:v>
                </c:pt>
                <c:pt idx="7">
                  <c:v>2.31</c:v>
                </c:pt>
                <c:pt idx="8">
                  <c:v>2.39</c:v>
                </c:pt>
              </c:numCache>
            </c:numRef>
          </c:xVal>
          <c:yVal>
            <c:numRef>
              <c:f>'20220717No.5'!$I$3:$I$11</c:f>
              <c:numCache>
                <c:formatCode>General</c:formatCode>
                <c:ptCount val="9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5-4857-BC0B-BB2AA9C7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05696"/>
        <c:axId val="1445306112"/>
      </c:scatterChart>
      <c:valAx>
        <c:axId val="14453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306112"/>
        <c:crosses val="autoZero"/>
        <c:crossBetween val="midCat"/>
      </c:valAx>
      <c:valAx>
        <c:axId val="14453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3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'20220717No.5'!$J$3:$J$11</c:f>
              <c:numCache>
                <c:formatCode>General</c:formatCode>
                <c:ptCount val="9"/>
                <c:pt idx="0">
                  <c:v>1.7689999999999999</c:v>
                </c:pt>
                <c:pt idx="1">
                  <c:v>1.9279999999999999</c:v>
                </c:pt>
                <c:pt idx="2">
                  <c:v>2.12</c:v>
                </c:pt>
                <c:pt idx="3">
                  <c:v>2.2400000000000002</c:v>
                </c:pt>
                <c:pt idx="4">
                  <c:v>2.3199999999999998</c:v>
                </c:pt>
                <c:pt idx="5">
                  <c:v>2.44</c:v>
                </c:pt>
                <c:pt idx="6">
                  <c:v>2.56</c:v>
                </c:pt>
                <c:pt idx="7">
                  <c:v>2.68</c:v>
                </c:pt>
                <c:pt idx="8">
                  <c:v>2.8</c:v>
                </c:pt>
              </c:numCache>
            </c:numRef>
          </c:xVal>
          <c:yVal>
            <c:numRef>
              <c:f>'20220717No.5'!$K$3:$K$11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1.2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2.2999999999999998</c:v>
                </c:pt>
                <c:pt idx="7">
                  <c:v>2.6</c:v>
                </c:pt>
                <c:pt idx="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A-48FB-8643-CCCFB66D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91792"/>
        <c:axId val="1458185136"/>
      </c:scatterChart>
      <c:valAx>
        <c:axId val="14581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185136"/>
        <c:crosses val="autoZero"/>
        <c:crossBetween val="midCat"/>
      </c:valAx>
      <c:valAx>
        <c:axId val="14581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1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'20220718No.6'!$F$3:$F$10</c:f>
              <c:numCache>
                <c:formatCode>General</c:formatCode>
                <c:ptCount val="8"/>
                <c:pt idx="0">
                  <c:v>1.7230000000000001</c:v>
                </c:pt>
                <c:pt idx="1">
                  <c:v>1.883</c:v>
                </c:pt>
                <c:pt idx="2">
                  <c:v>2</c:v>
                </c:pt>
                <c:pt idx="3">
                  <c:v>2.08</c:v>
                </c:pt>
                <c:pt idx="4">
                  <c:v>2.2799999999999998</c:v>
                </c:pt>
                <c:pt idx="5">
                  <c:v>2.4</c:v>
                </c:pt>
                <c:pt idx="6">
                  <c:v>2.64</c:v>
                </c:pt>
                <c:pt idx="7">
                  <c:v>2.76</c:v>
                </c:pt>
              </c:numCache>
            </c:numRef>
          </c:xVal>
          <c:yVal>
            <c:numRef>
              <c:f>'20220718No.6'!$G$3:$G$10</c:f>
              <c:numCache>
                <c:formatCode>General</c:formatCode>
                <c:ptCount val="8"/>
                <c:pt idx="0">
                  <c:v>0.23</c:v>
                </c:pt>
                <c:pt idx="1">
                  <c:v>0.63</c:v>
                </c:pt>
                <c:pt idx="2">
                  <c:v>0.93</c:v>
                </c:pt>
                <c:pt idx="3">
                  <c:v>1.1299999999999999</c:v>
                </c:pt>
                <c:pt idx="4">
                  <c:v>1.63</c:v>
                </c:pt>
                <c:pt idx="5">
                  <c:v>1.93</c:v>
                </c:pt>
                <c:pt idx="6">
                  <c:v>2.52</c:v>
                </c:pt>
                <c:pt idx="7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2B7-902D-B0089F1F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8192"/>
        <c:axId val="561378608"/>
      </c:scatterChart>
      <c:valAx>
        <c:axId val="5613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608"/>
        <c:crosses val="autoZero"/>
        <c:crossBetween val="midCat"/>
      </c:valAx>
      <c:valAx>
        <c:axId val="561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'20220718No.6'!$H$3:$H$10</c:f>
              <c:numCache>
                <c:formatCode>General</c:formatCode>
                <c:ptCount val="8"/>
                <c:pt idx="0">
                  <c:v>1.698</c:v>
                </c:pt>
                <c:pt idx="1">
                  <c:v>1.8049999999999999</c:v>
                </c:pt>
                <c:pt idx="2">
                  <c:v>1.885</c:v>
                </c:pt>
                <c:pt idx="3">
                  <c:v>1.9379999999999999</c:v>
                </c:pt>
                <c:pt idx="4">
                  <c:v>2.0699999999999998</c:v>
                </c:pt>
                <c:pt idx="5">
                  <c:v>2.15</c:v>
                </c:pt>
                <c:pt idx="6">
                  <c:v>2.31</c:v>
                </c:pt>
                <c:pt idx="7">
                  <c:v>2.39</c:v>
                </c:pt>
              </c:numCache>
            </c:numRef>
          </c:xVal>
          <c:yVal>
            <c:numRef>
              <c:f>'20220718No.6'!$I$3:$I$10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1.6</c:v>
                </c:pt>
                <c:pt idx="5">
                  <c:v>1.9</c:v>
                </c:pt>
                <c:pt idx="6">
                  <c:v>2.5</c:v>
                </c:pt>
                <c:pt idx="7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4FB-91B4-00DCA72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8944"/>
        <c:axId val="726538112"/>
      </c:scatterChart>
      <c:valAx>
        <c:axId val="726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112"/>
        <c:crosses val="autoZero"/>
        <c:crossBetween val="midCat"/>
      </c:valAx>
      <c:valAx>
        <c:axId val="726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'20220718No.6'!$B$3:$B$7</c:f>
              <c:numCache>
                <c:formatCode>General</c:formatCode>
                <c:ptCount val="5"/>
                <c:pt idx="0">
                  <c:v>1.2330000000000001</c:v>
                </c:pt>
                <c:pt idx="1">
                  <c:v>1.1859999999999999</c:v>
                </c:pt>
                <c:pt idx="2">
                  <c:v>1.1619999999999999</c:v>
                </c:pt>
                <c:pt idx="3">
                  <c:v>1.141</c:v>
                </c:pt>
                <c:pt idx="4">
                  <c:v>1.091</c:v>
                </c:pt>
              </c:numCache>
            </c:numRef>
          </c:xVal>
          <c:yVal>
            <c:numRef>
              <c:f>'20220718No.6'!$C$3:$C$7</c:f>
              <c:numCache>
                <c:formatCode>General</c:formatCode>
                <c:ptCount val="5"/>
                <c:pt idx="0">
                  <c:v>24.6</c:v>
                </c:pt>
                <c:pt idx="1">
                  <c:v>23.7</c:v>
                </c:pt>
                <c:pt idx="2">
                  <c:v>23.2</c:v>
                </c:pt>
                <c:pt idx="3">
                  <c:v>22.8</c:v>
                </c:pt>
                <c:pt idx="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5-4D9F-913B-A44DFFDC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4927"/>
        <c:axId val="315621599"/>
      </c:scatterChart>
      <c:valAx>
        <c:axId val="3156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1599"/>
        <c:crosses val="autoZero"/>
        <c:crossBetween val="midCat"/>
      </c:valAx>
      <c:valAx>
        <c:axId val="3156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'20220718No.6'!$D$3:$D$5</c:f>
              <c:numCache>
                <c:formatCode>General</c:formatCode>
                <c:ptCount val="3"/>
                <c:pt idx="0">
                  <c:v>0.86299999999999999</c:v>
                </c:pt>
                <c:pt idx="1">
                  <c:v>0.81799999999999995</c:v>
                </c:pt>
                <c:pt idx="2">
                  <c:v>0.67500000000000004</c:v>
                </c:pt>
              </c:numCache>
            </c:numRef>
          </c:xVal>
          <c:yVal>
            <c:numRef>
              <c:f>'20220718No.6'!$E$3:$E$5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16.190000000000001</c:v>
                </c:pt>
                <c:pt idx="2">
                  <c:v>13.34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8-42A2-8745-5BC8B4E9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0895"/>
        <c:axId val="369152575"/>
      </c:scatterChart>
      <c:valAx>
        <c:axId val="3691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52575"/>
        <c:crosses val="autoZero"/>
        <c:crossBetween val="midCat"/>
      </c:valAx>
      <c:valAx>
        <c:axId val="369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5-4B1F-90BA-91D9D518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2A1-BFBD-F0FF837A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E-455E-B14F-EB2E91E7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B-4296-990D-D2BDF819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6-48F8-8198-5858C1CE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'20211227'!$F$3:$F$25</c:f>
              <c:numCache>
                <c:formatCode>General</c:formatCode>
                <c:ptCount val="23"/>
                <c:pt idx="0">
                  <c:v>1.6479999999999999</c:v>
                </c:pt>
                <c:pt idx="1">
                  <c:v>1.6559999999999999</c:v>
                </c:pt>
                <c:pt idx="2">
                  <c:v>1.6639999999999999</c:v>
                </c:pt>
                <c:pt idx="3">
                  <c:v>1.68</c:v>
                </c:pt>
                <c:pt idx="4">
                  <c:v>1.6970000000000001</c:v>
                </c:pt>
                <c:pt idx="5">
                  <c:v>1.7050000000000001</c:v>
                </c:pt>
                <c:pt idx="6">
                  <c:v>1.7130000000000001</c:v>
                </c:pt>
                <c:pt idx="7">
                  <c:v>1.7210000000000001</c:v>
                </c:pt>
                <c:pt idx="8">
                  <c:v>1.7290000000000001</c:v>
                </c:pt>
                <c:pt idx="9">
                  <c:v>1.7370000000000001</c:v>
                </c:pt>
                <c:pt idx="10">
                  <c:v>1.754</c:v>
                </c:pt>
                <c:pt idx="11">
                  <c:v>1.77</c:v>
                </c:pt>
                <c:pt idx="12">
                  <c:v>1.786</c:v>
                </c:pt>
                <c:pt idx="13">
                  <c:v>1.794</c:v>
                </c:pt>
                <c:pt idx="14">
                  <c:v>1.8109999999999999</c:v>
                </c:pt>
                <c:pt idx="15">
                  <c:v>1.819</c:v>
                </c:pt>
                <c:pt idx="16">
                  <c:v>1.827</c:v>
                </c:pt>
                <c:pt idx="17">
                  <c:v>1.843</c:v>
                </c:pt>
                <c:pt idx="18">
                  <c:v>1.8520000000000001</c:v>
                </c:pt>
                <c:pt idx="19">
                  <c:v>1.8680000000000001</c:v>
                </c:pt>
                <c:pt idx="20">
                  <c:v>1.8759999999999999</c:v>
                </c:pt>
                <c:pt idx="21">
                  <c:v>1.8839999999999999</c:v>
                </c:pt>
                <c:pt idx="22">
                  <c:v>1.8919999999999999</c:v>
                </c:pt>
              </c:numCache>
            </c:numRef>
          </c:xVal>
          <c:yVal>
            <c:numRef>
              <c:f>'20211227'!$G$3:$G$25</c:f>
              <c:numCache>
                <c:formatCode>General</c:formatCode>
                <c:ptCount val="23"/>
                <c:pt idx="0">
                  <c:v>0.05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0.45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1.35</c:v>
                </c:pt>
                <c:pt idx="11">
                  <c:v>1.55</c:v>
                </c:pt>
                <c:pt idx="12">
                  <c:v>1.75</c:v>
                </c:pt>
                <c:pt idx="13">
                  <c:v>1.85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2.25</c:v>
                </c:pt>
                <c:pt idx="17">
                  <c:v>2.4500000000000002</c:v>
                </c:pt>
                <c:pt idx="18">
                  <c:v>2.5499999999999998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A-4BB5-B8EA-971FD977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12031"/>
        <c:axId val="1763915359"/>
      </c:scatterChart>
      <c:valAx>
        <c:axId val="1763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5359"/>
        <c:crosses val="autoZero"/>
        <c:crossBetween val="midCat"/>
      </c:valAx>
      <c:valAx>
        <c:axId val="17639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784C2C-230C-4F99-9116-EA6329E7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368832</xdr:colOff>
      <xdr:row>1</xdr:row>
      <xdr:rowOff>23052</xdr:rowOff>
    </xdr:from>
    <xdr:to>
      <xdr:col>19</xdr:col>
      <xdr:colOff>23051</xdr:colOff>
      <xdr:row>16</xdr:row>
      <xdr:rowOff>107577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CFA676-795C-41D0-B880-33AFC2D2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167402</xdr:colOff>
      <xdr:row>1</xdr:row>
      <xdr:rowOff>17014</xdr:rowOff>
    </xdr:from>
    <xdr:to>
      <xdr:col>26</xdr:col>
      <xdr:colOff>436343</xdr:colOff>
      <xdr:row>16</xdr:row>
      <xdr:rowOff>114711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2EACE4F-2DA6-4A2A-A5F7-3367953F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75E3182-DEC5-440E-A2E4-0F8F103F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9953C-74AE-47B1-91BA-F7D5E018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71BEC-0E5A-4EC7-8FBC-8D4049B2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834996-9B17-421F-B269-562108873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08275E-C357-41E8-A115-A104F191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93096</xdr:colOff>
      <xdr:row>0</xdr:row>
      <xdr:rowOff>23347</xdr:rowOff>
    </xdr:from>
    <xdr:to>
      <xdr:col>18</xdr:col>
      <xdr:colOff>362037</xdr:colOff>
      <xdr:row>15</xdr:row>
      <xdr:rowOff>83046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75C763-B373-40BD-8B57-F247A8D2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607457</xdr:colOff>
      <xdr:row>0</xdr:row>
      <xdr:rowOff>64476</xdr:rowOff>
    </xdr:from>
    <xdr:to>
      <xdr:col>26</xdr:col>
      <xdr:colOff>261675</xdr:colOff>
      <xdr:row>15</xdr:row>
      <xdr:rowOff>73710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E7AAD-5849-426E-B893-32A87945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142154</xdr:colOff>
      <xdr:row>0</xdr:row>
      <xdr:rowOff>122944</xdr:rowOff>
    </xdr:from>
    <xdr:to>
      <xdr:col>16</xdr:col>
      <xdr:colOff>411095</xdr:colOff>
      <xdr:row>16</xdr:row>
      <xdr:rowOff>38420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9EF418-A39F-4B02-978F-7E646EB2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307361</xdr:colOff>
      <xdr:row>17</xdr:row>
      <xdr:rowOff>142155</xdr:rowOff>
    </xdr:from>
    <xdr:to>
      <xdr:col>16</xdr:col>
      <xdr:colOff>576302</xdr:colOff>
      <xdr:row>33</xdr:row>
      <xdr:rowOff>57630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3AD043-9C4C-41DC-8041-3A1DE8E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453357</xdr:colOff>
      <xdr:row>0</xdr:row>
      <xdr:rowOff>145996</xdr:rowOff>
    </xdr:from>
    <xdr:to>
      <xdr:col>16</xdr:col>
      <xdr:colOff>107576</xdr:colOff>
      <xdr:row>16</xdr:row>
      <xdr:rowOff>61472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3EDB7-146E-4CEB-9C6B-9C5406BE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222836</xdr:colOff>
      <xdr:row>0</xdr:row>
      <xdr:rowOff>165207</xdr:rowOff>
    </xdr:from>
    <xdr:to>
      <xdr:col>23</xdr:col>
      <xdr:colOff>491777</xdr:colOff>
      <xdr:row>16</xdr:row>
      <xdr:rowOff>80683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D847DC-AF20-4A68-A1E9-45E7E508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32</xdr:row>
      <xdr:rowOff>114300</xdr:rowOff>
    </xdr:from>
    <xdr:to>
      <xdr:col>14</xdr:col>
      <xdr:colOff>514349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5117DB-8D71-6B0D-09EB-860FF577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576263</xdr:colOff>
      <xdr:row>12</xdr:row>
      <xdr:rowOff>28575</xdr:rowOff>
    </xdr:from>
    <xdr:to>
      <xdr:col>18</xdr:col>
      <xdr:colOff>347663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CCA798-8A24-3A1A-3277-C23278FA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502872</xdr:colOff>
      <xdr:row>4</xdr:row>
      <xdr:rowOff>103887</xdr:rowOff>
    </xdr:from>
    <xdr:to>
      <xdr:col>32</xdr:col>
      <xdr:colOff>262677</xdr:colOff>
      <xdr:row>19</xdr:row>
      <xdr:rowOff>154647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6D5FE1-6F11-DE55-8EFD-B717236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134297</xdr:colOff>
      <xdr:row>36</xdr:row>
      <xdr:rowOff>77856</xdr:rowOff>
    </xdr:from>
    <xdr:to>
      <xdr:col>32</xdr:col>
      <xdr:colOff>574458</xdr:colOff>
      <xdr:row>51</xdr:row>
      <xdr:rowOff>98444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2AB679-77B6-2ABD-9444-415ED175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189908</xdr:colOff>
      <xdr:row>21</xdr:row>
      <xdr:rowOff>1537</xdr:rowOff>
    </xdr:from>
    <xdr:to>
      <xdr:col>32</xdr:col>
      <xdr:colOff>630069</xdr:colOff>
      <xdr:row>35</xdr:row>
      <xdr:rowOff>166478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170CC7-EDDB-01AE-A8D2-F6FF1C75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546652</xdr:colOff>
      <xdr:row>49</xdr:row>
      <xdr:rowOff>181389</xdr:rowOff>
    </xdr:from>
    <xdr:to>
      <xdr:col>7</xdr:col>
      <xdr:colOff>306456</xdr:colOff>
      <xdr:row>65</xdr:row>
      <xdr:rowOff>9110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06A3C8-9D17-7435-3785-CC3C8082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534227</xdr:colOff>
      <xdr:row>50</xdr:row>
      <xdr:rowOff>24019</xdr:rowOff>
    </xdr:from>
    <xdr:to>
      <xdr:col>14</xdr:col>
      <xdr:colOff>294032</xdr:colOff>
      <xdr:row>65</xdr:row>
      <xdr:rowOff>33958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57D03B-BEF8-65BF-E708-73E4F464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484532</xdr:colOff>
      <xdr:row>66</xdr:row>
      <xdr:rowOff>106845</xdr:rowOff>
    </xdr:from>
    <xdr:to>
      <xdr:col>7</xdr:col>
      <xdr:colOff>244336</xdr:colOff>
      <xdr:row>81</xdr:row>
      <xdr:rowOff>116784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153BB6-7AE3-D004-87A7-A38E1666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0</xdr:row>
      <xdr:rowOff>142875</xdr:rowOff>
    </xdr:from>
    <xdr:to>
      <xdr:col>18</xdr:col>
      <xdr:colOff>33337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9B9E05-36C2-AE5D-62DE-ABC39A1A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17</xdr:row>
      <xdr:rowOff>95250</xdr:rowOff>
    </xdr:from>
    <xdr:to>
      <xdr:col>18</xdr:col>
      <xdr:colOff>57150</xdr:colOff>
      <xdr:row>32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957D16-892C-F540-567D-083777C9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33</xdr:row>
      <xdr:rowOff>57150</xdr:rowOff>
    </xdr:from>
    <xdr:to>
      <xdr:col>14</xdr:col>
      <xdr:colOff>657225</xdr:colOff>
      <xdr:row>48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B50380-498C-0CE1-B48E-95E32BDF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26</xdr:row>
      <xdr:rowOff>38100</xdr:rowOff>
    </xdr:from>
    <xdr:to>
      <xdr:col>8</xdr:col>
      <xdr:colOff>161925</xdr:colOff>
      <xdr:row>41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E9F417A-AB6C-059F-B8A6-02E585FBE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447675</xdr:colOff>
      <xdr:row>34</xdr:row>
      <xdr:rowOff>47625</xdr:rowOff>
    </xdr:from>
    <xdr:to>
      <xdr:col>22</xdr:col>
      <xdr:colOff>219075</xdr:colOff>
      <xdr:row>49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0B5C5E-EA9C-0568-479C-C97B922C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161925</xdr:colOff>
      <xdr:row>13</xdr:row>
      <xdr:rowOff>95250</xdr:rowOff>
    </xdr:from>
    <xdr:to>
      <xdr:col>25</xdr:col>
      <xdr:colOff>619125</xdr:colOff>
      <xdr:row>28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5FC4-BFDD-D933-1BA1-E085ED91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</xdr:row>
      <xdr:rowOff>66675</xdr:rowOff>
    </xdr:from>
    <xdr:to>
      <xdr:col>18</xdr:col>
      <xdr:colOff>119062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014419-3571-E3F3-B221-C65F503C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17</xdr:row>
      <xdr:rowOff>161925</xdr:rowOff>
    </xdr:from>
    <xdr:to>
      <xdr:col>18</xdr:col>
      <xdr:colOff>133350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59DD6E-CDD6-A058-2F08-401094898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371475</xdr:colOff>
      <xdr:row>1</xdr:row>
      <xdr:rowOff>38100</xdr:rowOff>
    </xdr:from>
    <xdr:to>
      <xdr:col>25</xdr:col>
      <xdr:colOff>142875</xdr:colOff>
      <xdr:row>16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FA1217-1934-84F8-D658-CC9E50310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18</xdr:row>
      <xdr:rowOff>38100</xdr:rowOff>
    </xdr:from>
    <xdr:to>
      <xdr:col>25</xdr:col>
      <xdr:colOff>161925</xdr:colOff>
      <xdr:row>33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C6E756-5A7E-2A9A-88DB-11562CA1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609600</xdr:colOff>
      <xdr:row>26</xdr:row>
      <xdr:rowOff>76200</xdr:rowOff>
    </xdr:from>
    <xdr:to>
      <xdr:col>10</xdr:col>
      <xdr:colOff>381000</xdr:colOff>
      <xdr:row>41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8EDF8F-B630-8B42-2A84-34C02744B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</xdr:row>
      <xdr:rowOff>38100</xdr:rowOff>
    </xdr:from>
    <xdr:to>
      <xdr:col>18</xdr:col>
      <xdr:colOff>366712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279C4-73DB-2AA8-D84B-B01E11DF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623887</xdr:colOff>
      <xdr:row>16</xdr:row>
      <xdr:rowOff>114300</xdr:rowOff>
    </xdr:from>
    <xdr:to>
      <xdr:col>18</xdr:col>
      <xdr:colOff>395287</xdr:colOff>
      <xdr:row>31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5BFCF1-FB58-1EF7-014C-0E1036EC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242887</xdr:colOff>
      <xdr:row>17</xdr:row>
      <xdr:rowOff>66675</xdr:rowOff>
    </xdr:from>
    <xdr:to>
      <xdr:col>8</xdr:col>
      <xdr:colOff>14287</xdr:colOff>
      <xdr:row>32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E2E3F9-6961-C2FB-8E62-B9B56318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33</xdr:row>
      <xdr:rowOff>57150</xdr:rowOff>
    </xdr:from>
    <xdr:to>
      <xdr:col>18</xdr:col>
      <xdr:colOff>304800</xdr:colOff>
      <xdr:row>48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0ACD27-D316-6E8C-E5EC-D84E461F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16-8570-4CCB-B009-5EFADA3B8F0D}">
  <dimension ref="A1:K49"/>
  <sheetViews>
    <sheetView topLeftCell="H1" zoomScaleNormal="100" workbookViewId="0">
      <selection activeCell="M20" sqref="M20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1.2190000000000001</v>
      </c>
      <c r="C3" s="16">
        <v>24.2</v>
      </c>
      <c r="D3" s="8">
        <v>1.17</v>
      </c>
      <c r="E3" s="17">
        <v>23.4</v>
      </c>
      <c r="F3" s="8">
        <v>1.413</v>
      </c>
      <c r="G3" s="17">
        <v>0.1</v>
      </c>
      <c r="H3" s="8">
        <v>1.6950000000000001</v>
      </c>
      <c r="I3" s="17">
        <v>0.5</v>
      </c>
      <c r="J3" s="18">
        <v>1.65</v>
      </c>
      <c r="K3" s="16">
        <v>0.3</v>
      </c>
    </row>
    <row r="4" spans="1:11" x14ac:dyDescent="0.2">
      <c r="A4" s="9">
        <v>2</v>
      </c>
      <c r="B4" s="1">
        <v>1.2110000000000001</v>
      </c>
      <c r="C4" s="2">
        <v>24.1</v>
      </c>
      <c r="D4" s="1">
        <v>1.163</v>
      </c>
      <c r="E4" s="11">
        <v>23.3</v>
      </c>
      <c r="F4" s="1">
        <v>1.4219999999999999</v>
      </c>
      <c r="G4" s="11">
        <v>0.2</v>
      </c>
      <c r="H4" s="1">
        <v>1.712</v>
      </c>
      <c r="I4" s="11">
        <v>0.7</v>
      </c>
      <c r="J4" s="6">
        <v>1.655</v>
      </c>
      <c r="K4" s="2">
        <v>0.4</v>
      </c>
    </row>
    <row r="5" spans="1:11" x14ac:dyDescent="0.2">
      <c r="A5" s="9">
        <v>3</v>
      </c>
      <c r="B5" s="1">
        <v>1.1599999999999999</v>
      </c>
      <c r="C5" s="2">
        <v>23.1</v>
      </c>
      <c r="D5" s="1">
        <v>1.083</v>
      </c>
      <c r="E5" s="11">
        <v>21.7</v>
      </c>
      <c r="F5" s="1">
        <v>1.429</v>
      </c>
      <c r="G5" s="11">
        <v>0.3</v>
      </c>
      <c r="H5" s="1">
        <v>1.72</v>
      </c>
      <c r="I5" s="11">
        <v>0.8</v>
      </c>
      <c r="J5" s="6">
        <v>1.6850000000000001</v>
      </c>
      <c r="K5" s="2">
        <v>1</v>
      </c>
    </row>
    <row r="6" spans="1:11" x14ac:dyDescent="0.2">
      <c r="A6" s="9">
        <v>4</v>
      </c>
      <c r="B6" s="1">
        <v>1.1579999999999999</v>
      </c>
      <c r="C6" s="2">
        <v>23</v>
      </c>
      <c r="D6" s="1">
        <v>1.002</v>
      </c>
      <c r="E6" s="11">
        <v>20</v>
      </c>
      <c r="F6" s="1">
        <v>1.4379999999999999</v>
      </c>
      <c r="G6" s="11">
        <v>0.4</v>
      </c>
      <c r="H6" s="1">
        <v>1.728</v>
      </c>
      <c r="I6" s="11">
        <v>0.9</v>
      </c>
      <c r="J6" s="6">
        <v>1.7</v>
      </c>
      <c r="K6" s="2">
        <v>1.3</v>
      </c>
    </row>
    <row r="7" spans="1:11" x14ac:dyDescent="0.2">
      <c r="A7" s="9">
        <v>5</v>
      </c>
      <c r="B7" s="1">
        <v>1.147</v>
      </c>
      <c r="C7" s="2">
        <v>22.8</v>
      </c>
      <c r="D7" s="1">
        <v>0.97299999999999998</v>
      </c>
      <c r="E7" s="11">
        <v>19.5</v>
      </c>
      <c r="F7" s="1">
        <v>1.446</v>
      </c>
      <c r="G7" s="11">
        <v>0.5</v>
      </c>
      <c r="H7" s="1">
        <v>1.736</v>
      </c>
      <c r="I7" s="11">
        <v>1</v>
      </c>
      <c r="J7" s="6">
        <v>1.706</v>
      </c>
      <c r="K7" s="2">
        <v>1.5</v>
      </c>
    </row>
    <row r="8" spans="1:11" x14ac:dyDescent="0.2">
      <c r="A8" s="9">
        <v>6</v>
      </c>
      <c r="B8" s="1">
        <v>1.0720000000000001</v>
      </c>
      <c r="C8" s="2">
        <v>21.2</v>
      </c>
      <c r="D8" s="1">
        <v>0.90900000000000003</v>
      </c>
      <c r="E8" s="11">
        <v>18.2</v>
      </c>
      <c r="F8" s="1">
        <v>1.4630000000000001</v>
      </c>
      <c r="G8" s="11">
        <v>0.7</v>
      </c>
      <c r="H8" s="1">
        <v>1.819</v>
      </c>
      <c r="I8" s="11">
        <v>2</v>
      </c>
      <c r="J8" s="6">
        <v>1.71</v>
      </c>
      <c r="K8" s="2">
        <v>1.7</v>
      </c>
    </row>
    <row r="9" spans="1:11" x14ac:dyDescent="0.2">
      <c r="A9" s="9">
        <v>7</v>
      </c>
      <c r="B9" s="1">
        <v>1.0549999999999999</v>
      </c>
      <c r="C9" s="2">
        <v>21</v>
      </c>
      <c r="D9" s="1">
        <v>0.85599999999999998</v>
      </c>
      <c r="E9" s="11">
        <v>17.100000000000001</v>
      </c>
      <c r="F9" s="1">
        <v>1.488</v>
      </c>
      <c r="G9" s="11">
        <v>1</v>
      </c>
      <c r="H9" s="1">
        <v>1.835</v>
      </c>
      <c r="I9" s="11">
        <v>2.2000000000000002</v>
      </c>
      <c r="J9" s="6">
        <v>1.718</v>
      </c>
      <c r="K9" s="2">
        <v>1.9</v>
      </c>
    </row>
    <row r="10" spans="1:11" x14ac:dyDescent="0.2">
      <c r="A10" s="9">
        <v>8</v>
      </c>
      <c r="B10" s="1">
        <v>0.99199999999999999</v>
      </c>
      <c r="C10" s="2">
        <v>19.7</v>
      </c>
      <c r="D10" s="1">
        <v>0.77400000000000002</v>
      </c>
      <c r="E10" s="11">
        <v>15.5</v>
      </c>
      <c r="F10" s="1">
        <v>1.496</v>
      </c>
      <c r="G10" s="11">
        <v>1.1000000000000001</v>
      </c>
      <c r="H10" s="1">
        <v>1.8440000000000001</v>
      </c>
      <c r="I10" s="11">
        <v>2.2999999999999998</v>
      </c>
      <c r="J10" s="6">
        <v>1.7270000000000001</v>
      </c>
      <c r="K10" s="2">
        <v>2.1</v>
      </c>
    </row>
    <row r="11" spans="1:11" x14ac:dyDescent="0.2">
      <c r="A11" s="9">
        <v>9</v>
      </c>
      <c r="B11" s="1">
        <v>0.96899999999999997</v>
      </c>
      <c r="C11" s="2">
        <v>19.2</v>
      </c>
      <c r="D11" s="1">
        <v>0.73499999999999999</v>
      </c>
      <c r="E11" s="11">
        <v>14.7</v>
      </c>
      <c r="F11" s="1">
        <v>1.5029999999999999</v>
      </c>
      <c r="G11" s="11">
        <v>1.2</v>
      </c>
      <c r="H11" s="1">
        <v>1.8520000000000001</v>
      </c>
      <c r="I11" s="11">
        <v>2.4</v>
      </c>
      <c r="J11" s="6">
        <v>1.742</v>
      </c>
      <c r="K11" s="2">
        <v>2.4</v>
      </c>
    </row>
    <row r="12" spans="1:11" x14ac:dyDescent="0.2">
      <c r="A12" s="9">
        <v>10</v>
      </c>
      <c r="B12" s="1">
        <v>0.95399999999999996</v>
      </c>
      <c r="C12" s="2">
        <v>19</v>
      </c>
      <c r="D12" s="1">
        <v>0.63600000000000001</v>
      </c>
      <c r="E12" s="11">
        <v>12.7</v>
      </c>
      <c r="F12" s="1">
        <v>1.512</v>
      </c>
      <c r="G12" s="11">
        <v>1.3</v>
      </c>
      <c r="H12" s="1">
        <v>1.86</v>
      </c>
      <c r="I12" s="11">
        <v>2.5</v>
      </c>
      <c r="J12" s="6">
        <v>1.7450000000000001</v>
      </c>
      <c r="K12" s="2">
        <v>2.6</v>
      </c>
    </row>
    <row r="13" spans="1:11" x14ac:dyDescent="0.2">
      <c r="A13" s="9">
        <v>11</v>
      </c>
      <c r="B13" s="1">
        <v>0.92700000000000005</v>
      </c>
      <c r="C13" s="2">
        <v>18.399999999999999</v>
      </c>
      <c r="D13" s="1">
        <v>0.60399999999999998</v>
      </c>
      <c r="E13" s="11">
        <v>12.1</v>
      </c>
      <c r="F13" s="1">
        <v>1.5209999999999999</v>
      </c>
      <c r="G13" s="11">
        <v>1.4</v>
      </c>
      <c r="H13" s="1">
        <v>1.8680000000000001</v>
      </c>
      <c r="I13" s="11">
        <v>2.6</v>
      </c>
      <c r="J13" s="6">
        <v>1.764</v>
      </c>
      <c r="K13" s="2">
        <v>3</v>
      </c>
    </row>
    <row r="14" spans="1:11" x14ac:dyDescent="0.2">
      <c r="A14" s="9">
        <v>12</v>
      </c>
      <c r="B14" s="1">
        <v>1.179</v>
      </c>
      <c r="C14" s="2">
        <v>23.4</v>
      </c>
      <c r="D14" s="1">
        <v>0.57299999999999995</v>
      </c>
      <c r="E14" s="11">
        <v>11.4</v>
      </c>
      <c r="F14" s="1">
        <v>1.5449999999999999</v>
      </c>
      <c r="G14" s="11">
        <v>1.7</v>
      </c>
      <c r="H14" s="1">
        <v>1.8759999999999999</v>
      </c>
      <c r="I14" s="11">
        <v>2.7</v>
      </c>
      <c r="J14" s="6">
        <v>1.782</v>
      </c>
      <c r="K14" s="2">
        <v>3.4</v>
      </c>
    </row>
    <row r="15" spans="1:11" x14ac:dyDescent="0.2">
      <c r="A15" s="9">
        <v>13</v>
      </c>
      <c r="B15" s="1">
        <v>1.089</v>
      </c>
      <c r="C15" s="2">
        <v>21.6</v>
      </c>
      <c r="D15" s="1">
        <v>0.497</v>
      </c>
      <c r="E15" s="11">
        <v>9.9</v>
      </c>
      <c r="F15" s="1">
        <v>1.571</v>
      </c>
      <c r="G15" s="11">
        <v>2</v>
      </c>
      <c r="H15" s="1">
        <v>1.885</v>
      </c>
      <c r="I15" s="11">
        <v>2.8</v>
      </c>
      <c r="J15" s="6">
        <v>1.79</v>
      </c>
      <c r="K15" s="2">
        <v>3.6</v>
      </c>
    </row>
    <row r="16" spans="1:11" x14ac:dyDescent="0.2">
      <c r="A16" s="9">
        <v>14</v>
      </c>
      <c r="B16" s="1">
        <v>0.89700000000000002</v>
      </c>
      <c r="C16" s="2">
        <v>17.8</v>
      </c>
      <c r="D16" s="1">
        <v>0.46400000000000002</v>
      </c>
      <c r="E16" s="11">
        <v>9.3000000000000007</v>
      </c>
      <c r="F16" s="1">
        <v>1.613</v>
      </c>
      <c r="G16" s="11">
        <v>2.5</v>
      </c>
      <c r="H16" s="1">
        <v>1.893</v>
      </c>
      <c r="I16" s="11">
        <v>2.9</v>
      </c>
      <c r="J16" s="6">
        <v>1.796</v>
      </c>
      <c r="K16" s="2">
        <v>3.8</v>
      </c>
    </row>
    <row r="17" spans="1:11" x14ac:dyDescent="0.2">
      <c r="A17" s="9">
        <v>15</v>
      </c>
      <c r="B17" s="1">
        <v>0.88</v>
      </c>
      <c r="C17" s="2">
        <v>17.5</v>
      </c>
      <c r="D17" s="1">
        <v>0.373</v>
      </c>
      <c r="E17" s="11">
        <v>7.4</v>
      </c>
      <c r="F17" s="1">
        <v>1.67</v>
      </c>
      <c r="G17" s="11">
        <v>3.2</v>
      </c>
      <c r="H17" s="1">
        <v>1.901</v>
      </c>
      <c r="I17" s="11">
        <v>3</v>
      </c>
      <c r="J17" s="6">
        <v>1.8049999999999999</v>
      </c>
      <c r="K17" s="2">
        <v>4</v>
      </c>
    </row>
    <row r="18" spans="1:11" x14ac:dyDescent="0.2">
      <c r="A18" s="9">
        <v>16</v>
      </c>
      <c r="B18" s="1">
        <v>0.77900000000000003</v>
      </c>
      <c r="C18" s="2">
        <v>15.5</v>
      </c>
      <c r="D18" s="1">
        <v>0.33700000000000002</v>
      </c>
      <c r="E18" s="11">
        <v>6.7</v>
      </c>
      <c r="F18" s="1">
        <v>1.704</v>
      </c>
      <c r="G18" s="11">
        <v>3.6</v>
      </c>
      <c r="H18" s="1">
        <v>1.9830000000000001</v>
      </c>
      <c r="I18" s="11">
        <v>4</v>
      </c>
      <c r="J18" s="6">
        <v>1.81</v>
      </c>
      <c r="K18" s="2">
        <v>4.4000000000000004</v>
      </c>
    </row>
    <row r="19" spans="1:11" x14ac:dyDescent="0.2">
      <c r="A19" s="9">
        <v>17</v>
      </c>
      <c r="B19" s="1">
        <v>0.73599999999999999</v>
      </c>
      <c r="C19" s="2">
        <v>14.6</v>
      </c>
      <c r="D19" s="1">
        <v>0.30199999999999999</v>
      </c>
      <c r="E19" s="11">
        <v>6</v>
      </c>
      <c r="F19" s="1">
        <v>1.778</v>
      </c>
      <c r="G19" s="11">
        <v>4.5</v>
      </c>
      <c r="H19" s="1">
        <v>2.06</v>
      </c>
      <c r="I19" s="11">
        <v>5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1">
        <v>0.92500000000000004</v>
      </c>
      <c r="C20" s="2">
        <v>18.399999999999999</v>
      </c>
      <c r="D20" s="1">
        <v>0.25600000000000001</v>
      </c>
      <c r="E20" s="11">
        <v>5.0999999999999996</v>
      </c>
      <c r="F20" s="1">
        <v>1.8029999999999999</v>
      </c>
      <c r="G20" s="11">
        <v>4.8</v>
      </c>
      <c r="H20" s="1">
        <v>2.09</v>
      </c>
      <c r="I20" s="11">
        <v>5.4</v>
      </c>
      <c r="J20" s="6">
        <v>1.825</v>
      </c>
      <c r="K20" s="2">
        <v>5</v>
      </c>
    </row>
    <row r="21" spans="1:11" x14ac:dyDescent="0.2">
      <c r="A21" s="9">
        <v>19</v>
      </c>
      <c r="B21" s="1">
        <v>1.2669999999999999</v>
      </c>
      <c r="C21" s="2">
        <v>25.2</v>
      </c>
      <c r="D21" s="1">
        <v>0.24</v>
      </c>
      <c r="E21" s="11">
        <v>4.8</v>
      </c>
      <c r="F21" s="1">
        <v>1.82</v>
      </c>
      <c r="G21" s="11">
        <v>5</v>
      </c>
      <c r="H21" s="1">
        <v>2.1</v>
      </c>
      <c r="I21" s="11">
        <v>5.5</v>
      </c>
      <c r="J21" s="6">
        <v>1.8420000000000001</v>
      </c>
      <c r="K21" s="2">
        <v>5.2</v>
      </c>
    </row>
    <row r="22" spans="1:11" x14ac:dyDescent="0.2">
      <c r="A22" s="9">
        <v>20</v>
      </c>
      <c r="B22" s="1">
        <v>1.25</v>
      </c>
      <c r="C22" s="2">
        <v>24.8</v>
      </c>
      <c r="D22" s="1">
        <v>0.216</v>
      </c>
      <c r="E22" s="11">
        <v>4.34</v>
      </c>
      <c r="F22" s="1">
        <v>1.827</v>
      </c>
      <c r="G22" s="11">
        <v>5.0999999999999996</v>
      </c>
      <c r="H22" s="1">
        <v>2.11</v>
      </c>
      <c r="I22" s="11">
        <v>5.6</v>
      </c>
      <c r="J22" s="6">
        <v>1.85</v>
      </c>
      <c r="K22" s="2">
        <v>5.4</v>
      </c>
    </row>
    <row r="23" spans="1:11" x14ac:dyDescent="0.2">
      <c r="A23" s="9">
        <v>21</v>
      </c>
      <c r="B23" s="1">
        <v>1.226</v>
      </c>
      <c r="C23" s="2">
        <v>24.4</v>
      </c>
      <c r="D23" s="1">
        <v>0.17699999999999999</v>
      </c>
      <c r="E23" s="11">
        <v>3.55</v>
      </c>
      <c r="F23" s="1">
        <v>1.8440000000000001</v>
      </c>
      <c r="G23" s="11">
        <v>5.3</v>
      </c>
      <c r="H23" s="1">
        <v>2.12</v>
      </c>
      <c r="I23" s="11">
        <v>5.8</v>
      </c>
      <c r="J23" s="6">
        <v>1.86</v>
      </c>
      <c r="K23" s="2">
        <v>5.6</v>
      </c>
    </row>
    <row r="24" spans="1:11" x14ac:dyDescent="0.2">
      <c r="A24" s="9">
        <v>22</v>
      </c>
      <c r="B24" s="1">
        <v>1.1930000000000001</v>
      </c>
      <c r="C24" s="2">
        <v>23.7</v>
      </c>
      <c r="D24" s="1">
        <v>0.157</v>
      </c>
      <c r="E24" s="11">
        <v>3.14</v>
      </c>
      <c r="F24" s="1">
        <v>1.8520000000000001</v>
      </c>
      <c r="G24" s="11">
        <v>5.4</v>
      </c>
      <c r="H24" s="1">
        <v>2.13</v>
      </c>
      <c r="I24" s="11">
        <v>5.9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3">
        <v>1.171</v>
      </c>
      <c r="C25" s="4">
        <v>23.3</v>
      </c>
      <c r="D25" s="3">
        <v>0.11899999999999999</v>
      </c>
      <c r="E25" s="12">
        <v>2.38</v>
      </c>
      <c r="F25" s="3">
        <v>1.86</v>
      </c>
      <c r="G25" s="12">
        <v>5.5</v>
      </c>
      <c r="H25" s="3">
        <v>2.14</v>
      </c>
      <c r="I25" s="12">
        <v>6</v>
      </c>
      <c r="J25" s="7">
        <v>1.88</v>
      </c>
      <c r="K25" s="4">
        <v>6</v>
      </c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5" t="s">
        <v>16</v>
      </c>
      <c r="F44" s="35"/>
      <c r="G44" s="35" t="s">
        <v>17</v>
      </c>
      <c r="H44" s="35"/>
    </row>
    <row r="45" spans="1:8" x14ac:dyDescent="0.2">
      <c r="A45" t="s">
        <v>9</v>
      </c>
      <c r="B45">
        <v>1.2989999999999999</v>
      </c>
      <c r="C45">
        <v>1.3</v>
      </c>
      <c r="E45" s="35">
        <f>C45*19.895-0.028</f>
        <v>25.835500000000003</v>
      </c>
      <c r="F45" s="35"/>
      <c r="G45" s="35">
        <f>B45*19.895-0.028</f>
        <v>25.815604999999998</v>
      </c>
      <c r="H45" s="35"/>
    </row>
    <row r="46" spans="1:8" x14ac:dyDescent="0.2">
      <c r="A46" t="s">
        <v>10</v>
      </c>
      <c r="B46">
        <v>1.569</v>
      </c>
      <c r="C46">
        <v>1.5693999999999999</v>
      </c>
      <c r="E46" s="35">
        <f>C46*11.703-18.352</f>
        <v>1.4688199999998375E-2</v>
      </c>
      <c r="F46" s="35"/>
      <c r="G46" s="35">
        <f>B46*11.703-18.352</f>
        <v>1.0006999999998101E-2</v>
      </c>
      <c r="H46" s="35"/>
    </row>
    <row r="47" spans="1:8" x14ac:dyDescent="0.2">
      <c r="A47" t="s">
        <v>11</v>
      </c>
      <c r="B47">
        <v>1.651</v>
      </c>
      <c r="C47">
        <v>1.6484000000000001</v>
      </c>
      <c r="E47" s="35">
        <f>C47*12.42-20.584</f>
        <v>-0.11087199999999697</v>
      </c>
      <c r="F47" s="35"/>
      <c r="G47" s="35">
        <f>B47*12.42-20.584</f>
        <v>-7.8579999999998762E-2</v>
      </c>
      <c r="H47" s="35"/>
    </row>
    <row r="48" spans="1:8" x14ac:dyDescent="0.2">
      <c r="A48" t="s">
        <v>12</v>
      </c>
      <c r="B48">
        <v>1.6379999999999999</v>
      </c>
      <c r="C48">
        <v>1.6427</v>
      </c>
      <c r="E48" s="35">
        <f>C48*25.947-42.684</f>
        <v>-6.0863099999998838E-2</v>
      </c>
      <c r="F48" s="35"/>
      <c r="G48" s="35">
        <f>B48*25.947-42.684</f>
        <v>-0.18281400000000048</v>
      </c>
      <c r="H48" s="35"/>
    </row>
    <row r="49" spans="1:8" x14ac:dyDescent="0.2">
      <c r="A49" t="s">
        <v>13</v>
      </c>
      <c r="B49">
        <v>0.47599999999999998</v>
      </c>
      <c r="C49">
        <v>0.47799999999999998</v>
      </c>
      <c r="E49" s="35">
        <f>C49*20.03-0.0223</f>
        <v>9.5520399999999999</v>
      </c>
      <c r="F49" s="35"/>
      <c r="G49" s="35">
        <v>9.48</v>
      </c>
      <c r="H49" s="35"/>
    </row>
  </sheetData>
  <mergeCells count="13">
    <mergeCell ref="A1:K1"/>
    <mergeCell ref="E44:F44"/>
    <mergeCell ref="E45:F45"/>
    <mergeCell ref="E46:F46"/>
    <mergeCell ref="E48:F48"/>
    <mergeCell ref="E47:F47"/>
    <mergeCell ref="E49:F49"/>
    <mergeCell ref="G44:H44"/>
    <mergeCell ref="G45:H45"/>
    <mergeCell ref="G46:H46"/>
    <mergeCell ref="G47:H47"/>
    <mergeCell ref="G48:H48"/>
    <mergeCell ref="G49:H4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FBC3-B769-465C-BF40-8EA8EF832FC8}">
  <dimension ref="A1:V14"/>
  <sheetViews>
    <sheetView tabSelected="1" zoomScaleNormal="100" workbookViewId="0">
      <selection activeCell="X12" sqref="X12"/>
    </sheetView>
  </sheetViews>
  <sheetFormatPr defaultRowHeight="14.25" x14ac:dyDescent="0.2"/>
  <cols>
    <col min="20" max="20" width="18.875" customWidth="1"/>
  </cols>
  <sheetData>
    <row r="1" spans="1:22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22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22" x14ac:dyDescent="0.2">
      <c r="A3" s="9">
        <v>1</v>
      </c>
      <c r="B3" s="8">
        <v>1.2330000000000001</v>
      </c>
      <c r="C3" s="16">
        <v>24.6</v>
      </c>
      <c r="D3" s="8">
        <v>0.86299999999999999</v>
      </c>
      <c r="E3" s="17">
        <v>17.079999999999998</v>
      </c>
      <c r="F3" s="8">
        <v>1.7230000000000001</v>
      </c>
      <c r="G3" s="17">
        <v>0.23</v>
      </c>
      <c r="H3" s="8">
        <v>1.698</v>
      </c>
      <c r="I3" s="17">
        <v>0.2</v>
      </c>
      <c r="J3" s="18"/>
      <c r="K3" s="16"/>
      <c r="T3" t="s">
        <v>34</v>
      </c>
    </row>
    <row r="4" spans="1:22" x14ac:dyDescent="0.2">
      <c r="A4" s="9">
        <v>2</v>
      </c>
      <c r="B4" s="1">
        <v>1.1859999999999999</v>
      </c>
      <c r="C4" s="2">
        <v>23.7</v>
      </c>
      <c r="D4" s="1">
        <v>0.81799999999999995</v>
      </c>
      <c r="E4" s="11">
        <v>16.190000000000001</v>
      </c>
      <c r="F4" s="1">
        <v>1.883</v>
      </c>
      <c r="G4" s="11">
        <v>0.63</v>
      </c>
      <c r="H4" s="1">
        <v>1.8049999999999999</v>
      </c>
      <c r="I4" s="11">
        <v>0.6</v>
      </c>
      <c r="J4" s="6"/>
      <c r="K4" s="2"/>
      <c r="T4">
        <v>64.518127399999997</v>
      </c>
    </row>
    <row r="5" spans="1:22" x14ac:dyDescent="0.2">
      <c r="A5" s="9">
        <v>3</v>
      </c>
      <c r="B5" s="1">
        <v>1.1619999999999999</v>
      </c>
      <c r="C5" s="2">
        <v>23.2</v>
      </c>
      <c r="D5" s="1">
        <v>0.67500000000000004</v>
      </c>
      <c r="E5" s="11">
        <v>13.34</v>
      </c>
      <c r="F5" s="1">
        <v>2</v>
      </c>
      <c r="G5" s="11">
        <v>0.93</v>
      </c>
      <c r="H5" s="1">
        <v>1.885</v>
      </c>
      <c r="I5" s="11">
        <v>0.9</v>
      </c>
      <c r="J5" s="6"/>
      <c r="K5" s="2"/>
      <c r="T5">
        <v>64.519566999999995</v>
      </c>
      <c r="V5">
        <f>T5-T4</f>
        <v>1.4395999999976539E-3</v>
      </c>
    </row>
    <row r="6" spans="1:22" x14ac:dyDescent="0.2">
      <c r="A6" s="9">
        <v>4</v>
      </c>
      <c r="B6" s="1">
        <v>1.141</v>
      </c>
      <c r="C6" s="2">
        <v>22.8</v>
      </c>
      <c r="D6" s="1"/>
      <c r="E6" s="11"/>
      <c r="F6" s="1">
        <v>2.08</v>
      </c>
      <c r="G6" s="11">
        <v>1.1299999999999999</v>
      </c>
      <c r="H6" s="1">
        <v>1.9379999999999999</v>
      </c>
      <c r="I6" s="11">
        <v>1.1000000000000001</v>
      </c>
      <c r="J6" s="6"/>
      <c r="K6" s="2"/>
      <c r="T6">
        <v>64.521090799999996</v>
      </c>
      <c r="V6">
        <f>T6-T5</f>
        <v>1.5238000000010743E-3</v>
      </c>
    </row>
    <row r="7" spans="1:22" x14ac:dyDescent="0.2">
      <c r="A7" s="9">
        <v>5</v>
      </c>
      <c r="B7" s="1">
        <v>1.091</v>
      </c>
      <c r="C7" s="2">
        <v>21.8</v>
      </c>
      <c r="D7" s="1"/>
      <c r="E7" s="11"/>
      <c r="F7" s="1">
        <v>2.2799999999999998</v>
      </c>
      <c r="G7" s="11">
        <v>1.63</v>
      </c>
      <c r="H7" s="1">
        <v>2.0699999999999998</v>
      </c>
      <c r="I7" s="11">
        <v>1.6</v>
      </c>
      <c r="J7" s="6"/>
      <c r="K7" s="2"/>
      <c r="T7">
        <v>64.522615400000007</v>
      </c>
      <c r="V7">
        <f>T7-T6</f>
        <v>1.5246000000104232E-3</v>
      </c>
    </row>
    <row r="8" spans="1:22" x14ac:dyDescent="0.2">
      <c r="A8" s="9">
        <v>6</v>
      </c>
      <c r="B8" s="1"/>
      <c r="C8" s="2"/>
      <c r="D8" s="1"/>
      <c r="E8" s="11"/>
      <c r="F8" s="1">
        <v>2.4</v>
      </c>
      <c r="G8" s="11">
        <v>1.93</v>
      </c>
      <c r="H8" s="1">
        <v>2.15</v>
      </c>
      <c r="I8" s="11">
        <v>1.9</v>
      </c>
      <c r="J8" s="6"/>
      <c r="K8" s="2"/>
      <c r="T8">
        <v>64.524130999999997</v>
      </c>
      <c r="V8">
        <f>T8-T7</f>
        <v>1.5155999999905134E-3</v>
      </c>
    </row>
    <row r="9" spans="1:22" x14ac:dyDescent="0.2">
      <c r="A9" s="9">
        <v>7</v>
      </c>
      <c r="B9" s="1"/>
      <c r="C9" s="2"/>
      <c r="D9" s="1"/>
      <c r="E9" s="11"/>
      <c r="F9" s="1">
        <v>2.64</v>
      </c>
      <c r="G9" s="11">
        <v>2.52</v>
      </c>
      <c r="H9" s="1">
        <v>2.31</v>
      </c>
      <c r="I9" s="11">
        <v>2.5</v>
      </c>
      <c r="J9" s="6"/>
      <c r="K9" s="2"/>
      <c r="T9">
        <v>64.525649099999995</v>
      </c>
      <c r="V9">
        <f>T9-T8</f>
        <v>1.5180999999984124E-3</v>
      </c>
    </row>
    <row r="10" spans="1:22" x14ac:dyDescent="0.2">
      <c r="A10" s="9">
        <v>8</v>
      </c>
      <c r="B10" s="1"/>
      <c r="C10" s="2"/>
      <c r="D10" s="1"/>
      <c r="E10" s="11"/>
      <c r="F10" s="1">
        <v>2.76</v>
      </c>
      <c r="G10" s="11">
        <v>2.82</v>
      </c>
      <c r="H10" s="1">
        <v>2.39</v>
      </c>
      <c r="I10" s="11">
        <v>2.8</v>
      </c>
      <c r="J10" s="6"/>
      <c r="K10" s="2"/>
    </row>
    <row r="11" spans="1:22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22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22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22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0B5-853B-4B51-9872-03B298089390}">
  <dimension ref="A1:K49"/>
  <sheetViews>
    <sheetView topLeftCell="J13" zoomScale="85" zoomScaleNormal="85" workbookViewId="0">
      <selection activeCell="O43" sqref="O43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9" t="s">
        <v>2</v>
      </c>
      <c r="C2" s="19" t="s">
        <v>1</v>
      </c>
      <c r="D2" s="19" t="s">
        <v>2</v>
      </c>
      <c r="E2" s="20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21">
        <v>1.2190000000000001</v>
      </c>
      <c r="C3" s="22">
        <v>24.2</v>
      </c>
      <c r="D3" s="21">
        <v>1.17</v>
      </c>
      <c r="E3" s="23">
        <v>23.4</v>
      </c>
      <c r="F3" s="8">
        <v>1.6479999999999999</v>
      </c>
      <c r="G3" s="17">
        <v>0.05</v>
      </c>
      <c r="H3" s="8">
        <v>1.4019999999999999</v>
      </c>
      <c r="I3" s="17">
        <v>0</v>
      </c>
      <c r="J3" s="18">
        <v>1.65</v>
      </c>
      <c r="K3" s="16">
        <v>0.3</v>
      </c>
    </row>
    <row r="4" spans="1:11" x14ac:dyDescent="0.2">
      <c r="A4" s="9">
        <v>2</v>
      </c>
      <c r="B4" s="24">
        <v>1.2110000000000001</v>
      </c>
      <c r="C4" s="25">
        <v>24.1</v>
      </c>
      <c r="D4" s="24">
        <v>1.163</v>
      </c>
      <c r="E4" s="26">
        <v>23.3</v>
      </c>
      <c r="F4" s="1">
        <v>1.6559999999999999</v>
      </c>
      <c r="G4" s="11">
        <v>0.14000000000000001</v>
      </c>
      <c r="H4" s="1">
        <v>1.41</v>
      </c>
      <c r="I4" s="11">
        <v>0.1</v>
      </c>
      <c r="J4" s="6">
        <v>1.655</v>
      </c>
      <c r="K4" s="2">
        <v>0.4</v>
      </c>
    </row>
    <row r="5" spans="1:11" x14ac:dyDescent="0.2">
      <c r="A5" s="9">
        <v>3</v>
      </c>
      <c r="B5" s="24">
        <v>1.1599999999999999</v>
      </c>
      <c r="C5" s="25">
        <v>23.1</v>
      </c>
      <c r="D5" s="24">
        <v>1.083</v>
      </c>
      <c r="E5" s="26">
        <v>21.7</v>
      </c>
      <c r="F5" s="1">
        <v>1.6639999999999999</v>
      </c>
      <c r="G5" s="11">
        <v>0.25</v>
      </c>
      <c r="H5" s="1">
        <v>1.421</v>
      </c>
      <c r="I5" s="11">
        <v>0.2</v>
      </c>
      <c r="J5" s="6">
        <v>1.6850000000000001</v>
      </c>
      <c r="K5" s="2">
        <v>1</v>
      </c>
    </row>
    <row r="6" spans="1:11" x14ac:dyDescent="0.2">
      <c r="A6" s="9">
        <v>4</v>
      </c>
      <c r="B6" s="24">
        <v>1.1579999999999999</v>
      </c>
      <c r="C6" s="25">
        <v>23</v>
      </c>
      <c r="D6" s="24">
        <v>1.002</v>
      </c>
      <c r="E6" s="26">
        <v>20</v>
      </c>
      <c r="F6" s="1">
        <v>1.68</v>
      </c>
      <c r="G6" s="11">
        <v>0.45</v>
      </c>
      <c r="H6" s="1">
        <v>1.4339999999999999</v>
      </c>
      <c r="I6" s="11">
        <v>0.4</v>
      </c>
      <c r="J6" s="6">
        <v>1.7</v>
      </c>
      <c r="K6" s="2">
        <v>1.3</v>
      </c>
    </row>
    <row r="7" spans="1:11" x14ac:dyDescent="0.2">
      <c r="A7" s="9">
        <v>5</v>
      </c>
      <c r="B7" s="24">
        <v>1.147</v>
      </c>
      <c r="C7" s="25">
        <v>22.8</v>
      </c>
      <c r="D7" s="24">
        <v>0.97299999999999998</v>
      </c>
      <c r="E7" s="26">
        <v>19.5</v>
      </c>
      <c r="F7" s="1">
        <v>1.6970000000000001</v>
      </c>
      <c r="G7" s="11">
        <v>0.65</v>
      </c>
      <c r="H7" s="1">
        <v>1.4510000000000001</v>
      </c>
      <c r="I7" s="11">
        <v>0.6</v>
      </c>
      <c r="J7" s="6">
        <v>1.706</v>
      </c>
      <c r="K7" s="2">
        <v>1.5</v>
      </c>
    </row>
    <row r="8" spans="1:11" x14ac:dyDescent="0.2">
      <c r="A8" s="9">
        <v>6</v>
      </c>
      <c r="B8" s="24">
        <v>1.0720000000000001</v>
      </c>
      <c r="C8" s="25">
        <v>21.2</v>
      </c>
      <c r="D8" s="24">
        <v>0.90900000000000003</v>
      </c>
      <c r="E8" s="26">
        <v>18.2</v>
      </c>
      <c r="F8" s="1">
        <v>1.7050000000000001</v>
      </c>
      <c r="G8" s="11">
        <v>0.75</v>
      </c>
      <c r="H8" s="1">
        <v>1.4590000000000001</v>
      </c>
      <c r="I8" s="11">
        <v>0.7</v>
      </c>
      <c r="J8" s="6">
        <v>1.71</v>
      </c>
      <c r="K8" s="2">
        <v>1.7</v>
      </c>
    </row>
    <row r="9" spans="1:11" x14ac:dyDescent="0.2">
      <c r="A9" s="9">
        <v>7</v>
      </c>
      <c r="B9" s="24">
        <v>1.0549999999999999</v>
      </c>
      <c r="C9" s="25">
        <v>21</v>
      </c>
      <c r="D9" s="24">
        <v>0.85599999999999998</v>
      </c>
      <c r="E9" s="26">
        <v>17.100000000000001</v>
      </c>
      <c r="F9" s="1">
        <v>1.7130000000000001</v>
      </c>
      <c r="G9" s="11">
        <v>0.85</v>
      </c>
      <c r="H9" s="1">
        <v>1.468</v>
      </c>
      <c r="I9" s="11">
        <v>0.8</v>
      </c>
      <c r="J9" s="6">
        <v>1.718</v>
      </c>
      <c r="K9" s="2">
        <v>1.9</v>
      </c>
    </row>
    <row r="10" spans="1:11" x14ac:dyDescent="0.2">
      <c r="A10" s="9">
        <v>8</v>
      </c>
      <c r="B10" s="24">
        <v>0.99199999999999999</v>
      </c>
      <c r="C10" s="25">
        <v>19.7</v>
      </c>
      <c r="D10" s="24">
        <v>0.77400000000000002</v>
      </c>
      <c r="E10" s="26">
        <v>15.5</v>
      </c>
      <c r="F10" s="1">
        <v>1.7210000000000001</v>
      </c>
      <c r="G10" s="11">
        <v>0.95</v>
      </c>
      <c r="H10" s="1">
        <v>1.476</v>
      </c>
      <c r="I10" s="11">
        <v>0.9</v>
      </c>
      <c r="J10" s="6">
        <v>1.7270000000000001</v>
      </c>
      <c r="K10" s="2">
        <v>2.1</v>
      </c>
    </row>
    <row r="11" spans="1:11" x14ac:dyDescent="0.2">
      <c r="A11" s="9">
        <v>9</v>
      </c>
      <c r="B11" s="24">
        <v>0.96899999999999997</v>
      </c>
      <c r="C11" s="25">
        <v>19.2</v>
      </c>
      <c r="D11" s="24">
        <v>0.73499999999999999</v>
      </c>
      <c r="E11" s="26">
        <v>14.7</v>
      </c>
      <c r="F11" s="1">
        <v>1.7290000000000001</v>
      </c>
      <c r="G11" s="11">
        <v>1.05</v>
      </c>
      <c r="H11" s="1">
        <v>1.484</v>
      </c>
      <c r="I11" s="11">
        <v>1</v>
      </c>
      <c r="J11" s="6">
        <v>1.742</v>
      </c>
      <c r="K11" s="2">
        <v>2.4</v>
      </c>
    </row>
    <row r="12" spans="1:11" x14ac:dyDescent="0.2">
      <c r="A12" s="9">
        <v>10</v>
      </c>
      <c r="B12" s="24">
        <v>0.95399999999999996</v>
      </c>
      <c r="C12" s="25">
        <v>19</v>
      </c>
      <c r="D12" s="24">
        <v>0.63600000000000001</v>
      </c>
      <c r="E12" s="26">
        <v>12.7</v>
      </c>
      <c r="F12" s="1">
        <v>1.7370000000000001</v>
      </c>
      <c r="G12" s="11">
        <v>1.1499999999999999</v>
      </c>
      <c r="H12" s="1">
        <v>1.492</v>
      </c>
      <c r="I12" s="11">
        <v>1.1000000000000001</v>
      </c>
      <c r="J12" s="6">
        <v>1.7450000000000001</v>
      </c>
      <c r="K12" s="2">
        <v>2.6</v>
      </c>
    </row>
    <row r="13" spans="1:11" x14ac:dyDescent="0.2">
      <c r="A13" s="9">
        <v>11</v>
      </c>
      <c r="B13" s="24">
        <v>0.92700000000000005</v>
      </c>
      <c r="C13" s="25">
        <v>18.399999999999999</v>
      </c>
      <c r="D13" s="24">
        <v>0.60399999999999998</v>
      </c>
      <c r="E13" s="26">
        <v>12.1</v>
      </c>
      <c r="F13" s="1">
        <v>1.754</v>
      </c>
      <c r="G13" s="11">
        <v>1.35</v>
      </c>
      <c r="H13" s="1">
        <v>1.5109999999999999</v>
      </c>
      <c r="I13" s="11">
        <v>1.3</v>
      </c>
      <c r="J13" s="6">
        <v>1.764</v>
      </c>
      <c r="K13" s="2">
        <v>3</v>
      </c>
    </row>
    <row r="14" spans="1:11" x14ac:dyDescent="0.2">
      <c r="A14" s="9">
        <v>12</v>
      </c>
      <c r="B14" s="24">
        <v>1.179</v>
      </c>
      <c r="C14" s="25">
        <v>23.4</v>
      </c>
      <c r="D14" s="24">
        <v>0.57299999999999995</v>
      </c>
      <c r="E14" s="26">
        <v>11.4</v>
      </c>
      <c r="F14" s="1">
        <v>1.77</v>
      </c>
      <c r="G14" s="11">
        <v>1.55</v>
      </c>
      <c r="H14" s="1">
        <v>1.526</v>
      </c>
      <c r="I14" s="11">
        <v>1.5</v>
      </c>
      <c r="J14" s="6">
        <v>1.782</v>
      </c>
      <c r="K14" s="2">
        <v>3.4</v>
      </c>
    </row>
    <row r="15" spans="1:11" x14ac:dyDescent="0.2">
      <c r="A15" s="9">
        <v>13</v>
      </c>
      <c r="B15" s="24">
        <v>1.089</v>
      </c>
      <c r="C15" s="25">
        <v>21.6</v>
      </c>
      <c r="D15" s="24">
        <v>0.497</v>
      </c>
      <c r="E15" s="26">
        <v>9.9</v>
      </c>
      <c r="F15" s="1">
        <v>1.786</v>
      </c>
      <c r="G15" s="11">
        <v>1.75</v>
      </c>
      <c r="H15" s="1">
        <v>1.544</v>
      </c>
      <c r="I15" s="11">
        <v>1.7</v>
      </c>
      <c r="J15" s="6">
        <v>1.79</v>
      </c>
      <c r="K15" s="2">
        <v>3.6</v>
      </c>
    </row>
    <row r="16" spans="1:11" x14ac:dyDescent="0.2">
      <c r="A16" s="9">
        <v>14</v>
      </c>
      <c r="B16" s="24">
        <v>0.89700000000000002</v>
      </c>
      <c r="C16" s="25">
        <v>17.8</v>
      </c>
      <c r="D16" s="24">
        <v>0.46400000000000002</v>
      </c>
      <c r="E16" s="26">
        <v>9.3000000000000007</v>
      </c>
      <c r="F16" s="1">
        <v>1.794</v>
      </c>
      <c r="G16" s="11">
        <v>1.85</v>
      </c>
      <c r="H16" s="1">
        <v>1.552</v>
      </c>
      <c r="I16" s="11">
        <v>1.8</v>
      </c>
      <c r="J16" s="6">
        <v>1.796</v>
      </c>
      <c r="K16" s="2">
        <v>3.8</v>
      </c>
    </row>
    <row r="17" spans="1:11" x14ac:dyDescent="0.2">
      <c r="A17" s="9">
        <v>15</v>
      </c>
      <c r="B17" s="24">
        <v>0.88</v>
      </c>
      <c r="C17" s="25">
        <v>17.5</v>
      </c>
      <c r="D17" s="24">
        <v>0.373</v>
      </c>
      <c r="E17" s="26">
        <v>7.4</v>
      </c>
      <c r="F17" s="1">
        <v>1.8109999999999999</v>
      </c>
      <c r="G17" s="11">
        <v>2.0499999999999998</v>
      </c>
      <c r="H17" s="1">
        <v>1.569</v>
      </c>
      <c r="I17" s="11">
        <v>2</v>
      </c>
      <c r="J17" s="6">
        <v>1.8049999999999999</v>
      </c>
      <c r="K17" s="2">
        <v>4</v>
      </c>
    </row>
    <row r="18" spans="1:11" x14ac:dyDescent="0.2">
      <c r="A18" s="9">
        <v>16</v>
      </c>
      <c r="B18" s="24">
        <v>0.77900000000000003</v>
      </c>
      <c r="C18" s="25">
        <v>15.5</v>
      </c>
      <c r="D18" s="24">
        <v>0.33700000000000002</v>
      </c>
      <c r="E18" s="26">
        <v>6.7</v>
      </c>
      <c r="F18" s="1">
        <v>1.819</v>
      </c>
      <c r="G18" s="11">
        <v>2.15</v>
      </c>
      <c r="H18" s="1">
        <v>1.577</v>
      </c>
      <c r="I18" s="11">
        <v>2.1</v>
      </c>
      <c r="J18" s="6">
        <v>1.81</v>
      </c>
      <c r="K18" s="2">
        <v>4.4000000000000004</v>
      </c>
    </row>
    <row r="19" spans="1:11" x14ac:dyDescent="0.2">
      <c r="A19" s="9">
        <v>17</v>
      </c>
      <c r="B19" s="24">
        <v>0.73599999999999999</v>
      </c>
      <c r="C19" s="25">
        <v>14.6</v>
      </c>
      <c r="D19" s="24">
        <v>0.30199999999999999</v>
      </c>
      <c r="E19" s="26">
        <v>6</v>
      </c>
      <c r="F19" s="1">
        <v>1.827</v>
      </c>
      <c r="G19" s="11">
        <v>2.25</v>
      </c>
      <c r="H19" s="1">
        <v>1.585</v>
      </c>
      <c r="I19" s="11">
        <v>2.2000000000000002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24">
        <v>0.92500000000000004</v>
      </c>
      <c r="C20" s="25">
        <v>18.399999999999999</v>
      </c>
      <c r="D20" s="24">
        <v>0.25600000000000001</v>
      </c>
      <c r="E20" s="26">
        <v>5.0999999999999996</v>
      </c>
      <c r="F20" s="1">
        <v>1.843</v>
      </c>
      <c r="G20" s="11">
        <v>2.4500000000000002</v>
      </c>
      <c r="H20" s="1">
        <v>1.6020000000000001</v>
      </c>
      <c r="I20" s="11">
        <v>2.4</v>
      </c>
      <c r="J20" s="6">
        <v>1.825</v>
      </c>
      <c r="K20" s="2">
        <v>5</v>
      </c>
    </row>
    <row r="21" spans="1:11" x14ac:dyDescent="0.2">
      <c r="A21" s="9">
        <v>19</v>
      </c>
      <c r="B21" s="24">
        <v>1.2669999999999999</v>
      </c>
      <c r="C21" s="25">
        <v>25.2</v>
      </c>
      <c r="D21" s="24">
        <v>0.24</v>
      </c>
      <c r="E21" s="26">
        <v>4.8</v>
      </c>
      <c r="F21" s="1">
        <v>1.8520000000000001</v>
      </c>
      <c r="G21" s="11">
        <v>2.5499999999999998</v>
      </c>
      <c r="H21" s="1">
        <v>1.61</v>
      </c>
      <c r="I21" s="11">
        <v>2.5</v>
      </c>
      <c r="J21" s="6">
        <v>1.8420000000000001</v>
      </c>
      <c r="K21" s="2">
        <v>5.2</v>
      </c>
    </row>
    <row r="22" spans="1:11" x14ac:dyDescent="0.2">
      <c r="A22" s="9">
        <v>20</v>
      </c>
      <c r="B22" s="24">
        <v>1.25</v>
      </c>
      <c r="C22" s="25">
        <v>24.8</v>
      </c>
      <c r="D22" s="24">
        <v>0.216</v>
      </c>
      <c r="E22" s="26">
        <v>4.34</v>
      </c>
      <c r="F22" s="1">
        <v>1.8680000000000001</v>
      </c>
      <c r="G22" s="11">
        <v>2.75</v>
      </c>
      <c r="H22" s="1">
        <v>1.6259999999999999</v>
      </c>
      <c r="I22" s="11">
        <v>2.7</v>
      </c>
      <c r="J22" s="6">
        <v>1.85</v>
      </c>
      <c r="K22" s="2">
        <v>5.4</v>
      </c>
    </row>
    <row r="23" spans="1:11" x14ac:dyDescent="0.2">
      <c r="A23" s="9">
        <v>21</v>
      </c>
      <c r="B23" s="24">
        <v>1.226</v>
      </c>
      <c r="C23" s="25">
        <v>24.4</v>
      </c>
      <c r="D23" s="24">
        <v>0.17699999999999999</v>
      </c>
      <c r="E23" s="26">
        <v>3.55</v>
      </c>
      <c r="F23" s="1">
        <v>1.8759999999999999</v>
      </c>
      <c r="G23" s="11">
        <v>2.85</v>
      </c>
      <c r="H23" s="1">
        <v>1.635</v>
      </c>
      <c r="I23" s="11">
        <v>2.8</v>
      </c>
      <c r="J23" s="6">
        <v>1.86</v>
      </c>
      <c r="K23" s="2">
        <v>5.6</v>
      </c>
    </row>
    <row r="24" spans="1:11" x14ac:dyDescent="0.2">
      <c r="A24" s="9">
        <v>22</v>
      </c>
      <c r="B24" s="24">
        <v>1.1930000000000001</v>
      </c>
      <c r="C24" s="25">
        <v>23.7</v>
      </c>
      <c r="D24" s="24">
        <v>0.157</v>
      </c>
      <c r="E24" s="26">
        <v>3.14</v>
      </c>
      <c r="F24" s="1">
        <v>1.8839999999999999</v>
      </c>
      <c r="G24" s="11">
        <v>2.95</v>
      </c>
      <c r="H24" s="1">
        <v>1.643</v>
      </c>
      <c r="I24" s="11">
        <v>2.9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27">
        <v>1.171</v>
      </c>
      <c r="C25" s="28">
        <v>23.3</v>
      </c>
      <c r="D25" s="27">
        <v>0.11899999999999999</v>
      </c>
      <c r="E25" s="29">
        <v>2.38</v>
      </c>
      <c r="F25" s="3">
        <v>1.8919999999999999</v>
      </c>
      <c r="G25" s="12">
        <v>3.05</v>
      </c>
      <c r="H25" s="3">
        <v>1.651</v>
      </c>
      <c r="I25" s="12">
        <v>3</v>
      </c>
      <c r="J25" s="7">
        <v>1.88</v>
      </c>
      <c r="K25" s="4">
        <v>6</v>
      </c>
    </row>
    <row r="26" spans="1:11" x14ac:dyDescent="0.2">
      <c r="B26" s="30"/>
      <c r="C26" s="30"/>
      <c r="D26" s="30"/>
      <c r="E26" s="30"/>
    </row>
    <row r="27" spans="1:11" x14ac:dyDescent="0.2">
      <c r="B27" s="30"/>
      <c r="C27" s="30"/>
      <c r="D27" s="30"/>
      <c r="E27" s="30"/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5" t="s">
        <v>16</v>
      </c>
      <c r="F44" s="35"/>
      <c r="G44" s="35" t="s">
        <v>17</v>
      </c>
      <c r="H44" s="35"/>
    </row>
    <row r="45" spans="1:8" x14ac:dyDescent="0.2">
      <c r="A45" t="s">
        <v>9</v>
      </c>
      <c r="B45">
        <v>1.2989999999999999</v>
      </c>
      <c r="C45">
        <v>1.3</v>
      </c>
      <c r="E45" s="35">
        <f>C45*19.895-0.028</f>
        <v>25.835500000000003</v>
      </c>
      <c r="F45" s="35"/>
      <c r="G45" s="35">
        <f>B45*19.895-0.028</f>
        <v>25.815604999999998</v>
      </c>
      <c r="H45" s="35"/>
    </row>
    <row r="46" spans="1:8" x14ac:dyDescent="0.2">
      <c r="A46" t="s">
        <v>10</v>
      </c>
      <c r="B46">
        <v>1.569</v>
      </c>
      <c r="C46">
        <v>1.5693999999999999</v>
      </c>
      <c r="E46" s="35">
        <f>C46*11.703-18.352</f>
        <v>1.4688199999998375E-2</v>
      </c>
      <c r="F46" s="35"/>
      <c r="G46" s="35">
        <f>B46*11.703-18.352</f>
        <v>1.0006999999998101E-2</v>
      </c>
      <c r="H46" s="35"/>
    </row>
    <row r="47" spans="1:8" x14ac:dyDescent="0.2">
      <c r="A47" t="s">
        <v>11</v>
      </c>
      <c r="B47">
        <v>1.651</v>
      </c>
      <c r="C47">
        <v>1.6484000000000001</v>
      </c>
      <c r="E47" s="35">
        <f>C47*12.42-20.584</f>
        <v>-0.11087199999999697</v>
      </c>
      <c r="F47" s="35"/>
      <c r="G47" s="35">
        <f>B47*12.42-20.584</f>
        <v>-7.8579999999998762E-2</v>
      </c>
      <c r="H47" s="35"/>
    </row>
    <row r="48" spans="1:8" x14ac:dyDescent="0.2">
      <c r="A48" t="s">
        <v>12</v>
      </c>
      <c r="B48">
        <v>1.6379999999999999</v>
      </c>
      <c r="C48">
        <v>1.6427</v>
      </c>
      <c r="E48" s="35">
        <f>C48*25.947-42.684</f>
        <v>-6.0863099999998838E-2</v>
      </c>
      <c r="F48" s="35"/>
      <c r="G48" s="35">
        <f>B48*25.947-42.684</f>
        <v>-0.18281400000000048</v>
      </c>
      <c r="H48" s="35"/>
    </row>
    <row r="49" spans="1:8" x14ac:dyDescent="0.2">
      <c r="A49" t="s">
        <v>13</v>
      </c>
      <c r="B49">
        <v>0.47599999999999998</v>
      </c>
      <c r="C49">
        <v>0.47799999999999998</v>
      </c>
      <c r="E49" s="35">
        <f>C49*20.03-0.0223</f>
        <v>9.5520399999999999</v>
      </c>
      <c r="F49" s="35"/>
      <c r="G49" s="35">
        <v>9.48</v>
      </c>
      <c r="H49" s="35"/>
    </row>
  </sheetData>
  <mergeCells count="13">
    <mergeCell ref="E46:F46"/>
    <mergeCell ref="G46:H46"/>
    <mergeCell ref="A1:K1"/>
    <mergeCell ref="E44:F44"/>
    <mergeCell ref="G44:H44"/>
    <mergeCell ref="E45:F45"/>
    <mergeCell ref="G45:H45"/>
    <mergeCell ref="E47:F47"/>
    <mergeCell ref="G47:H47"/>
    <mergeCell ref="E48:F48"/>
    <mergeCell ref="G48:H48"/>
    <mergeCell ref="E49:F49"/>
    <mergeCell ref="G49:H4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CC4-44F5-420C-88F3-1CDCDF475704}">
  <dimension ref="A1:V35"/>
  <sheetViews>
    <sheetView topLeftCell="A10" zoomScaleNormal="100" workbookViewId="0">
      <selection activeCell="S25" sqref="S25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25</v>
      </c>
    </row>
    <row r="2" spans="1:7" x14ac:dyDescent="0.2">
      <c r="A2">
        <v>0.95</v>
      </c>
      <c r="B2">
        <v>0.05</v>
      </c>
      <c r="C2">
        <v>24.2</v>
      </c>
      <c r="D2">
        <v>24.2</v>
      </c>
      <c r="G2">
        <f>C2 * A2 /(1-B2)</f>
        <v>24.2</v>
      </c>
    </row>
    <row r="3" spans="1:7" x14ac:dyDescent="0.2">
      <c r="A3">
        <v>0.9</v>
      </c>
      <c r="B3">
        <v>0.05</v>
      </c>
      <c r="C3">
        <v>24.2</v>
      </c>
      <c r="D3">
        <v>23.2</v>
      </c>
      <c r="G3">
        <f t="shared" ref="G3:G12" si="0">C3 * A3 /(1-B3)</f>
        <v>22.926315789473687</v>
      </c>
    </row>
    <row r="4" spans="1:7" x14ac:dyDescent="0.2">
      <c r="A4">
        <v>0.8</v>
      </c>
      <c r="B4">
        <v>0.05</v>
      </c>
      <c r="C4">
        <v>24.2</v>
      </c>
      <c r="D4">
        <v>20.5</v>
      </c>
      <c r="G4">
        <f t="shared" si="0"/>
        <v>20.378947368421052</v>
      </c>
    </row>
    <row r="5" spans="1:7" x14ac:dyDescent="0.2">
      <c r="A5">
        <v>0.7</v>
      </c>
      <c r="B5">
        <v>0.05</v>
      </c>
      <c r="C5">
        <v>24.2</v>
      </c>
      <c r="D5">
        <v>17.899999999999999</v>
      </c>
      <c r="G5">
        <f t="shared" si="0"/>
        <v>17.831578947368421</v>
      </c>
    </row>
    <row r="6" spans="1:7" x14ac:dyDescent="0.2">
      <c r="A6">
        <v>0.6</v>
      </c>
      <c r="B6">
        <v>0.05</v>
      </c>
      <c r="C6">
        <v>24.2</v>
      </c>
      <c r="D6">
        <v>15.3</v>
      </c>
      <c r="G6">
        <f t="shared" si="0"/>
        <v>15.284210526315789</v>
      </c>
    </row>
    <row r="7" spans="1:7" x14ac:dyDescent="0.2">
      <c r="A7">
        <v>0.5</v>
      </c>
      <c r="B7">
        <v>0.05</v>
      </c>
      <c r="C7">
        <v>24.2</v>
      </c>
      <c r="D7">
        <v>12.8</v>
      </c>
      <c r="G7">
        <f t="shared" si="0"/>
        <v>12.736842105263158</v>
      </c>
    </row>
    <row r="8" spans="1:7" x14ac:dyDescent="0.2">
      <c r="A8">
        <v>0.4</v>
      </c>
      <c r="B8">
        <v>0.05</v>
      </c>
      <c r="C8">
        <v>24.2</v>
      </c>
      <c r="D8">
        <v>10.1</v>
      </c>
      <c r="G8">
        <f t="shared" si="0"/>
        <v>10.189473684210526</v>
      </c>
    </row>
    <row r="9" spans="1:7" x14ac:dyDescent="0.2">
      <c r="A9">
        <v>0.3</v>
      </c>
      <c r="B9">
        <v>0.05</v>
      </c>
      <c r="C9">
        <v>24.2</v>
      </c>
      <c r="D9">
        <v>7.6</v>
      </c>
      <c r="G9">
        <f t="shared" si="0"/>
        <v>7.6421052631578945</v>
      </c>
    </row>
    <row r="10" spans="1:7" x14ac:dyDescent="0.2">
      <c r="A10">
        <v>0.2</v>
      </c>
      <c r="B10">
        <v>0.05</v>
      </c>
      <c r="C10">
        <v>24.2</v>
      </c>
      <c r="D10">
        <v>5.0999999999999996</v>
      </c>
      <c r="G10">
        <f t="shared" si="0"/>
        <v>5.094736842105263</v>
      </c>
    </row>
    <row r="11" spans="1:7" x14ac:dyDescent="0.2">
      <c r="A11">
        <v>0.1</v>
      </c>
      <c r="B11">
        <v>0.05</v>
      </c>
      <c r="C11">
        <v>24.2</v>
      </c>
      <c r="D11">
        <v>2.5</v>
      </c>
      <c r="G11">
        <f t="shared" si="0"/>
        <v>2.5473684210526315</v>
      </c>
    </row>
    <row r="12" spans="1:7" x14ac:dyDescent="0.2">
      <c r="A12">
        <v>0.05</v>
      </c>
      <c r="B12">
        <v>0.05</v>
      </c>
      <c r="C12">
        <v>24.2</v>
      </c>
      <c r="D12">
        <v>1.2789999999999999</v>
      </c>
      <c r="G12">
        <f t="shared" si="0"/>
        <v>1.2736842105263158</v>
      </c>
    </row>
    <row r="19" spans="1:22" x14ac:dyDescent="0.2">
      <c r="A19" t="s">
        <v>24</v>
      </c>
    </row>
    <row r="24" spans="1:22" x14ac:dyDescent="0.2">
      <c r="A24" t="s">
        <v>18</v>
      </c>
      <c r="B24" t="s">
        <v>19</v>
      </c>
      <c r="C24" t="s">
        <v>20</v>
      </c>
      <c r="D24" t="s">
        <v>22</v>
      </c>
      <c r="S24" t="s">
        <v>18</v>
      </c>
      <c r="T24" t="s">
        <v>19</v>
      </c>
      <c r="U24" t="s">
        <v>32</v>
      </c>
      <c r="V24" t="s">
        <v>33</v>
      </c>
    </row>
    <row r="25" spans="1:22" x14ac:dyDescent="0.2">
      <c r="A25">
        <f>D25*(1-B25)/C25</f>
        <v>0.15833333333333333</v>
      </c>
      <c r="B25">
        <v>0.05</v>
      </c>
      <c r="C25">
        <v>24</v>
      </c>
      <c r="D25">
        <v>4</v>
      </c>
      <c r="S25">
        <f>0.95* V25/U25</f>
        <v>0.9302083333333333</v>
      </c>
      <c r="T25">
        <v>0.05</v>
      </c>
      <c r="U25">
        <v>24</v>
      </c>
      <c r="V25">
        <v>23.5</v>
      </c>
    </row>
    <row r="26" spans="1:22" x14ac:dyDescent="0.2">
      <c r="A26">
        <f t="shared" ref="A26:A35" si="1">D26*(1-B26)/C26</f>
        <v>0.23749999999999996</v>
      </c>
      <c r="B26">
        <v>0.05</v>
      </c>
      <c r="C26">
        <v>24</v>
      </c>
      <c r="D26">
        <v>6</v>
      </c>
      <c r="S26">
        <f t="shared" ref="S26:S35" si="2">0.95* V26/U26</f>
        <v>0.91041666666666654</v>
      </c>
      <c r="T26">
        <v>0.05</v>
      </c>
      <c r="U26">
        <v>24</v>
      </c>
      <c r="V26">
        <v>23</v>
      </c>
    </row>
    <row r="27" spans="1:22" x14ac:dyDescent="0.2">
      <c r="A27">
        <f t="shared" si="1"/>
        <v>0.31666666666666665</v>
      </c>
      <c r="B27">
        <v>0.05</v>
      </c>
      <c r="C27">
        <v>24</v>
      </c>
      <c r="D27">
        <v>8</v>
      </c>
      <c r="S27">
        <f t="shared" si="2"/>
        <v>0.890625</v>
      </c>
      <c r="T27">
        <v>0.05</v>
      </c>
      <c r="U27">
        <v>24</v>
      </c>
      <c r="V27">
        <v>22.5</v>
      </c>
    </row>
    <row r="28" spans="1:22" x14ac:dyDescent="0.2">
      <c r="A28">
        <f t="shared" si="1"/>
        <v>0.39583333333333331</v>
      </c>
      <c r="B28">
        <v>0.05</v>
      </c>
      <c r="C28">
        <v>24</v>
      </c>
      <c r="D28">
        <v>10</v>
      </c>
      <c r="S28">
        <f t="shared" si="2"/>
        <v>0.87083333333333324</v>
      </c>
      <c r="T28">
        <v>0.05</v>
      </c>
      <c r="U28">
        <v>24</v>
      </c>
      <c r="V28">
        <v>22</v>
      </c>
    </row>
    <row r="29" spans="1:22" x14ac:dyDescent="0.2">
      <c r="A29">
        <f t="shared" si="1"/>
        <v>0.47499999999999992</v>
      </c>
      <c r="B29">
        <v>0.05</v>
      </c>
      <c r="C29">
        <v>24</v>
      </c>
      <c r="D29">
        <v>12</v>
      </c>
      <c r="S29">
        <f t="shared" si="2"/>
        <v>0.8510416666666667</v>
      </c>
      <c r="T29">
        <v>0.05</v>
      </c>
      <c r="U29">
        <v>24</v>
      </c>
      <c r="V29">
        <v>21.5</v>
      </c>
    </row>
    <row r="30" spans="1:22" x14ac:dyDescent="0.2">
      <c r="A30">
        <f t="shared" si="1"/>
        <v>0.55416666666666659</v>
      </c>
      <c r="B30">
        <v>0.05</v>
      </c>
      <c r="C30">
        <v>24</v>
      </c>
      <c r="D30">
        <v>14</v>
      </c>
      <c r="S30">
        <f t="shared" si="2"/>
        <v>0.83124999999999993</v>
      </c>
      <c r="T30">
        <v>0.05</v>
      </c>
      <c r="U30">
        <v>24</v>
      </c>
      <c r="V30">
        <v>21</v>
      </c>
    </row>
    <row r="31" spans="1:22" x14ac:dyDescent="0.2">
      <c r="A31">
        <f t="shared" si="1"/>
        <v>0.6333333333333333</v>
      </c>
      <c r="B31">
        <v>0.05</v>
      </c>
      <c r="C31">
        <v>24</v>
      </c>
      <c r="D31">
        <v>16</v>
      </c>
      <c r="S31">
        <f t="shared" si="2"/>
        <v>0.81145833333333328</v>
      </c>
      <c r="T31">
        <v>0.05</v>
      </c>
      <c r="U31">
        <v>24</v>
      </c>
      <c r="V31">
        <v>20.5</v>
      </c>
    </row>
    <row r="32" spans="1:22" x14ac:dyDescent="0.2">
      <c r="A32">
        <f t="shared" si="1"/>
        <v>0.71249999999999991</v>
      </c>
      <c r="B32">
        <v>0.05</v>
      </c>
      <c r="C32">
        <v>24</v>
      </c>
      <c r="D32">
        <v>18</v>
      </c>
      <c r="S32">
        <f t="shared" si="2"/>
        <v>0.79166666666666663</v>
      </c>
      <c r="T32">
        <v>0.05</v>
      </c>
      <c r="U32">
        <v>24</v>
      </c>
      <c r="V32">
        <v>20</v>
      </c>
    </row>
    <row r="33" spans="1:22" x14ac:dyDescent="0.2">
      <c r="A33">
        <f t="shared" si="1"/>
        <v>0.79166666666666663</v>
      </c>
      <c r="B33">
        <v>0.05</v>
      </c>
      <c r="C33">
        <v>24</v>
      </c>
      <c r="D33">
        <v>20</v>
      </c>
      <c r="S33">
        <f t="shared" si="2"/>
        <v>0.77187499999999998</v>
      </c>
      <c r="T33">
        <v>0.05</v>
      </c>
      <c r="U33">
        <v>24</v>
      </c>
      <c r="V33">
        <v>19.5</v>
      </c>
    </row>
    <row r="34" spans="1:22" x14ac:dyDescent="0.2">
      <c r="A34">
        <f t="shared" si="1"/>
        <v>0.87083333333333324</v>
      </c>
      <c r="B34">
        <v>0.05</v>
      </c>
      <c r="C34">
        <v>24</v>
      </c>
      <c r="D34">
        <v>22</v>
      </c>
      <c r="S34">
        <f t="shared" si="2"/>
        <v>0.75208333333333333</v>
      </c>
      <c r="T34">
        <v>0.05</v>
      </c>
      <c r="U34">
        <v>24</v>
      </c>
      <c r="V34">
        <v>19</v>
      </c>
    </row>
    <row r="35" spans="1:22" x14ac:dyDescent="0.2">
      <c r="A35">
        <f t="shared" si="1"/>
        <v>0.93812499999999988</v>
      </c>
      <c r="B35">
        <v>0.05</v>
      </c>
      <c r="C35">
        <v>24</v>
      </c>
      <c r="D35">
        <v>23.7</v>
      </c>
      <c r="S35">
        <f t="shared" si="2"/>
        <v>0.73229166666666667</v>
      </c>
      <c r="T35">
        <v>0.05</v>
      </c>
      <c r="U35">
        <v>24</v>
      </c>
      <c r="V35">
        <v>18.5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2412-BC84-42CC-8C6A-045A05D904CD}">
  <dimension ref="A1:Z54"/>
  <sheetViews>
    <sheetView zoomScale="85" zoomScaleNormal="85" workbookViewId="0">
      <selection activeCell="N47" sqref="N47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22</v>
      </c>
    </row>
    <row r="2" spans="1:7" x14ac:dyDescent="0.2">
      <c r="A2">
        <v>0.06</v>
      </c>
      <c r="B2">
        <v>0.95</v>
      </c>
      <c r="C2">
        <v>12.4</v>
      </c>
      <c r="D2">
        <v>14.4</v>
      </c>
      <c r="G2">
        <f>C2*A2/(1-B2)</f>
        <v>14.879999999999987</v>
      </c>
    </row>
    <row r="3" spans="1:7" x14ac:dyDescent="0.2">
      <c r="A3">
        <v>0.06</v>
      </c>
      <c r="B3">
        <v>0.95</v>
      </c>
      <c r="C3">
        <v>12.8</v>
      </c>
      <c r="D3">
        <v>14.9</v>
      </c>
      <c r="G3">
        <f t="shared" ref="G3:G16" si="0">C3*A3/(1-B3)</f>
        <v>15.359999999999987</v>
      </c>
    </row>
    <row r="4" spans="1:7" x14ac:dyDescent="0.2">
      <c r="A4">
        <v>0.06</v>
      </c>
      <c r="B4">
        <v>0.95</v>
      </c>
      <c r="C4">
        <v>13.5</v>
      </c>
      <c r="D4">
        <v>15.7</v>
      </c>
      <c r="G4">
        <f t="shared" si="0"/>
        <v>16.199999999999985</v>
      </c>
    </row>
    <row r="5" spans="1:7" x14ac:dyDescent="0.2">
      <c r="A5">
        <v>0.06</v>
      </c>
      <c r="B5">
        <v>0.95</v>
      </c>
      <c r="C5">
        <v>14.1</v>
      </c>
      <c r="D5">
        <v>16.3</v>
      </c>
      <c r="G5">
        <f t="shared" si="0"/>
        <v>16.919999999999984</v>
      </c>
    </row>
    <row r="6" spans="1:7" x14ac:dyDescent="0.2">
      <c r="A6">
        <v>0.06</v>
      </c>
      <c r="B6">
        <v>0.95</v>
      </c>
      <c r="C6">
        <v>14.5</v>
      </c>
      <c r="D6">
        <v>16.899999999999999</v>
      </c>
      <c r="G6">
        <f t="shared" si="0"/>
        <v>17.399999999999984</v>
      </c>
    </row>
    <row r="7" spans="1:7" x14ac:dyDescent="0.2">
      <c r="A7">
        <v>0.06</v>
      </c>
      <c r="B7">
        <v>0.95</v>
      </c>
      <c r="C7">
        <v>15.1</v>
      </c>
      <c r="D7">
        <v>17.7</v>
      </c>
      <c r="G7">
        <f t="shared" si="0"/>
        <v>18.119999999999983</v>
      </c>
    </row>
    <row r="8" spans="1:7" x14ac:dyDescent="0.2">
      <c r="A8">
        <v>0.06</v>
      </c>
      <c r="B8">
        <v>0.95</v>
      </c>
      <c r="C8">
        <v>15.9</v>
      </c>
      <c r="D8">
        <v>18.399999999999999</v>
      </c>
      <c r="G8">
        <f t="shared" si="0"/>
        <v>19.079999999999981</v>
      </c>
    </row>
    <row r="9" spans="1:7" x14ac:dyDescent="0.2">
      <c r="A9">
        <v>0.06</v>
      </c>
      <c r="B9">
        <v>0.95</v>
      </c>
      <c r="C9">
        <v>16.8</v>
      </c>
      <c r="D9">
        <v>19.5</v>
      </c>
      <c r="G9">
        <f t="shared" si="0"/>
        <v>20.159999999999982</v>
      </c>
    </row>
    <row r="10" spans="1:7" x14ac:dyDescent="0.2">
      <c r="A10">
        <v>0.06</v>
      </c>
      <c r="B10">
        <v>0.95</v>
      </c>
      <c r="C10">
        <v>17.600000000000001</v>
      </c>
      <c r="D10">
        <v>20.5</v>
      </c>
      <c r="G10">
        <f t="shared" si="0"/>
        <v>21.119999999999983</v>
      </c>
    </row>
    <row r="11" spans="1:7" x14ac:dyDescent="0.2">
      <c r="A11">
        <v>0.06</v>
      </c>
      <c r="B11">
        <v>0.95</v>
      </c>
      <c r="C11">
        <v>18.399999999999999</v>
      </c>
      <c r="D11">
        <v>21.4</v>
      </c>
      <c r="G11">
        <f t="shared" si="0"/>
        <v>22.079999999999977</v>
      </c>
    </row>
    <row r="12" spans="1:7" x14ac:dyDescent="0.2">
      <c r="A12">
        <v>0.06</v>
      </c>
      <c r="B12">
        <v>0.95</v>
      </c>
      <c r="C12">
        <v>19.5</v>
      </c>
      <c r="D12">
        <v>22.6</v>
      </c>
      <c r="G12">
        <f t="shared" si="0"/>
        <v>23.399999999999977</v>
      </c>
    </row>
    <row r="13" spans="1:7" x14ac:dyDescent="0.2">
      <c r="A13">
        <v>0.06</v>
      </c>
      <c r="B13">
        <v>0.95</v>
      </c>
      <c r="C13">
        <v>20.2</v>
      </c>
      <c r="D13">
        <v>23.4</v>
      </c>
      <c r="G13">
        <f t="shared" si="0"/>
        <v>24.239999999999977</v>
      </c>
    </row>
    <row r="14" spans="1:7" x14ac:dyDescent="0.2">
      <c r="A14">
        <v>0.06</v>
      </c>
      <c r="B14">
        <v>0.95</v>
      </c>
      <c r="C14">
        <v>20.9</v>
      </c>
      <c r="D14">
        <v>24.2</v>
      </c>
      <c r="G14">
        <f t="shared" si="0"/>
        <v>25.079999999999973</v>
      </c>
    </row>
    <row r="15" spans="1:7" x14ac:dyDescent="0.2">
      <c r="A15">
        <v>0.06</v>
      </c>
      <c r="B15">
        <v>0.95</v>
      </c>
      <c r="C15">
        <v>22.3</v>
      </c>
      <c r="D15">
        <v>25.9</v>
      </c>
      <c r="G15">
        <f t="shared" si="0"/>
        <v>26.759999999999977</v>
      </c>
    </row>
    <row r="16" spans="1:7" x14ac:dyDescent="0.2">
      <c r="A16">
        <v>0.06</v>
      </c>
      <c r="B16">
        <v>0.95</v>
      </c>
      <c r="C16">
        <v>22.6</v>
      </c>
      <c r="D16">
        <v>26.2</v>
      </c>
      <c r="G16">
        <f t="shared" si="0"/>
        <v>27.119999999999976</v>
      </c>
    </row>
    <row r="20" spans="1:26" x14ac:dyDescent="0.2">
      <c r="A20" t="s">
        <v>24</v>
      </c>
    </row>
    <row r="24" spans="1:26" x14ac:dyDescent="0.2">
      <c r="A24" t="s">
        <v>26</v>
      </c>
      <c r="W24" t="s">
        <v>18</v>
      </c>
      <c r="X24" t="s">
        <v>19</v>
      </c>
      <c r="Y24" t="s">
        <v>32</v>
      </c>
      <c r="Z24" t="s">
        <v>13</v>
      </c>
    </row>
    <row r="25" spans="1:26" x14ac:dyDescent="0.2">
      <c r="A25" t="s">
        <v>27</v>
      </c>
      <c r="G25" t="s">
        <v>28</v>
      </c>
      <c r="W25">
        <v>0.05</v>
      </c>
      <c r="X25">
        <f>1-(Y25*W25)/Z25</f>
        <v>0.95217391304347831</v>
      </c>
      <c r="Y25">
        <v>22</v>
      </c>
      <c r="Z25">
        <v>23</v>
      </c>
    </row>
    <row r="26" spans="1:26" x14ac:dyDescent="0.2">
      <c r="A26" t="s">
        <v>18</v>
      </c>
      <c r="B26" t="s">
        <v>19</v>
      </c>
      <c r="C26" t="s">
        <v>20</v>
      </c>
      <c r="D26" t="s">
        <v>21</v>
      </c>
      <c r="G26" t="s">
        <v>18</v>
      </c>
      <c r="H26" t="s">
        <v>19</v>
      </c>
      <c r="I26" t="s">
        <v>20</v>
      </c>
      <c r="J26" t="s">
        <v>21</v>
      </c>
      <c r="M26">
        <v>5.5E-2</v>
      </c>
      <c r="N26">
        <v>0.95</v>
      </c>
      <c r="O26">
        <v>23.4</v>
      </c>
      <c r="P26">
        <f>O26*M26/(1-B27)</f>
        <v>25.739999999999977</v>
      </c>
      <c r="R26">
        <f>U26/T26*(1-S26)</f>
        <v>5.6666666666666712E-2</v>
      </c>
      <c r="S26">
        <v>0.95</v>
      </c>
      <c r="T26">
        <v>21</v>
      </c>
      <c r="U26">
        <v>23.8</v>
      </c>
      <c r="W26">
        <v>0.05</v>
      </c>
      <c r="X26">
        <f t="shared" ref="X26:X34" si="1">1-(Y26*W26)/Z26</f>
        <v>0.95196506550218341</v>
      </c>
      <c r="Y26">
        <v>22</v>
      </c>
      <c r="Z26">
        <v>22.9</v>
      </c>
    </row>
    <row r="27" spans="1:26" x14ac:dyDescent="0.2">
      <c r="A27">
        <f>(D27/C27)*(1-B27)</f>
        <v>5.085470085470091E-2</v>
      </c>
      <c r="B27">
        <v>0.95</v>
      </c>
      <c r="C27">
        <v>23.4</v>
      </c>
      <c r="D27">
        <v>23.8</v>
      </c>
      <c r="G27">
        <v>0.06</v>
      </c>
      <c r="H27">
        <f>1-(I27*G27)/J27</f>
        <v>0.9410084033613445</v>
      </c>
      <c r="I27">
        <v>23.4</v>
      </c>
      <c r="J27">
        <v>23.8</v>
      </c>
      <c r="M27">
        <v>5.5E-2</v>
      </c>
      <c r="N27">
        <v>0.95</v>
      </c>
      <c r="O27">
        <v>23</v>
      </c>
      <c r="P27">
        <f t="shared" ref="P27:P36" si="2">O27*M27/(1-B28)</f>
        <v>25.299999999999976</v>
      </c>
      <c r="R27">
        <f t="shared" ref="R27:R40" si="3">U27/T27*(1-S27)</f>
        <v>5.613207547169817E-2</v>
      </c>
      <c r="S27">
        <v>0.95</v>
      </c>
      <c r="T27">
        <v>21.2</v>
      </c>
      <c r="U27">
        <v>23.8</v>
      </c>
      <c r="W27">
        <v>0.05</v>
      </c>
      <c r="X27">
        <f t="shared" si="1"/>
        <v>0.95175438596491224</v>
      </c>
      <c r="Y27">
        <v>22</v>
      </c>
      <c r="Z27">
        <v>22.8</v>
      </c>
    </row>
    <row r="28" spans="1:26" x14ac:dyDescent="0.2">
      <c r="A28">
        <f t="shared" ref="A28:A37" si="4">(D28/C28)*(1-B28)</f>
        <v>5.1739130434782656E-2</v>
      </c>
      <c r="B28">
        <v>0.95</v>
      </c>
      <c r="C28">
        <v>23</v>
      </c>
      <c r="D28">
        <v>23.8</v>
      </c>
      <c r="G28">
        <v>0.06</v>
      </c>
      <c r="H28">
        <f t="shared" ref="H28:H37" si="5">1-(I28*G28)/J28</f>
        <v>0.94201680672268906</v>
      </c>
      <c r="I28">
        <v>23</v>
      </c>
      <c r="J28">
        <v>23.8</v>
      </c>
      <c r="M28">
        <v>5.5E-2</v>
      </c>
      <c r="N28">
        <v>0.95</v>
      </c>
      <c r="O28">
        <v>22.8</v>
      </c>
      <c r="P28">
        <f t="shared" si="2"/>
        <v>25.079999999999977</v>
      </c>
      <c r="R28">
        <f t="shared" si="3"/>
        <v>5.5607476635514068E-2</v>
      </c>
      <c r="S28">
        <v>0.95</v>
      </c>
      <c r="T28">
        <v>21.4</v>
      </c>
      <c r="U28">
        <v>23.8</v>
      </c>
      <c r="W28">
        <v>0.05</v>
      </c>
      <c r="X28">
        <f t="shared" si="1"/>
        <v>0.95154185022026427</v>
      </c>
      <c r="Y28">
        <v>22</v>
      </c>
      <c r="Z28">
        <v>22.7</v>
      </c>
    </row>
    <row r="29" spans="1:26" x14ac:dyDescent="0.2">
      <c r="A29">
        <f t="shared" si="4"/>
        <v>5.2192982456140395E-2</v>
      </c>
      <c r="B29">
        <v>0.95</v>
      </c>
      <c r="C29">
        <v>22.8</v>
      </c>
      <c r="D29">
        <v>23.8</v>
      </c>
      <c r="G29">
        <v>0.06</v>
      </c>
      <c r="H29">
        <f t="shared" si="5"/>
        <v>0.94252100840336139</v>
      </c>
      <c r="I29">
        <v>22.8</v>
      </c>
      <c r="J29">
        <v>23.8</v>
      </c>
      <c r="M29">
        <v>5.5E-2</v>
      </c>
      <c r="N29">
        <v>0.95</v>
      </c>
      <c r="O29">
        <v>22.6</v>
      </c>
      <c r="P29">
        <f t="shared" si="2"/>
        <v>24.859999999999982</v>
      </c>
      <c r="R29">
        <f t="shared" si="3"/>
        <v>5.5092592592592644E-2</v>
      </c>
      <c r="S29">
        <v>0.95</v>
      </c>
      <c r="T29">
        <v>21.6</v>
      </c>
      <c r="U29">
        <v>23.8</v>
      </c>
      <c r="W29">
        <v>0.05</v>
      </c>
      <c r="X29">
        <f t="shared" si="1"/>
        <v>0.95132743362831862</v>
      </c>
      <c r="Y29">
        <v>22</v>
      </c>
      <c r="Z29">
        <v>22.6</v>
      </c>
    </row>
    <row r="30" spans="1:26" x14ac:dyDescent="0.2">
      <c r="A30">
        <f t="shared" si="4"/>
        <v>5.2654867256637206E-2</v>
      </c>
      <c r="B30">
        <v>0.95</v>
      </c>
      <c r="C30">
        <v>22.6</v>
      </c>
      <c r="D30">
        <v>23.8</v>
      </c>
      <c r="G30">
        <v>0.06</v>
      </c>
      <c r="H30">
        <f t="shared" si="5"/>
        <v>0.94302521008403362</v>
      </c>
      <c r="I30">
        <v>22.6</v>
      </c>
      <c r="J30">
        <v>23.8</v>
      </c>
      <c r="M30">
        <v>5.5E-2</v>
      </c>
      <c r="N30">
        <v>0.95</v>
      </c>
      <c r="O30">
        <v>22.4</v>
      </c>
      <c r="P30">
        <f t="shared" si="2"/>
        <v>24.639999999999979</v>
      </c>
      <c r="R30">
        <f t="shared" si="3"/>
        <v>5.4587155963302797E-2</v>
      </c>
      <c r="S30">
        <v>0.95</v>
      </c>
      <c r="T30">
        <v>21.8</v>
      </c>
      <c r="U30">
        <v>23.8</v>
      </c>
      <c r="W30">
        <v>0.05</v>
      </c>
      <c r="X30">
        <f t="shared" si="1"/>
        <v>0.95111111111111113</v>
      </c>
      <c r="Y30">
        <v>22</v>
      </c>
      <c r="Z30">
        <v>22.5</v>
      </c>
    </row>
    <row r="31" spans="1:26" x14ac:dyDescent="0.2">
      <c r="A31">
        <f t="shared" si="4"/>
        <v>5.3125000000000047E-2</v>
      </c>
      <c r="B31">
        <v>0.95</v>
      </c>
      <c r="C31">
        <v>22.4</v>
      </c>
      <c r="D31">
        <v>23.8</v>
      </c>
      <c r="G31">
        <v>0.06</v>
      </c>
      <c r="H31">
        <f t="shared" si="5"/>
        <v>0.94352941176470584</v>
      </c>
      <c r="I31">
        <v>22.4</v>
      </c>
      <c r="J31">
        <v>23.8</v>
      </c>
      <c r="M31">
        <v>5.5E-2</v>
      </c>
      <c r="N31">
        <v>0.95</v>
      </c>
      <c r="O31">
        <v>22.2</v>
      </c>
      <c r="P31">
        <f t="shared" si="2"/>
        <v>24.419999999999977</v>
      </c>
      <c r="R31">
        <f t="shared" si="3"/>
        <v>5.4090909090909141E-2</v>
      </c>
      <c r="S31">
        <v>0.95</v>
      </c>
      <c r="T31">
        <v>22</v>
      </c>
      <c r="U31">
        <v>23.8</v>
      </c>
      <c r="W31">
        <v>0.05</v>
      </c>
      <c r="X31">
        <f t="shared" si="1"/>
        <v>0.9508928571428571</v>
      </c>
      <c r="Y31">
        <v>22</v>
      </c>
      <c r="Z31">
        <v>22.4</v>
      </c>
    </row>
    <row r="32" spans="1:26" x14ac:dyDescent="0.2">
      <c r="A32">
        <f t="shared" si="4"/>
        <v>5.360360360360366E-2</v>
      </c>
      <c r="B32">
        <v>0.95</v>
      </c>
      <c r="C32">
        <v>22.2</v>
      </c>
      <c r="D32">
        <v>23.8</v>
      </c>
      <c r="G32">
        <v>0.06</v>
      </c>
      <c r="H32">
        <f t="shared" si="5"/>
        <v>0.94403361344537817</v>
      </c>
      <c r="I32">
        <v>22.2</v>
      </c>
      <c r="J32">
        <v>23.8</v>
      </c>
      <c r="M32">
        <v>5.5E-2</v>
      </c>
      <c r="N32">
        <v>0.95</v>
      </c>
      <c r="O32">
        <v>22</v>
      </c>
      <c r="P32">
        <f t="shared" si="2"/>
        <v>24.199999999999978</v>
      </c>
      <c r="R32">
        <f t="shared" si="3"/>
        <v>5.360360360360366E-2</v>
      </c>
      <c r="S32">
        <v>0.95</v>
      </c>
      <c r="T32">
        <v>22.2</v>
      </c>
      <c r="U32">
        <v>23.8</v>
      </c>
      <c r="W32">
        <v>0.05</v>
      </c>
      <c r="X32">
        <f t="shared" si="1"/>
        <v>0.95067264573991028</v>
      </c>
      <c r="Y32">
        <v>22</v>
      </c>
      <c r="Z32">
        <v>22.3</v>
      </c>
    </row>
    <row r="33" spans="1:26" x14ac:dyDescent="0.2">
      <c r="A33">
        <f t="shared" si="4"/>
        <v>5.4090909090909141E-2</v>
      </c>
      <c r="B33">
        <v>0.95</v>
      </c>
      <c r="C33">
        <v>22</v>
      </c>
      <c r="D33">
        <v>23.8</v>
      </c>
      <c r="G33">
        <v>0.06</v>
      </c>
      <c r="H33">
        <f t="shared" si="5"/>
        <v>0.9445378151260504</v>
      </c>
      <c r="I33">
        <v>22</v>
      </c>
      <c r="J33">
        <v>23.8</v>
      </c>
      <c r="M33">
        <v>5.5E-2</v>
      </c>
      <c r="N33">
        <v>0.95</v>
      </c>
      <c r="O33">
        <v>21.8</v>
      </c>
      <c r="P33">
        <f t="shared" si="2"/>
        <v>23.979999999999979</v>
      </c>
      <c r="R33">
        <f t="shared" si="3"/>
        <v>5.3125000000000047E-2</v>
      </c>
      <c r="S33">
        <v>0.95</v>
      </c>
      <c r="T33">
        <v>22.4</v>
      </c>
      <c r="U33">
        <v>23.8</v>
      </c>
      <c r="W33">
        <v>0.05</v>
      </c>
      <c r="X33">
        <f t="shared" si="1"/>
        <v>0.9504504504504504</v>
      </c>
      <c r="Y33">
        <v>22</v>
      </c>
      <c r="Z33">
        <v>22.2</v>
      </c>
    </row>
    <row r="34" spans="1:26" x14ac:dyDescent="0.2">
      <c r="A34">
        <f t="shared" si="4"/>
        <v>5.4587155963302797E-2</v>
      </c>
      <c r="B34">
        <v>0.95</v>
      </c>
      <c r="C34">
        <v>21.8</v>
      </c>
      <c r="D34">
        <v>23.8</v>
      </c>
      <c r="G34">
        <v>0.06</v>
      </c>
      <c r="H34">
        <f t="shared" si="5"/>
        <v>0.94504201680672273</v>
      </c>
      <c r="I34">
        <v>21.8</v>
      </c>
      <c r="J34">
        <v>23.8</v>
      </c>
      <c r="M34">
        <v>5.5E-2</v>
      </c>
      <c r="N34">
        <v>0.95</v>
      </c>
      <c r="O34">
        <v>21.6</v>
      </c>
      <c r="P34">
        <f t="shared" si="2"/>
        <v>23.759999999999984</v>
      </c>
      <c r="R34">
        <f t="shared" si="3"/>
        <v>5.2654867256637206E-2</v>
      </c>
      <c r="S34">
        <v>0.95</v>
      </c>
      <c r="T34">
        <v>22.6</v>
      </c>
      <c r="U34">
        <v>23.8</v>
      </c>
      <c r="W34">
        <v>0.05</v>
      </c>
      <c r="X34">
        <f t="shared" si="1"/>
        <v>0.95022624434389136</v>
      </c>
      <c r="Y34">
        <v>22</v>
      </c>
      <c r="Z34">
        <v>22.1</v>
      </c>
    </row>
    <row r="35" spans="1:26" x14ac:dyDescent="0.2">
      <c r="A35">
        <f t="shared" si="4"/>
        <v>5.5092592592592644E-2</v>
      </c>
      <c r="B35">
        <v>0.95</v>
      </c>
      <c r="C35">
        <v>21.6</v>
      </c>
      <c r="D35">
        <v>23.8</v>
      </c>
      <c r="G35">
        <v>0.06</v>
      </c>
      <c r="H35">
        <f t="shared" si="5"/>
        <v>0.94554621848739495</v>
      </c>
      <c r="I35">
        <v>21.6</v>
      </c>
      <c r="J35">
        <v>23.8</v>
      </c>
      <c r="M35">
        <v>5.5E-2</v>
      </c>
      <c r="N35">
        <v>0.95</v>
      </c>
      <c r="O35">
        <v>21.4</v>
      </c>
      <c r="P35">
        <f t="shared" si="2"/>
        <v>23.539999999999974</v>
      </c>
      <c r="R35">
        <f t="shared" si="3"/>
        <v>5.2192982456140395E-2</v>
      </c>
      <c r="S35">
        <v>0.95</v>
      </c>
      <c r="T35">
        <v>22.8</v>
      </c>
      <c r="U35">
        <v>23.8</v>
      </c>
      <c r="W35">
        <v>0.05</v>
      </c>
    </row>
    <row r="36" spans="1:26" x14ac:dyDescent="0.2">
      <c r="A36">
        <f t="shared" si="4"/>
        <v>5.5607476635514068E-2</v>
      </c>
      <c r="B36">
        <v>0.95</v>
      </c>
      <c r="C36">
        <v>21.4</v>
      </c>
      <c r="D36">
        <v>23.8</v>
      </c>
      <c r="G36">
        <v>0.06</v>
      </c>
      <c r="H36">
        <f t="shared" si="5"/>
        <v>0.94605042016806729</v>
      </c>
      <c r="I36">
        <v>21.4</v>
      </c>
      <c r="J36">
        <v>23.8</v>
      </c>
      <c r="M36">
        <v>5.5E-2</v>
      </c>
      <c r="N36">
        <v>0.95</v>
      </c>
      <c r="O36">
        <v>21</v>
      </c>
      <c r="P36">
        <f t="shared" si="2"/>
        <v>23.09999999999998</v>
      </c>
      <c r="R36">
        <f t="shared" si="3"/>
        <v>5.1739130434782656E-2</v>
      </c>
      <c r="S36">
        <v>0.95</v>
      </c>
      <c r="T36">
        <v>23</v>
      </c>
      <c r="U36">
        <v>23.8</v>
      </c>
      <c r="W36">
        <v>0.05</v>
      </c>
    </row>
    <row r="37" spans="1:26" x14ac:dyDescent="0.2">
      <c r="A37">
        <f t="shared" si="4"/>
        <v>5.6666666666666712E-2</v>
      </c>
      <c r="B37">
        <v>0.95</v>
      </c>
      <c r="C37">
        <v>21</v>
      </c>
      <c r="D37">
        <v>23.8</v>
      </c>
      <c r="G37">
        <v>0.06</v>
      </c>
      <c r="H37">
        <f t="shared" si="5"/>
        <v>0.94705882352941173</v>
      </c>
      <c r="I37">
        <v>21</v>
      </c>
      <c r="J37">
        <v>23.8</v>
      </c>
      <c r="M37">
        <v>5.1999999999999998E-2</v>
      </c>
      <c r="N37">
        <v>0.95</v>
      </c>
      <c r="O37">
        <v>23.4</v>
      </c>
      <c r="P37">
        <f>O37*M37/(1-N37)</f>
        <v>24.335999999999977</v>
      </c>
      <c r="R37">
        <f t="shared" si="3"/>
        <v>5.1293103448275916E-2</v>
      </c>
      <c r="S37">
        <v>0.95</v>
      </c>
      <c r="T37">
        <v>23.2</v>
      </c>
      <c r="U37">
        <v>23.8</v>
      </c>
      <c r="W37">
        <v>0.05</v>
      </c>
    </row>
    <row r="38" spans="1:26" x14ac:dyDescent="0.2">
      <c r="M38">
        <v>5.1999999999999998E-2</v>
      </c>
      <c r="N38">
        <v>0.95</v>
      </c>
      <c r="O38">
        <v>23</v>
      </c>
      <c r="P38">
        <f t="shared" ref="P38:P47" si="6">O38*M38/(1-N38)</f>
        <v>23.919999999999977</v>
      </c>
      <c r="R38">
        <f t="shared" si="3"/>
        <v>5.085470085470091E-2</v>
      </c>
      <c r="S38">
        <v>0.95</v>
      </c>
      <c r="T38">
        <v>23.4</v>
      </c>
      <c r="U38">
        <v>23.8</v>
      </c>
      <c r="W38">
        <v>0.05</v>
      </c>
    </row>
    <row r="39" spans="1:26" x14ac:dyDescent="0.2">
      <c r="A39">
        <f>(D39/C39)*(1-B39)</f>
        <v>0.20341880341880342</v>
      </c>
      <c r="B39">
        <v>0.8</v>
      </c>
      <c r="C39">
        <v>23.4</v>
      </c>
      <c r="D39">
        <v>23.8</v>
      </c>
      <c r="G39">
        <v>0.1</v>
      </c>
      <c r="H39">
        <f>1-(I39*G39)/J39</f>
        <v>0.90168067226890758</v>
      </c>
      <c r="I39">
        <v>23.4</v>
      </c>
      <c r="J39">
        <v>23.8</v>
      </c>
      <c r="M39">
        <v>5.1999999999999998E-2</v>
      </c>
      <c r="N39">
        <v>0.95</v>
      </c>
      <c r="O39">
        <v>22.8</v>
      </c>
      <c r="P39">
        <f t="shared" si="6"/>
        <v>23.711999999999978</v>
      </c>
      <c r="R39">
        <f t="shared" si="3"/>
        <v>5.0423728813559367E-2</v>
      </c>
      <c r="S39">
        <v>0.95</v>
      </c>
      <c r="T39">
        <v>23.6</v>
      </c>
      <c r="U39">
        <v>23.8</v>
      </c>
      <c r="W39">
        <v>0.05</v>
      </c>
    </row>
    <row r="40" spans="1:26" x14ac:dyDescent="0.2">
      <c r="A40">
        <f t="shared" ref="A40:A49" si="7">(D40/C40)*(1-B40)</f>
        <v>0.2069565217391304</v>
      </c>
      <c r="B40">
        <v>0.8</v>
      </c>
      <c r="C40">
        <v>23</v>
      </c>
      <c r="D40">
        <v>23.8</v>
      </c>
      <c r="G40">
        <v>0.1</v>
      </c>
      <c r="H40">
        <f t="shared" ref="H40:H49" si="8">1-(I40*G40)/J40</f>
        <v>0.90336134453781514</v>
      </c>
      <c r="I40">
        <v>23</v>
      </c>
      <c r="J40">
        <v>23.8</v>
      </c>
      <c r="M40">
        <v>5.1999999999999998E-2</v>
      </c>
      <c r="N40">
        <v>0.95</v>
      </c>
      <c r="O40">
        <v>22.6</v>
      </c>
      <c r="P40">
        <f t="shared" si="6"/>
        <v>23.50399999999998</v>
      </c>
      <c r="R40">
        <f t="shared" si="3"/>
        <v>5.0000000000000044E-2</v>
      </c>
      <c r="S40">
        <v>0.95</v>
      </c>
      <c r="T40">
        <v>23.8</v>
      </c>
      <c r="U40">
        <v>23.8</v>
      </c>
      <c r="W40">
        <v>0.05</v>
      </c>
    </row>
    <row r="41" spans="1:26" x14ac:dyDescent="0.2">
      <c r="A41">
        <f t="shared" si="7"/>
        <v>0.20877192982456133</v>
      </c>
      <c r="B41">
        <v>0.8</v>
      </c>
      <c r="C41">
        <v>22.8</v>
      </c>
      <c r="D41">
        <v>23.8</v>
      </c>
      <c r="G41">
        <v>0.1</v>
      </c>
      <c r="H41">
        <f t="shared" si="8"/>
        <v>0.90420168067226891</v>
      </c>
      <c r="I41">
        <v>22.8</v>
      </c>
      <c r="J41">
        <v>23.8</v>
      </c>
      <c r="M41">
        <v>5.1999999999999998E-2</v>
      </c>
      <c r="N41">
        <v>0.95</v>
      </c>
      <c r="O41">
        <v>22.4</v>
      </c>
      <c r="P41">
        <f t="shared" si="6"/>
        <v>23.295999999999975</v>
      </c>
    </row>
    <row r="42" spans="1:26" x14ac:dyDescent="0.2">
      <c r="A42">
        <f t="shared" si="7"/>
        <v>0.2106194690265486</v>
      </c>
      <c r="B42">
        <v>0.8</v>
      </c>
      <c r="C42">
        <v>22.6</v>
      </c>
      <c r="D42">
        <v>23.8</v>
      </c>
      <c r="G42">
        <v>0.1</v>
      </c>
      <c r="H42">
        <f t="shared" si="8"/>
        <v>0.90504201680672269</v>
      </c>
      <c r="I42">
        <v>22.6</v>
      </c>
      <c r="J42">
        <v>23.8</v>
      </c>
      <c r="M42">
        <v>5.1999999999999998E-2</v>
      </c>
      <c r="N42">
        <v>0.95</v>
      </c>
      <c r="O42">
        <v>22.2</v>
      </c>
      <c r="P42">
        <f t="shared" si="6"/>
        <v>23.087999999999976</v>
      </c>
    </row>
    <row r="43" spans="1:26" x14ac:dyDescent="0.2">
      <c r="A43">
        <f t="shared" si="7"/>
        <v>0.21249999999999997</v>
      </c>
      <c r="B43">
        <v>0.8</v>
      </c>
      <c r="C43">
        <v>22.4</v>
      </c>
      <c r="D43">
        <v>23.8</v>
      </c>
      <c r="G43">
        <v>0.1</v>
      </c>
      <c r="H43">
        <f t="shared" si="8"/>
        <v>0.90588235294117647</v>
      </c>
      <c r="I43">
        <v>22.4</v>
      </c>
      <c r="J43">
        <v>23.8</v>
      </c>
      <c r="M43">
        <v>5.1999999999999998E-2</v>
      </c>
      <c r="N43">
        <v>0.95</v>
      </c>
      <c r="O43">
        <v>22</v>
      </c>
      <c r="P43">
        <f t="shared" si="6"/>
        <v>22.879999999999978</v>
      </c>
    </row>
    <row r="44" spans="1:26" x14ac:dyDescent="0.2">
      <c r="A44">
        <f t="shared" si="7"/>
        <v>0.21441441441441439</v>
      </c>
      <c r="B44">
        <v>0.8</v>
      </c>
      <c r="C44">
        <v>22.2</v>
      </c>
      <c r="D44">
        <v>23.8</v>
      </c>
      <c r="G44">
        <v>0.1</v>
      </c>
      <c r="H44">
        <f t="shared" si="8"/>
        <v>0.90672268907563025</v>
      </c>
      <c r="I44">
        <v>22.2</v>
      </c>
      <c r="J44">
        <v>23.8</v>
      </c>
      <c r="M44">
        <v>5.1999999999999998E-2</v>
      </c>
      <c r="N44">
        <v>0.95</v>
      </c>
      <c r="O44">
        <v>21.8</v>
      </c>
      <c r="P44">
        <f t="shared" si="6"/>
        <v>22.671999999999979</v>
      </c>
    </row>
    <row r="45" spans="1:26" x14ac:dyDescent="0.2">
      <c r="A45">
        <f t="shared" si="7"/>
        <v>0.21636363636363631</v>
      </c>
      <c r="B45">
        <v>0.8</v>
      </c>
      <c r="C45">
        <v>22</v>
      </c>
      <c r="D45">
        <v>23.8</v>
      </c>
      <c r="G45">
        <v>0.1</v>
      </c>
      <c r="H45">
        <f t="shared" si="8"/>
        <v>0.90756302521008403</v>
      </c>
      <c r="I45">
        <v>22</v>
      </c>
      <c r="J45">
        <v>23.8</v>
      </c>
      <c r="M45">
        <v>5.1999999999999998E-2</v>
      </c>
      <c r="N45">
        <v>0.95</v>
      </c>
      <c r="O45">
        <v>21.6</v>
      </c>
      <c r="P45">
        <f t="shared" si="6"/>
        <v>22.463999999999981</v>
      </c>
    </row>
    <row r="46" spans="1:26" x14ac:dyDescent="0.2">
      <c r="A46">
        <f t="shared" si="7"/>
        <v>0.21834862385321094</v>
      </c>
      <c r="B46">
        <v>0.8</v>
      </c>
      <c r="C46">
        <v>21.8</v>
      </c>
      <c r="D46">
        <v>23.8</v>
      </c>
      <c r="G46">
        <v>0.1</v>
      </c>
      <c r="H46">
        <f t="shared" si="8"/>
        <v>0.90840336134453781</v>
      </c>
      <c r="I46">
        <v>21.8</v>
      </c>
      <c r="J46">
        <v>23.8</v>
      </c>
      <c r="M46">
        <v>5.1999999999999998E-2</v>
      </c>
      <c r="N46">
        <v>0.95</v>
      </c>
      <c r="O46">
        <v>21.4</v>
      </c>
      <c r="P46">
        <f t="shared" si="6"/>
        <v>22.255999999999975</v>
      </c>
      <c r="W46" t="s">
        <v>18</v>
      </c>
      <c r="X46" t="s">
        <v>19</v>
      </c>
      <c r="Y46" t="s">
        <v>32</v>
      </c>
      <c r="Z46" t="s">
        <v>30</v>
      </c>
    </row>
    <row r="47" spans="1:26" x14ac:dyDescent="0.2">
      <c r="A47">
        <f t="shared" si="7"/>
        <v>0.22037037037037033</v>
      </c>
      <c r="B47">
        <v>0.8</v>
      </c>
      <c r="C47">
        <v>21.6</v>
      </c>
      <c r="D47">
        <v>23.8</v>
      </c>
      <c r="G47">
        <v>0.1</v>
      </c>
      <c r="H47">
        <f t="shared" si="8"/>
        <v>0.90924369747899159</v>
      </c>
      <c r="I47">
        <v>21.6</v>
      </c>
      <c r="J47">
        <v>23.8</v>
      </c>
      <c r="M47">
        <v>5.1999999999999998E-2</v>
      </c>
      <c r="N47">
        <v>0.95</v>
      </c>
      <c r="O47">
        <v>21</v>
      </c>
      <c r="P47">
        <f t="shared" si="6"/>
        <v>21.839999999999979</v>
      </c>
      <c r="W47">
        <v>0.05</v>
      </c>
      <c r="X47">
        <v>0.06</v>
      </c>
      <c r="Y47">
        <v>24</v>
      </c>
      <c r="Z47">
        <f>Y47*W47/(1-X47)</f>
        <v>1.2765957446808514</v>
      </c>
    </row>
    <row r="48" spans="1:26" x14ac:dyDescent="0.2">
      <c r="A48">
        <f t="shared" si="7"/>
        <v>0.22242990654205602</v>
      </c>
      <c r="B48">
        <v>0.8</v>
      </c>
      <c r="C48">
        <v>21.4</v>
      </c>
      <c r="D48">
        <v>23.8</v>
      </c>
      <c r="G48">
        <v>0.1</v>
      </c>
      <c r="H48">
        <f t="shared" si="8"/>
        <v>0.91008403361344536</v>
      </c>
      <c r="I48">
        <v>21.4</v>
      </c>
      <c r="J48">
        <v>23.8</v>
      </c>
      <c r="W48">
        <v>0.1</v>
      </c>
      <c r="X48">
        <v>0.06</v>
      </c>
      <c r="Y48">
        <v>24</v>
      </c>
      <c r="Z48">
        <f t="shared" ref="Z48:Z54" si="9">Y48*W48/(1-X48)</f>
        <v>2.5531914893617027</v>
      </c>
    </row>
    <row r="49" spans="1:26" x14ac:dyDescent="0.2">
      <c r="A49">
        <f t="shared" si="7"/>
        <v>0.2266666666666666</v>
      </c>
      <c r="B49">
        <v>0.8</v>
      </c>
      <c r="C49">
        <v>21</v>
      </c>
      <c r="D49">
        <v>23.8</v>
      </c>
      <c r="G49">
        <v>0.1</v>
      </c>
      <c r="H49">
        <f t="shared" si="8"/>
        <v>0.91176470588235292</v>
      </c>
      <c r="I49">
        <v>21</v>
      </c>
      <c r="J49">
        <v>23.8</v>
      </c>
      <c r="W49">
        <v>0.15</v>
      </c>
      <c r="X49">
        <v>0.06</v>
      </c>
      <c r="Y49">
        <v>24</v>
      </c>
      <c r="Z49">
        <f t="shared" si="9"/>
        <v>3.8297872340425529</v>
      </c>
    </row>
    <row r="50" spans="1:26" x14ac:dyDescent="0.2">
      <c r="W50">
        <v>0.2</v>
      </c>
      <c r="X50">
        <v>0.06</v>
      </c>
      <c r="Y50">
        <v>24</v>
      </c>
      <c r="Z50">
        <f t="shared" si="9"/>
        <v>5.1063829787234054</v>
      </c>
    </row>
    <row r="51" spans="1:26" x14ac:dyDescent="0.2">
      <c r="W51">
        <v>0.25</v>
      </c>
      <c r="X51">
        <v>0.06</v>
      </c>
      <c r="Y51">
        <v>24</v>
      </c>
      <c r="Z51">
        <f t="shared" si="9"/>
        <v>6.3829787234042561</v>
      </c>
    </row>
    <row r="52" spans="1:26" x14ac:dyDescent="0.2">
      <c r="W52">
        <v>0.3</v>
      </c>
      <c r="X52">
        <v>0.06</v>
      </c>
      <c r="Y52">
        <v>24</v>
      </c>
      <c r="Z52">
        <f t="shared" si="9"/>
        <v>7.6595744680851059</v>
      </c>
    </row>
    <row r="53" spans="1:26" x14ac:dyDescent="0.2">
      <c r="W53">
        <v>0.35</v>
      </c>
      <c r="X53">
        <v>0.06</v>
      </c>
      <c r="Y53">
        <v>24</v>
      </c>
      <c r="Z53">
        <f t="shared" si="9"/>
        <v>8.9361702127659566</v>
      </c>
    </row>
    <row r="54" spans="1:26" x14ac:dyDescent="0.2">
      <c r="W54">
        <v>0.95</v>
      </c>
      <c r="X54">
        <v>0.06</v>
      </c>
      <c r="Y54">
        <v>24</v>
      </c>
      <c r="Z54">
        <f t="shared" si="9"/>
        <v>24.25531914893617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AD53-CDBC-4EB0-81AD-A4DE353BF2D8}">
  <dimension ref="A1:H35"/>
  <sheetViews>
    <sheetView workbookViewId="0">
      <selection activeCell="G8" sqref="G8"/>
    </sheetView>
  </sheetViews>
  <sheetFormatPr defaultRowHeight="14.25" x14ac:dyDescent="0.2"/>
  <sheetData>
    <row r="1" spans="1:8" x14ac:dyDescent="0.2">
      <c r="A1" t="s">
        <v>29</v>
      </c>
      <c r="H1" t="s">
        <v>31</v>
      </c>
    </row>
    <row r="2" spans="1:8" x14ac:dyDescent="0.2">
      <c r="A2" t="s">
        <v>18</v>
      </c>
      <c r="B2" t="s">
        <v>19</v>
      </c>
      <c r="C2" t="s">
        <v>13</v>
      </c>
      <c r="D2" t="s">
        <v>30</v>
      </c>
    </row>
    <row r="3" spans="1:8" x14ac:dyDescent="0.2">
      <c r="A3">
        <f>C3/D3*(1-B3)</f>
        <v>0.9302083333333333</v>
      </c>
      <c r="B3">
        <v>0.05</v>
      </c>
      <c r="C3">
        <v>23.5</v>
      </c>
      <c r="D3">
        <v>24</v>
      </c>
    </row>
    <row r="4" spans="1:8" x14ac:dyDescent="0.2">
      <c r="A4">
        <f t="shared" ref="A4:A34" si="0">C4/D4*(1-B4)</f>
        <v>0.91833333333333333</v>
      </c>
      <c r="B4">
        <v>0.05</v>
      </c>
      <c r="C4">
        <v>23.2</v>
      </c>
      <c r="D4">
        <v>24</v>
      </c>
    </row>
    <row r="5" spans="1:8" x14ac:dyDescent="0.2">
      <c r="A5">
        <f t="shared" si="0"/>
        <v>0.91437499999999994</v>
      </c>
      <c r="B5">
        <v>0.05</v>
      </c>
      <c r="C5">
        <v>23.1</v>
      </c>
      <c r="D5">
        <v>24</v>
      </c>
    </row>
    <row r="6" spans="1:8" x14ac:dyDescent="0.2">
      <c r="A6">
        <f t="shared" si="0"/>
        <v>0.91041666666666665</v>
      </c>
      <c r="B6">
        <v>0.05</v>
      </c>
      <c r="C6">
        <v>23</v>
      </c>
      <c r="D6">
        <v>24</v>
      </c>
    </row>
    <row r="7" spans="1:8" x14ac:dyDescent="0.2">
      <c r="A7">
        <f t="shared" si="0"/>
        <v>0.90249999999999997</v>
      </c>
      <c r="B7">
        <v>0.05</v>
      </c>
      <c r="C7">
        <v>22.8</v>
      </c>
      <c r="D7">
        <v>24</v>
      </c>
    </row>
    <row r="8" spans="1:8" x14ac:dyDescent="0.2">
      <c r="A8">
        <f t="shared" si="0"/>
        <v>0.8945833333333334</v>
      </c>
      <c r="B8">
        <v>0.05</v>
      </c>
      <c r="C8">
        <v>22.6</v>
      </c>
      <c r="D8">
        <v>24</v>
      </c>
    </row>
    <row r="9" spans="1:8" x14ac:dyDescent="0.2">
      <c r="A9">
        <f t="shared" si="0"/>
        <v>0.87874999999999992</v>
      </c>
      <c r="B9">
        <v>0.05</v>
      </c>
      <c r="C9">
        <v>22.2</v>
      </c>
      <c r="D9">
        <v>24</v>
      </c>
    </row>
    <row r="10" spans="1:8" x14ac:dyDescent="0.2">
      <c r="A10">
        <f t="shared" si="0"/>
        <v>0.87083333333333324</v>
      </c>
      <c r="B10">
        <v>0.05</v>
      </c>
      <c r="C10">
        <v>22</v>
      </c>
      <c r="D10">
        <v>24</v>
      </c>
    </row>
    <row r="11" spans="1:8" x14ac:dyDescent="0.2">
      <c r="A11">
        <f t="shared" si="0"/>
        <v>0.8510416666666667</v>
      </c>
      <c r="B11">
        <v>0.05</v>
      </c>
      <c r="C11">
        <v>21.5</v>
      </c>
      <c r="D11">
        <v>24</v>
      </c>
    </row>
    <row r="12" spans="1:8" x14ac:dyDescent="0.2">
      <c r="A12">
        <f t="shared" si="0"/>
        <v>0.83124999999999993</v>
      </c>
      <c r="B12">
        <v>0.05</v>
      </c>
      <c r="C12">
        <v>21</v>
      </c>
      <c r="D12">
        <v>24</v>
      </c>
    </row>
    <row r="13" spans="1:8" x14ac:dyDescent="0.2">
      <c r="A13">
        <f t="shared" si="0"/>
        <v>0.82333333333333336</v>
      </c>
      <c r="B13">
        <v>0.05</v>
      </c>
      <c r="C13">
        <v>20.8</v>
      </c>
      <c r="D13">
        <v>24</v>
      </c>
    </row>
    <row r="14" spans="1:8" x14ac:dyDescent="0.2">
      <c r="A14">
        <f t="shared" si="0"/>
        <v>0.81541666666666668</v>
      </c>
      <c r="B14">
        <v>0.05</v>
      </c>
      <c r="C14">
        <v>20.6</v>
      </c>
      <c r="D14">
        <v>24</v>
      </c>
    </row>
    <row r="15" spans="1:8" x14ac:dyDescent="0.2">
      <c r="A15">
        <f t="shared" si="0"/>
        <v>0.79166666666666663</v>
      </c>
      <c r="B15">
        <v>0.05</v>
      </c>
      <c r="C15">
        <v>20</v>
      </c>
      <c r="D15">
        <v>24</v>
      </c>
    </row>
    <row r="16" spans="1:8" x14ac:dyDescent="0.2">
      <c r="A16">
        <f t="shared" si="0"/>
        <v>0.75208333333333321</v>
      </c>
      <c r="B16">
        <v>0.05</v>
      </c>
      <c r="C16">
        <v>19</v>
      </c>
      <c r="D16">
        <v>24</v>
      </c>
    </row>
    <row r="17" spans="1:4" x14ac:dyDescent="0.2">
      <c r="A17">
        <f t="shared" si="0"/>
        <v>0.71249999999999991</v>
      </c>
      <c r="B17">
        <v>0.05</v>
      </c>
      <c r="C17">
        <v>18</v>
      </c>
      <c r="D17">
        <v>24</v>
      </c>
    </row>
    <row r="18" spans="1:4" x14ac:dyDescent="0.2">
      <c r="A18">
        <f t="shared" si="0"/>
        <v>0.67291666666666672</v>
      </c>
      <c r="B18">
        <v>0.05</v>
      </c>
      <c r="C18">
        <v>17</v>
      </c>
      <c r="D18">
        <v>24</v>
      </c>
    </row>
    <row r="19" spans="1:4" x14ac:dyDescent="0.2">
      <c r="A19">
        <f t="shared" si="0"/>
        <v>0.6333333333333333</v>
      </c>
      <c r="B19">
        <v>0.05</v>
      </c>
      <c r="C19">
        <v>16</v>
      </c>
      <c r="D19">
        <v>24</v>
      </c>
    </row>
    <row r="20" spans="1:4" x14ac:dyDescent="0.2">
      <c r="A20">
        <f t="shared" si="0"/>
        <v>0.59375</v>
      </c>
      <c r="B20">
        <v>0.05</v>
      </c>
      <c r="C20">
        <v>15</v>
      </c>
      <c r="D20">
        <v>24</v>
      </c>
    </row>
    <row r="21" spans="1:4" x14ac:dyDescent="0.2">
      <c r="A21">
        <f t="shared" si="0"/>
        <v>0.5541666666666667</v>
      </c>
      <c r="B21">
        <v>0.05</v>
      </c>
      <c r="C21">
        <v>14</v>
      </c>
      <c r="D21">
        <v>24</v>
      </c>
    </row>
    <row r="22" spans="1:4" x14ac:dyDescent="0.2">
      <c r="A22">
        <f t="shared" si="0"/>
        <v>0.51458333333333328</v>
      </c>
      <c r="B22">
        <v>0.05</v>
      </c>
      <c r="C22">
        <v>13</v>
      </c>
      <c r="D22">
        <v>24</v>
      </c>
    </row>
    <row r="23" spans="1:4" x14ac:dyDescent="0.2">
      <c r="A23">
        <f t="shared" si="0"/>
        <v>0.47499999999999998</v>
      </c>
      <c r="B23">
        <v>0.05</v>
      </c>
      <c r="C23">
        <v>12</v>
      </c>
      <c r="D23">
        <v>24</v>
      </c>
    </row>
    <row r="24" spans="1:4" x14ac:dyDescent="0.2">
      <c r="A24">
        <f t="shared" si="0"/>
        <v>0.43541666666666662</v>
      </c>
      <c r="B24">
        <v>0.05</v>
      </c>
      <c r="C24">
        <v>11</v>
      </c>
      <c r="D24">
        <v>24</v>
      </c>
    </row>
    <row r="25" spans="1:4" x14ac:dyDescent="0.2">
      <c r="A25">
        <f t="shared" si="0"/>
        <v>0.39583333333333331</v>
      </c>
      <c r="B25">
        <v>0.05</v>
      </c>
      <c r="C25">
        <v>10</v>
      </c>
      <c r="D25">
        <v>24</v>
      </c>
    </row>
    <row r="26" spans="1:4" x14ac:dyDescent="0.2">
      <c r="A26">
        <f t="shared" si="0"/>
        <v>0.35624999999999996</v>
      </c>
      <c r="B26">
        <v>0.05</v>
      </c>
      <c r="C26">
        <v>9</v>
      </c>
      <c r="D26">
        <v>24</v>
      </c>
    </row>
    <row r="27" spans="1:4" x14ac:dyDescent="0.2">
      <c r="A27">
        <f t="shared" si="0"/>
        <v>0.31666666666666665</v>
      </c>
      <c r="B27">
        <v>0.05</v>
      </c>
      <c r="C27">
        <v>8</v>
      </c>
      <c r="D27">
        <v>24</v>
      </c>
    </row>
    <row r="28" spans="1:4" x14ac:dyDescent="0.2">
      <c r="A28">
        <f t="shared" si="0"/>
        <v>0.27708333333333335</v>
      </c>
      <c r="B28">
        <v>0.05</v>
      </c>
      <c r="C28">
        <v>7</v>
      </c>
      <c r="D28">
        <v>24</v>
      </c>
    </row>
    <row r="29" spans="1:4" x14ac:dyDescent="0.2">
      <c r="A29">
        <f t="shared" si="0"/>
        <v>0.23749999999999999</v>
      </c>
      <c r="B29">
        <v>0.05</v>
      </c>
      <c r="C29">
        <v>6</v>
      </c>
      <c r="D29">
        <v>24</v>
      </c>
    </row>
    <row r="30" spans="1:4" x14ac:dyDescent="0.2">
      <c r="A30">
        <f t="shared" si="0"/>
        <v>0.19791666666666666</v>
      </c>
      <c r="B30">
        <v>0.05</v>
      </c>
      <c r="C30">
        <v>5</v>
      </c>
      <c r="D30">
        <v>24</v>
      </c>
    </row>
    <row r="31" spans="1:4" x14ac:dyDescent="0.2">
      <c r="A31">
        <f t="shared" si="0"/>
        <v>0.15833333333333333</v>
      </c>
      <c r="B31">
        <v>0.05</v>
      </c>
      <c r="C31">
        <v>4</v>
      </c>
      <c r="D31">
        <v>24</v>
      </c>
    </row>
    <row r="32" spans="1:4" x14ac:dyDescent="0.2">
      <c r="A32">
        <f t="shared" si="0"/>
        <v>0.11874999999999999</v>
      </c>
      <c r="B32">
        <v>0.05</v>
      </c>
      <c r="C32">
        <v>3</v>
      </c>
      <c r="D32">
        <v>24</v>
      </c>
    </row>
    <row r="33" spans="1:4" x14ac:dyDescent="0.2">
      <c r="A33">
        <f t="shared" si="0"/>
        <v>7.9166666666666663E-2</v>
      </c>
      <c r="B33">
        <v>0.05</v>
      </c>
      <c r="C33">
        <v>2</v>
      </c>
      <c r="D33">
        <v>24</v>
      </c>
    </row>
    <row r="34" spans="1:4" x14ac:dyDescent="0.2">
      <c r="A34">
        <f t="shared" si="0"/>
        <v>3.9583333333333331E-2</v>
      </c>
      <c r="B34">
        <v>0.05</v>
      </c>
      <c r="C34">
        <v>1</v>
      </c>
      <c r="D34">
        <v>24</v>
      </c>
    </row>
    <row r="35" spans="1:4" x14ac:dyDescent="0.2">
      <c r="C35">
        <v>0</v>
      </c>
      <c r="D35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6191-9738-41E3-AB47-601852703EB2}">
  <dimension ref="A1:D2"/>
  <sheetViews>
    <sheetView workbookViewId="0">
      <selection activeCell="D3" sqref="D3"/>
    </sheetView>
  </sheetViews>
  <sheetFormatPr defaultRowHeight="14.25" x14ac:dyDescent="0.2"/>
  <sheetData>
    <row r="1" spans="1:4" x14ac:dyDescent="0.2">
      <c r="A1" t="s">
        <v>13</v>
      </c>
      <c r="B1" t="s">
        <v>32</v>
      </c>
      <c r="C1" t="s">
        <v>18</v>
      </c>
      <c r="D1" t="s">
        <v>19</v>
      </c>
    </row>
    <row r="2" spans="1:4" x14ac:dyDescent="0.2">
      <c r="D2">
        <v>0.05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307-A3C5-4134-BCEC-1037F4FAF762}">
  <dimension ref="A1:K48"/>
  <sheetViews>
    <sheetView zoomScale="115" zoomScaleNormal="115" workbookViewId="0">
      <selection sqref="A1:K25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1.155</v>
      </c>
      <c r="C3" s="16">
        <v>22.8</v>
      </c>
      <c r="D3" s="8">
        <v>0.27400000000000002</v>
      </c>
      <c r="E3" s="17">
        <v>5.47</v>
      </c>
      <c r="F3" s="8">
        <v>1.72</v>
      </c>
      <c r="G3" s="17">
        <v>0.26</v>
      </c>
      <c r="H3" s="8">
        <v>1.7190000000000001</v>
      </c>
      <c r="I3" s="17">
        <v>0.2</v>
      </c>
      <c r="J3" s="18">
        <v>1.55</v>
      </c>
      <c r="K3" s="16">
        <v>0.2</v>
      </c>
    </row>
    <row r="4" spans="1:11" x14ac:dyDescent="0.2">
      <c r="A4" s="9">
        <v>2</v>
      </c>
      <c r="B4" s="1">
        <v>1.1970000000000001</v>
      </c>
      <c r="C4" s="2">
        <v>23.6</v>
      </c>
      <c r="D4" s="1">
        <v>0.29699999999999999</v>
      </c>
      <c r="E4" s="11">
        <v>5.91</v>
      </c>
      <c r="F4" s="1">
        <v>1.7589999999999999</v>
      </c>
      <c r="G4" s="11">
        <v>0.36</v>
      </c>
      <c r="H4" s="1">
        <v>1.758</v>
      </c>
      <c r="I4" s="11">
        <v>0.3</v>
      </c>
      <c r="J4" s="6">
        <v>1.47</v>
      </c>
      <c r="K4" s="2">
        <v>0.4</v>
      </c>
    </row>
    <row r="5" spans="1:11" x14ac:dyDescent="0.2">
      <c r="A5" s="9">
        <v>3</v>
      </c>
      <c r="B5" s="1">
        <v>1.175</v>
      </c>
      <c r="C5" s="2">
        <v>23.2</v>
      </c>
      <c r="D5" s="1">
        <v>0.32400000000000001</v>
      </c>
      <c r="E5" s="11">
        <v>6.47</v>
      </c>
      <c r="F5" s="1">
        <v>1.9590000000000001</v>
      </c>
      <c r="G5" s="11">
        <v>0.86</v>
      </c>
      <c r="H5" s="1">
        <v>1.9590000000000001</v>
      </c>
      <c r="I5" s="11">
        <v>0.8</v>
      </c>
      <c r="J5" s="6">
        <v>1.35</v>
      </c>
      <c r="K5" s="2">
        <v>0.7</v>
      </c>
    </row>
    <row r="6" spans="1:11" x14ac:dyDescent="0.2">
      <c r="A6" s="9">
        <v>4</v>
      </c>
      <c r="B6" s="1">
        <v>1.137</v>
      </c>
      <c r="C6" s="2">
        <v>22.5</v>
      </c>
      <c r="D6" s="1">
        <v>0.35599999999999998</v>
      </c>
      <c r="E6" s="11">
        <v>7.1</v>
      </c>
      <c r="F6" s="1">
        <v>2.23</v>
      </c>
      <c r="G6" s="11">
        <v>1.56</v>
      </c>
      <c r="H6" s="1">
        <v>2.23</v>
      </c>
      <c r="I6" s="11">
        <v>1.5</v>
      </c>
      <c r="J6" s="6">
        <v>1.23</v>
      </c>
      <c r="K6" s="2">
        <v>1</v>
      </c>
    </row>
    <row r="7" spans="1:11" x14ac:dyDescent="0.2">
      <c r="A7" s="9">
        <v>5</v>
      </c>
      <c r="B7" s="1">
        <v>1.048</v>
      </c>
      <c r="C7" s="2">
        <v>20.7</v>
      </c>
      <c r="D7" s="1">
        <v>0.39500000000000002</v>
      </c>
      <c r="E7" s="11">
        <v>7.87</v>
      </c>
      <c r="F7" s="1">
        <v>2.31</v>
      </c>
      <c r="G7" s="11">
        <v>1.76</v>
      </c>
      <c r="H7" s="1">
        <v>2.31</v>
      </c>
      <c r="I7" s="11">
        <v>1.7</v>
      </c>
      <c r="J7" s="6">
        <v>1.1200000000000001</v>
      </c>
      <c r="K7" s="2">
        <v>1.3</v>
      </c>
    </row>
    <row r="8" spans="1:11" x14ac:dyDescent="0.2">
      <c r="A8" s="9">
        <v>6</v>
      </c>
      <c r="B8" s="1">
        <v>1.0329999999999999</v>
      </c>
      <c r="C8" s="2">
        <v>20.399999999999999</v>
      </c>
      <c r="D8" s="1">
        <v>0.42799999999999999</v>
      </c>
      <c r="E8" s="11">
        <v>8.57</v>
      </c>
      <c r="F8" s="1">
        <v>2.4300000000000002</v>
      </c>
      <c r="G8" s="11">
        <v>2.06</v>
      </c>
      <c r="H8" s="1">
        <v>2.4300000000000002</v>
      </c>
      <c r="I8" s="11">
        <v>2</v>
      </c>
      <c r="J8" s="6">
        <v>0.92</v>
      </c>
      <c r="K8" s="2">
        <v>1.8</v>
      </c>
    </row>
    <row r="9" spans="1:11" x14ac:dyDescent="0.2">
      <c r="A9" s="9">
        <v>7</v>
      </c>
      <c r="B9" s="1">
        <v>1.0049999999999999</v>
      </c>
      <c r="C9" s="2">
        <v>19.899999999999999</v>
      </c>
      <c r="D9" s="1">
        <v>0.45400000000000001</v>
      </c>
      <c r="E9" s="11">
        <v>9.0500000000000007</v>
      </c>
      <c r="F9" s="1">
        <v>2.5499999999999998</v>
      </c>
      <c r="G9" s="11">
        <v>2.36</v>
      </c>
      <c r="H9" s="1">
        <v>2.5499999999999998</v>
      </c>
      <c r="I9" s="11">
        <v>2.2999999999999998</v>
      </c>
      <c r="J9" s="6">
        <v>0.76</v>
      </c>
      <c r="K9" s="2">
        <v>2.2000000000000002</v>
      </c>
    </row>
    <row r="10" spans="1:11" x14ac:dyDescent="0.2">
      <c r="A10" s="9">
        <v>8</v>
      </c>
      <c r="B10" s="1">
        <v>0.96899999999999997</v>
      </c>
      <c r="C10" s="2">
        <v>19.100000000000001</v>
      </c>
      <c r="D10" s="1">
        <v>0.49</v>
      </c>
      <c r="E10" s="11">
        <v>9.8000000000000007</v>
      </c>
      <c r="F10" s="1">
        <v>2.67</v>
      </c>
      <c r="G10" s="11">
        <v>2.66</v>
      </c>
      <c r="H10" s="1">
        <v>2.67</v>
      </c>
      <c r="I10" s="11">
        <v>2.6</v>
      </c>
      <c r="J10" s="6">
        <v>0.64</v>
      </c>
      <c r="K10" s="2">
        <v>2.5</v>
      </c>
    </row>
    <row r="11" spans="1:11" x14ac:dyDescent="0.2">
      <c r="A11" s="9">
        <v>9</v>
      </c>
      <c r="B11" s="1">
        <v>0.92500000000000004</v>
      </c>
      <c r="C11" s="2">
        <v>18.3</v>
      </c>
      <c r="D11" s="1">
        <v>0.53300000000000003</v>
      </c>
      <c r="E11" s="11">
        <v>10.66</v>
      </c>
      <c r="F11" s="1">
        <v>2.75</v>
      </c>
      <c r="G11" s="11">
        <v>2.86</v>
      </c>
      <c r="H11" s="1">
        <v>2.75</v>
      </c>
      <c r="I11" s="11">
        <v>2.8</v>
      </c>
      <c r="J11" s="6"/>
      <c r="K11" s="2"/>
    </row>
    <row r="12" spans="1:11" x14ac:dyDescent="0.2">
      <c r="A12" s="9">
        <v>10</v>
      </c>
      <c r="B12" s="1">
        <v>0.86</v>
      </c>
      <c r="C12" s="2">
        <v>17</v>
      </c>
      <c r="D12" s="1">
        <v>0.60699999999999998</v>
      </c>
      <c r="E12" s="11">
        <v>12.12</v>
      </c>
      <c r="F12" s="1">
        <v>1.95</v>
      </c>
      <c r="G12" s="11">
        <v>0.86</v>
      </c>
      <c r="H12" s="1">
        <v>1.95</v>
      </c>
      <c r="I12" s="11">
        <v>0.8</v>
      </c>
      <c r="J12" s="6"/>
      <c r="K12" s="2"/>
    </row>
    <row r="13" spans="1:11" x14ac:dyDescent="0.2">
      <c r="A13" s="9">
        <v>11</v>
      </c>
      <c r="B13" s="1">
        <v>0.83</v>
      </c>
      <c r="C13" s="2">
        <v>16.399999999999999</v>
      </c>
      <c r="D13" s="1">
        <v>0.65600000000000003</v>
      </c>
      <c r="E13" s="11">
        <v>13.1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0.77600000000000002</v>
      </c>
      <c r="C14" s="2">
        <v>15.3</v>
      </c>
      <c r="D14" s="1">
        <v>0.70499999999999996</v>
      </c>
      <c r="E14" s="11">
        <v>14.1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>
        <v>0.79900000000000004</v>
      </c>
      <c r="C15" s="2">
        <v>15.8</v>
      </c>
      <c r="D15" s="1">
        <v>0.754</v>
      </c>
      <c r="E15" s="11">
        <v>15.08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>
        <v>0.81599999999999995</v>
      </c>
      <c r="C16" s="2">
        <v>16.100000000000001</v>
      </c>
      <c r="D16" s="1">
        <v>0.80600000000000005</v>
      </c>
      <c r="E16" s="11">
        <v>16.12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>
        <v>0.82899999999999996</v>
      </c>
      <c r="C17" s="2">
        <v>16.399999999999999</v>
      </c>
      <c r="D17" s="1">
        <v>0.86399999999999999</v>
      </c>
      <c r="E17" s="11">
        <v>17.3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>
        <v>0.73499999999999999</v>
      </c>
      <c r="C18" s="2">
        <v>14.5</v>
      </c>
      <c r="D18" s="1">
        <v>0.89500000000000002</v>
      </c>
      <c r="E18" s="11">
        <v>17.86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>
        <v>0.76100000000000001</v>
      </c>
      <c r="C19" s="2">
        <v>15</v>
      </c>
      <c r="D19" s="1">
        <v>0.91600000000000004</v>
      </c>
      <c r="E19" s="11">
        <v>18.3</v>
      </c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>
        <v>0.77300000000000002</v>
      </c>
      <c r="C20" s="2">
        <v>15.3</v>
      </c>
      <c r="D20" s="1">
        <v>0.95299999999999996</v>
      </c>
      <c r="E20" s="11">
        <v>19</v>
      </c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>
        <v>0.79600000000000004</v>
      </c>
      <c r="C21" s="2">
        <v>15.7</v>
      </c>
      <c r="D21" s="1">
        <v>0.99</v>
      </c>
      <c r="E21" s="11">
        <v>19.78</v>
      </c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>
        <v>1.0760000000000001</v>
      </c>
      <c r="C22" s="2">
        <v>21.5</v>
      </c>
      <c r="D22" s="1">
        <v>1.028</v>
      </c>
      <c r="E22" s="11">
        <v>20.6</v>
      </c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>
        <v>1.133</v>
      </c>
      <c r="C23" s="2">
        <v>22.4</v>
      </c>
      <c r="D23" s="1">
        <v>1.0489999999999999</v>
      </c>
      <c r="E23" s="11">
        <v>21</v>
      </c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>
        <v>1.155</v>
      </c>
      <c r="C24" s="2">
        <v>22.8</v>
      </c>
      <c r="D24" s="1">
        <v>1.08</v>
      </c>
      <c r="E24" s="11">
        <v>21.6</v>
      </c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>
        <v>1.1970000000000001</v>
      </c>
      <c r="C25" s="4">
        <v>23.7</v>
      </c>
      <c r="D25" s="3">
        <v>1.1180000000000001</v>
      </c>
      <c r="E25" s="12">
        <v>22.4</v>
      </c>
      <c r="F25" s="3"/>
      <c r="G25" s="12"/>
      <c r="H25" s="3"/>
      <c r="I25" s="12"/>
      <c r="J25" s="7"/>
      <c r="K25" s="4"/>
    </row>
    <row r="35" spans="2:7" ht="15" thickBot="1" x14ac:dyDescent="0.25"/>
    <row r="36" spans="2:7" ht="15.75" thickTop="1" thickBot="1" x14ac:dyDescent="0.25">
      <c r="B36" s="13" t="s">
        <v>2</v>
      </c>
      <c r="C36" s="14" t="s">
        <v>4</v>
      </c>
      <c r="D36" s="13" t="s">
        <v>2</v>
      </c>
      <c r="E36" s="14" t="s">
        <v>5</v>
      </c>
      <c r="F36" s="13" t="s">
        <v>2</v>
      </c>
      <c r="G36" s="15" t="s">
        <v>6</v>
      </c>
    </row>
    <row r="37" spans="2:7" x14ac:dyDescent="0.2">
      <c r="B37" s="8">
        <v>1.72</v>
      </c>
      <c r="C37" s="17">
        <v>0.27</v>
      </c>
      <c r="D37" s="8">
        <v>1.69</v>
      </c>
      <c r="E37" s="17">
        <v>0.2</v>
      </c>
      <c r="F37" s="18">
        <v>1.72</v>
      </c>
      <c r="G37" s="16">
        <v>0.2</v>
      </c>
    </row>
    <row r="38" spans="2:7" x14ac:dyDescent="0.2">
      <c r="B38" s="1">
        <v>1.79</v>
      </c>
      <c r="C38" s="11">
        <v>0.47</v>
      </c>
      <c r="D38" s="1">
        <v>1.74</v>
      </c>
      <c r="E38" s="11">
        <v>0.4</v>
      </c>
      <c r="F38" s="6">
        <v>1.8</v>
      </c>
      <c r="G38" s="2">
        <v>0.4</v>
      </c>
    </row>
    <row r="39" spans="2:7" x14ac:dyDescent="0.2">
      <c r="B39" s="1">
        <v>1.87</v>
      </c>
      <c r="C39" s="11">
        <v>0.67</v>
      </c>
      <c r="D39" s="1">
        <v>1.79</v>
      </c>
      <c r="E39" s="11">
        <v>0.6</v>
      </c>
      <c r="F39" s="6">
        <v>1.88</v>
      </c>
      <c r="G39" s="2">
        <v>0.6</v>
      </c>
    </row>
    <row r="40" spans="2:7" x14ac:dyDescent="0.2">
      <c r="B40" s="1">
        <v>1.95</v>
      </c>
      <c r="C40" s="11">
        <v>0.87</v>
      </c>
      <c r="D40" s="1">
        <v>1.85</v>
      </c>
      <c r="E40" s="11">
        <v>0.8</v>
      </c>
      <c r="F40" s="6">
        <v>1.96</v>
      </c>
      <c r="G40" s="2">
        <v>0.8</v>
      </c>
    </row>
    <row r="41" spans="2:7" x14ac:dyDescent="0.2">
      <c r="B41" s="1">
        <v>2.0299999999999998</v>
      </c>
      <c r="C41" s="11">
        <v>1.07</v>
      </c>
      <c r="D41" s="1">
        <v>1.9</v>
      </c>
      <c r="E41" s="11">
        <v>1</v>
      </c>
      <c r="F41" s="6">
        <v>2.04</v>
      </c>
      <c r="G41" s="2">
        <v>1</v>
      </c>
    </row>
    <row r="42" spans="2:7" x14ac:dyDescent="0.2">
      <c r="B42" s="1">
        <v>2.11</v>
      </c>
      <c r="C42" s="11">
        <v>1.27</v>
      </c>
      <c r="D42" s="1">
        <v>1.95</v>
      </c>
      <c r="E42" s="11">
        <v>1.2</v>
      </c>
      <c r="F42" s="6">
        <v>2.12</v>
      </c>
      <c r="G42" s="2">
        <v>1.2</v>
      </c>
    </row>
    <row r="43" spans="2:7" x14ac:dyDescent="0.2">
      <c r="B43" s="1">
        <v>2.27</v>
      </c>
      <c r="C43" s="11">
        <v>1.67</v>
      </c>
      <c r="D43" s="1">
        <v>2.06</v>
      </c>
      <c r="E43" s="11">
        <v>1.6</v>
      </c>
      <c r="F43" s="6">
        <v>2.2799999999999998</v>
      </c>
      <c r="G43" s="2">
        <v>1.6</v>
      </c>
    </row>
    <row r="44" spans="2:7" x14ac:dyDescent="0.2">
      <c r="B44" s="1">
        <v>2.35</v>
      </c>
      <c r="C44" s="11">
        <v>1.87</v>
      </c>
      <c r="D44" s="1">
        <v>2.11</v>
      </c>
      <c r="E44" s="11">
        <v>1.8</v>
      </c>
      <c r="F44" s="6">
        <v>2.36</v>
      </c>
      <c r="G44" s="2">
        <v>1.8</v>
      </c>
    </row>
    <row r="45" spans="2:7" x14ac:dyDescent="0.2">
      <c r="B45" s="1">
        <v>2.4300000000000002</v>
      </c>
      <c r="C45" s="11">
        <v>2.0699999999999998</v>
      </c>
      <c r="D45" s="1">
        <v>2.17</v>
      </c>
      <c r="E45" s="11">
        <v>2</v>
      </c>
      <c r="F45" s="34">
        <v>2.44</v>
      </c>
      <c r="G45" s="33">
        <v>2</v>
      </c>
    </row>
    <row r="46" spans="2:7" x14ac:dyDescent="0.2">
      <c r="B46" s="1">
        <v>2.59</v>
      </c>
      <c r="C46" s="11">
        <v>2.4700000000000002</v>
      </c>
      <c r="D46" s="1">
        <v>2.27</v>
      </c>
      <c r="E46" s="11">
        <v>2.4</v>
      </c>
      <c r="F46" s="34">
        <v>2.6</v>
      </c>
      <c r="G46" s="33">
        <v>2.4</v>
      </c>
    </row>
    <row r="47" spans="2:7" x14ac:dyDescent="0.2">
      <c r="B47" s="32">
        <v>2.67</v>
      </c>
      <c r="C47" s="31">
        <v>2.67</v>
      </c>
      <c r="D47" s="32">
        <v>2.33</v>
      </c>
      <c r="E47" s="31">
        <v>2.6</v>
      </c>
      <c r="F47" s="34">
        <v>2.68</v>
      </c>
      <c r="G47" s="33">
        <v>2.6</v>
      </c>
    </row>
    <row r="48" spans="2:7" x14ac:dyDescent="0.2">
      <c r="B48" s="32">
        <v>2.75</v>
      </c>
      <c r="C48" s="31">
        <v>2.87</v>
      </c>
      <c r="D48" s="32">
        <v>2.38</v>
      </c>
      <c r="E48" s="31">
        <v>2.8</v>
      </c>
      <c r="F48" s="34">
        <v>2.76</v>
      </c>
      <c r="G48" s="33">
        <v>2.8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AB4-E528-4A97-A231-7F488D21B0E9}">
  <dimension ref="A1:K25"/>
  <sheetViews>
    <sheetView topLeftCell="G1" workbookViewId="0">
      <selection activeCell="S23" sqref="S23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1.173</v>
      </c>
      <c r="C3" s="16">
        <v>23.6</v>
      </c>
      <c r="D3" s="8">
        <v>0.193</v>
      </c>
      <c r="E3" s="17">
        <v>3.83</v>
      </c>
      <c r="F3" s="8">
        <v>1.7649999999999999</v>
      </c>
      <c r="G3" s="17">
        <v>0.34</v>
      </c>
      <c r="H3" s="8">
        <v>1.7230000000000001</v>
      </c>
      <c r="I3" s="17">
        <v>0.3</v>
      </c>
      <c r="J3" s="18">
        <v>1.76</v>
      </c>
      <c r="K3" s="16">
        <v>0.3</v>
      </c>
    </row>
    <row r="4" spans="1:11" x14ac:dyDescent="0.2">
      <c r="A4" s="9">
        <v>2</v>
      </c>
      <c r="B4" s="1">
        <v>1.1950000000000001</v>
      </c>
      <c r="C4" s="2">
        <v>24</v>
      </c>
      <c r="D4" s="1">
        <v>0.247</v>
      </c>
      <c r="E4" s="11">
        <v>4.8899999999999997</v>
      </c>
      <c r="F4" s="1">
        <v>1.8440000000000001</v>
      </c>
      <c r="G4" s="11">
        <v>0.54</v>
      </c>
      <c r="H4" s="1">
        <v>1.776</v>
      </c>
      <c r="I4" s="11">
        <v>0.5</v>
      </c>
      <c r="J4" s="6">
        <v>1.88</v>
      </c>
      <c r="K4" s="2">
        <v>0.6</v>
      </c>
    </row>
    <row r="5" spans="1:11" x14ac:dyDescent="0.2">
      <c r="A5" s="9">
        <v>3</v>
      </c>
      <c r="B5" s="1">
        <v>1.17</v>
      </c>
      <c r="C5" s="2">
        <v>23.5</v>
      </c>
      <c r="D5" s="1">
        <v>0.29499999999999998</v>
      </c>
      <c r="E5" s="11">
        <v>5.85</v>
      </c>
      <c r="F5" s="1">
        <v>1.9219999999999999</v>
      </c>
      <c r="G5" s="11">
        <v>0.74</v>
      </c>
      <c r="H5" s="1">
        <v>1.829</v>
      </c>
      <c r="I5" s="11">
        <v>0.7</v>
      </c>
      <c r="J5" s="6">
        <v>2.04</v>
      </c>
      <c r="K5" s="2">
        <v>1</v>
      </c>
    </row>
    <row r="6" spans="1:11" x14ac:dyDescent="0.2">
      <c r="A6" s="9">
        <v>4</v>
      </c>
      <c r="B6" s="1">
        <v>1.1499999999999999</v>
      </c>
      <c r="C6" s="2">
        <v>23.1</v>
      </c>
      <c r="D6" s="1">
        <v>0.34699999999999998</v>
      </c>
      <c r="E6" s="11">
        <v>6.88</v>
      </c>
      <c r="F6" s="1">
        <v>2.04</v>
      </c>
      <c r="G6" s="11">
        <v>1.04</v>
      </c>
      <c r="H6" s="1">
        <v>1.91</v>
      </c>
      <c r="I6" s="11">
        <v>1</v>
      </c>
      <c r="J6" s="6">
        <v>2.12</v>
      </c>
      <c r="K6" s="2">
        <v>1.2</v>
      </c>
    </row>
    <row r="7" spans="1:11" x14ac:dyDescent="0.2">
      <c r="A7" s="9">
        <v>5</v>
      </c>
      <c r="B7" s="1">
        <v>1.131</v>
      </c>
      <c r="C7" s="2">
        <v>22.7</v>
      </c>
      <c r="D7" s="1">
        <v>0.39900000000000002</v>
      </c>
      <c r="E7" s="11">
        <v>7.92</v>
      </c>
      <c r="F7" s="1">
        <v>2.16</v>
      </c>
      <c r="G7" s="11">
        <v>1.32</v>
      </c>
      <c r="H7" s="1">
        <v>1.99</v>
      </c>
      <c r="I7" s="11">
        <v>1.2</v>
      </c>
      <c r="J7" s="6">
        <v>2.2000000000000002</v>
      </c>
      <c r="K7" s="2">
        <v>1.4</v>
      </c>
    </row>
    <row r="8" spans="1:11" x14ac:dyDescent="0.2">
      <c r="A8" s="9">
        <v>6</v>
      </c>
      <c r="B8" s="1">
        <v>1.115</v>
      </c>
      <c r="C8" s="2">
        <v>22.4</v>
      </c>
      <c r="D8" s="1">
        <v>0.45</v>
      </c>
      <c r="E8" s="11">
        <v>8.94</v>
      </c>
      <c r="F8" s="1">
        <v>2.2799999999999998</v>
      </c>
      <c r="G8" s="11">
        <v>1.64</v>
      </c>
      <c r="H8" s="1">
        <v>2.0699999999999998</v>
      </c>
      <c r="I8" s="11">
        <v>1.6</v>
      </c>
      <c r="J8" s="6">
        <v>2.3199999999999998</v>
      </c>
      <c r="K8" s="2">
        <v>1.7</v>
      </c>
    </row>
    <row r="9" spans="1:11" x14ac:dyDescent="0.2">
      <c r="A9" s="9">
        <v>7</v>
      </c>
      <c r="B9" s="1">
        <v>1.0960000000000001</v>
      </c>
      <c r="C9" s="2">
        <v>22</v>
      </c>
      <c r="D9" s="1">
        <v>0.495</v>
      </c>
      <c r="E9" s="11">
        <v>9.7799999999999994</v>
      </c>
      <c r="F9" s="1">
        <v>2.4</v>
      </c>
      <c r="G9" s="11">
        <v>1.94</v>
      </c>
      <c r="H9" s="1">
        <v>2.15</v>
      </c>
      <c r="I9" s="11">
        <v>1.9</v>
      </c>
      <c r="J9" s="6">
        <v>2.44</v>
      </c>
      <c r="K9" s="2">
        <v>2</v>
      </c>
    </row>
    <row r="10" spans="1:11" x14ac:dyDescent="0.2">
      <c r="A10" s="9">
        <v>8</v>
      </c>
      <c r="B10" s="1">
        <v>1.1419999999999999</v>
      </c>
      <c r="C10" s="2">
        <v>22.9</v>
      </c>
      <c r="D10" s="1">
        <v>0.55000000000000004</v>
      </c>
      <c r="E10" s="11">
        <v>10.91</v>
      </c>
      <c r="F10" s="1">
        <v>2.52</v>
      </c>
      <c r="G10" s="11">
        <v>2.2400000000000002</v>
      </c>
      <c r="H10" s="1">
        <v>2.23</v>
      </c>
      <c r="I10" s="11">
        <v>2.2000000000000002</v>
      </c>
      <c r="J10" s="6">
        <v>2.52</v>
      </c>
      <c r="K10" s="2">
        <v>2.2000000000000002</v>
      </c>
    </row>
    <row r="11" spans="1:11" x14ac:dyDescent="0.2">
      <c r="A11" s="9">
        <v>9</v>
      </c>
      <c r="B11" s="1">
        <v>1.2290000000000001</v>
      </c>
      <c r="C11" s="2">
        <v>24.7</v>
      </c>
      <c r="D11" s="1">
        <v>0.60699999999999998</v>
      </c>
      <c r="E11" s="11">
        <v>12.05</v>
      </c>
      <c r="F11" s="1">
        <v>2.64</v>
      </c>
      <c r="G11" s="11">
        <v>2.54</v>
      </c>
      <c r="H11" s="1">
        <v>2.31</v>
      </c>
      <c r="I11" s="11">
        <v>2.5</v>
      </c>
      <c r="J11" s="6">
        <v>2.6</v>
      </c>
      <c r="K11" s="2">
        <v>2.4</v>
      </c>
    </row>
    <row r="12" spans="1:11" x14ac:dyDescent="0.2">
      <c r="A12" s="9">
        <v>10</v>
      </c>
      <c r="B12" s="1">
        <v>1.05</v>
      </c>
      <c r="C12" s="2">
        <v>21.1</v>
      </c>
      <c r="D12" s="1">
        <v>0.65200000000000002</v>
      </c>
      <c r="E12" s="11">
        <v>12.96</v>
      </c>
      <c r="F12" s="1">
        <v>2.76</v>
      </c>
      <c r="G12" s="11">
        <v>2.84</v>
      </c>
      <c r="H12" s="1">
        <v>2.39</v>
      </c>
      <c r="I12" s="11">
        <v>2.8</v>
      </c>
      <c r="J12" s="6">
        <v>2.68</v>
      </c>
      <c r="K12" s="2">
        <v>2.6</v>
      </c>
    </row>
    <row r="13" spans="1:11" x14ac:dyDescent="0.2">
      <c r="A13" s="9">
        <v>11</v>
      </c>
      <c r="B13" s="1">
        <v>1.0169999999999999</v>
      </c>
      <c r="C13" s="2">
        <v>20.399999999999999</v>
      </c>
      <c r="D13" s="1">
        <v>0.70199999999999996</v>
      </c>
      <c r="E13" s="11">
        <v>13.95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1.038</v>
      </c>
      <c r="C14" s="2">
        <v>20.8</v>
      </c>
      <c r="D14" s="1">
        <v>0.749</v>
      </c>
      <c r="E14" s="11">
        <v>14.87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>
        <v>0.84099999999999997</v>
      </c>
      <c r="E15" s="11">
        <v>16.7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>
        <v>0.94499999999999995</v>
      </c>
      <c r="E16" s="11">
        <v>18.77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>
        <v>1.0429999999999999</v>
      </c>
      <c r="E17" s="11">
        <v>20.6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>
        <v>1.105</v>
      </c>
      <c r="E18" s="11">
        <v>22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672B-91D8-4C54-8D02-0F1A944AAA42}">
  <dimension ref="A1:K25"/>
  <sheetViews>
    <sheetView topLeftCell="B1" workbookViewId="0">
      <selection sqref="A1:K14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0.99199999999999999</v>
      </c>
      <c r="C3" s="16">
        <v>19.899999999999999</v>
      </c>
      <c r="D3" s="8">
        <v>0.622</v>
      </c>
      <c r="E3" s="17">
        <v>12.52</v>
      </c>
      <c r="F3" s="8">
        <v>1.7689999999999999</v>
      </c>
      <c r="G3" s="17">
        <v>0.34</v>
      </c>
      <c r="H3" s="8">
        <v>1.7250000000000001</v>
      </c>
      <c r="I3" s="17">
        <v>0.3</v>
      </c>
      <c r="J3" s="18">
        <v>1.7689999999999999</v>
      </c>
      <c r="K3" s="16">
        <v>0.3</v>
      </c>
    </row>
    <row r="4" spans="1:11" x14ac:dyDescent="0.2">
      <c r="A4" s="9">
        <v>2</v>
      </c>
      <c r="B4" s="1">
        <v>0.97699999999999998</v>
      </c>
      <c r="C4" s="2">
        <v>19.600000000000001</v>
      </c>
      <c r="D4" s="1">
        <v>0.65400000000000003</v>
      </c>
      <c r="E4" s="11">
        <v>13.15</v>
      </c>
      <c r="F4" s="1">
        <v>1.889</v>
      </c>
      <c r="G4" s="11">
        <v>0.63</v>
      </c>
      <c r="H4" s="1">
        <v>1.8009999999999999</v>
      </c>
      <c r="I4" s="11">
        <v>0.6</v>
      </c>
      <c r="J4" s="6">
        <v>1.9279999999999999</v>
      </c>
      <c r="K4" s="2">
        <v>0.7</v>
      </c>
    </row>
    <row r="5" spans="1:11" x14ac:dyDescent="0.2">
      <c r="A5" s="9">
        <v>3</v>
      </c>
      <c r="B5" s="1">
        <v>1.0109999999999999</v>
      </c>
      <c r="C5" s="2">
        <v>20.3</v>
      </c>
      <c r="D5" s="1">
        <v>0.71899999999999997</v>
      </c>
      <c r="E5" s="11">
        <v>14.48</v>
      </c>
      <c r="F5" s="1">
        <v>2</v>
      </c>
      <c r="G5" s="11">
        <v>0.94</v>
      </c>
      <c r="H5" s="1">
        <v>1.8859999999999999</v>
      </c>
      <c r="I5" s="11">
        <v>0.9</v>
      </c>
      <c r="J5" s="6">
        <v>2.12</v>
      </c>
      <c r="K5" s="2">
        <v>1.2</v>
      </c>
    </row>
    <row r="6" spans="1:11" x14ac:dyDescent="0.2">
      <c r="A6" s="9">
        <v>4</v>
      </c>
      <c r="B6" s="1">
        <v>1.034</v>
      </c>
      <c r="C6" s="2">
        <v>20.8</v>
      </c>
      <c r="D6" s="1">
        <v>0.79100000000000004</v>
      </c>
      <c r="E6" s="11">
        <v>15.92</v>
      </c>
      <c r="F6" s="1">
        <v>2.12</v>
      </c>
      <c r="G6" s="11">
        <v>1.24</v>
      </c>
      <c r="H6" s="1">
        <v>1.966</v>
      </c>
      <c r="I6" s="11">
        <v>1.2</v>
      </c>
      <c r="J6" s="6">
        <v>2.2400000000000002</v>
      </c>
      <c r="K6" s="2">
        <v>1.5</v>
      </c>
    </row>
    <row r="7" spans="1:11" x14ac:dyDescent="0.2">
      <c r="A7" s="9">
        <v>5</v>
      </c>
      <c r="B7" s="1">
        <v>1.0569999999999999</v>
      </c>
      <c r="C7" s="2">
        <v>21.2</v>
      </c>
      <c r="D7" s="1">
        <v>0.88900000000000001</v>
      </c>
      <c r="E7" s="11">
        <v>17.89</v>
      </c>
      <c r="F7" s="1">
        <v>2.2000000000000002</v>
      </c>
      <c r="G7" s="11">
        <v>1.44</v>
      </c>
      <c r="H7" s="1">
        <v>2.0099999999999998</v>
      </c>
      <c r="I7" s="11">
        <v>1.4</v>
      </c>
      <c r="J7" s="6">
        <v>2.3199999999999998</v>
      </c>
      <c r="K7" s="2">
        <v>1.7</v>
      </c>
    </row>
    <row r="8" spans="1:11" x14ac:dyDescent="0.2">
      <c r="A8" s="9">
        <v>6</v>
      </c>
      <c r="B8" s="1">
        <v>1.079</v>
      </c>
      <c r="C8" s="2">
        <v>21.7</v>
      </c>
      <c r="D8" s="1">
        <v>0.996</v>
      </c>
      <c r="E8" s="11">
        <v>20</v>
      </c>
      <c r="F8" s="1">
        <v>2.3199999999999998</v>
      </c>
      <c r="G8" s="11">
        <v>1.74</v>
      </c>
      <c r="H8" s="1">
        <v>2.09</v>
      </c>
      <c r="I8" s="11">
        <v>1.7</v>
      </c>
      <c r="J8" s="6">
        <v>2.44</v>
      </c>
      <c r="K8" s="2">
        <v>2</v>
      </c>
    </row>
    <row r="9" spans="1:11" x14ac:dyDescent="0.2">
      <c r="A9" s="9">
        <v>7</v>
      </c>
      <c r="B9" s="1">
        <v>1.1040000000000001</v>
      </c>
      <c r="C9" s="2">
        <v>22.2</v>
      </c>
      <c r="D9" s="1">
        <v>1.046</v>
      </c>
      <c r="E9" s="11">
        <v>21</v>
      </c>
      <c r="F9" s="1">
        <v>2.5299999999999998</v>
      </c>
      <c r="G9" s="11">
        <v>2.2400000000000002</v>
      </c>
      <c r="H9" s="1">
        <v>2.23</v>
      </c>
      <c r="I9" s="11">
        <v>2.2000000000000002</v>
      </c>
      <c r="J9" s="6">
        <v>2.56</v>
      </c>
      <c r="K9" s="2">
        <v>2.2999999999999998</v>
      </c>
    </row>
    <row r="10" spans="1:11" x14ac:dyDescent="0.2">
      <c r="A10" s="9">
        <v>8</v>
      </c>
      <c r="B10" s="1">
        <v>1.127</v>
      </c>
      <c r="C10" s="2">
        <v>22.6</v>
      </c>
      <c r="D10" s="1">
        <v>1.08</v>
      </c>
      <c r="E10" s="11">
        <v>21.7</v>
      </c>
      <c r="F10" s="1">
        <v>2.64</v>
      </c>
      <c r="G10" s="11">
        <v>2.5299999999999998</v>
      </c>
      <c r="H10" s="1">
        <v>2.31</v>
      </c>
      <c r="I10" s="11">
        <v>2.5</v>
      </c>
      <c r="J10" s="6">
        <v>2.68</v>
      </c>
      <c r="K10" s="2">
        <v>2.6</v>
      </c>
    </row>
    <row r="11" spans="1:11" x14ac:dyDescent="0.2">
      <c r="A11" s="9">
        <v>9</v>
      </c>
      <c r="B11" s="1">
        <v>1.1499999999999999</v>
      </c>
      <c r="C11" s="2">
        <v>23.1</v>
      </c>
      <c r="D11" s="1"/>
      <c r="E11" s="11"/>
      <c r="F11" s="1">
        <v>2.76</v>
      </c>
      <c r="G11" s="11">
        <v>2.83</v>
      </c>
      <c r="H11" s="1">
        <v>2.39</v>
      </c>
      <c r="I11" s="11">
        <v>2.8</v>
      </c>
      <c r="J11" s="6">
        <v>2.8</v>
      </c>
      <c r="K11" s="2">
        <v>2.9</v>
      </c>
    </row>
    <row r="12" spans="1:11" x14ac:dyDescent="0.2">
      <c r="A12" s="9">
        <v>10</v>
      </c>
      <c r="B12" s="1">
        <v>1.163</v>
      </c>
      <c r="C12" s="2">
        <v>23.4</v>
      </c>
      <c r="D12" s="1"/>
      <c r="E12" s="11"/>
      <c r="F12" s="1"/>
      <c r="G12" s="11"/>
      <c r="H12" s="1"/>
      <c r="I12" s="11"/>
      <c r="J12" s="6"/>
      <c r="K12" s="2"/>
    </row>
    <row r="13" spans="1:11" x14ac:dyDescent="0.2">
      <c r="A13" s="9">
        <v>11</v>
      </c>
      <c r="B13" s="1">
        <v>1.2090000000000001</v>
      </c>
      <c r="C13" s="2">
        <v>24.3</v>
      </c>
      <c r="D13" s="1"/>
      <c r="E13" s="11"/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/>
      <c r="E15" s="11"/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/>
      <c r="E16" s="11"/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/>
      <c r="E17" s="11"/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/>
      <c r="E18" s="11"/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ADC数据</vt:lpstr>
      <vt:lpstr>20211227</vt:lpstr>
      <vt:lpstr>降压数据</vt:lpstr>
      <vt:lpstr>升压数据</vt:lpstr>
      <vt:lpstr>反向升压数据</vt:lpstr>
      <vt:lpstr>放电数据记录</vt:lpstr>
      <vt:lpstr>20220710No.3</vt:lpstr>
      <vt:lpstr>20220713No.4</vt:lpstr>
      <vt:lpstr>20220717No.5</vt:lpstr>
      <vt:lpstr>20220718No.6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罗德森</dc:creator>
  <cp:lastModifiedBy>罗德森</cp:lastModifiedBy>
  <dcterms:created xsi:type="dcterms:W3CDTF">2021-12-04T09:04:57Z</dcterms:created>
  <dcterms:modified xsi:type="dcterms:W3CDTF">2022-07-19T06:04:17Z</dcterms:modified>
</cp:coreProperties>
</file>