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media/image43.png" ContentType="image/png"/>
  <Override PartName="/xl/media/image41.png" ContentType="image/png"/>
  <Override PartName="/xl/media/image42.png" ContentType="image/png"/>
  <Override PartName="/xl/media/image39.png" ContentType="image/png"/>
  <Override PartName="/xl/media/image40.png" ContentType="image/png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5.xml" ContentType="application/vnd.openxmlformats-officedocument.drawing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Warehouse Matrix" sheetId="1" state="visible" r:id="rId2"/>
    <sheet name="Project Work Breakdown" sheetId="2" state="visible" r:id="rId3"/>
    <sheet name="Variables" sheetId="3" state="visible" r:id="rId4"/>
    <sheet name="Fact Requirements Template" sheetId="4" state="visible" r:id="rId5"/>
    <sheet name="Dimension Requirements Template" sheetId="5" state="visible" r:id="rId6"/>
  </sheets>
  <definedNames>
    <definedName function="false" hidden="false" localSheetId="0" name="_xlnm.Print_Area" vbProcedure="false">'Data Warehouse Matrix'!$A$1:$AA$24</definedName>
    <definedName function="false" hidden="false" localSheetId="1" name="_xlnm.Print_Area" vbProcedure="false">'Project Work Breakdown'!$A:$E</definedName>
    <definedName function="false" hidden="false" localSheetId="2" name="_xlnm.Print_Area" vbProcedure="false">Variables!$A:$F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agilmore:
</t>
        </r>
        <r>
          <rPr>
            <sz val="9"/>
            <color rgb="FF000000"/>
            <rFont val="Tahoma"/>
            <family val="2"/>
            <charset val="1"/>
          </rPr>
          <t xml:space="preserve">Set the daily rate of labour on the project This is isn't just annual salary/number of work days in a year (approx 200). This usually includes an overhead for providing the workplace and all other costs associated with employment.</t>
        </r>
      </text>
    </comment>
  </commentList>
</comments>
</file>

<file path=xl/sharedStrings.xml><?xml version="1.0" encoding="utf-8"?>
<sst xmlns="http://schemas.openxmlformats.org/spreadsheetml/2006/main" count="202" uniqueCount="136">
  <si>
    <t xml:space="preserve">Instructions</t>
  </si>
  <si>
    <t xml:space="preserve">Facts</t>
  </si>
  <si>
    <t xml:space="preserve">Nome do cliente</t>
  </si>
  <si>
    <t xml:space="preserve">Cep do Cliente</t>
  </si>
  <si>
    <t xml:space="preserve">Modelo</t>
  </si>
  <si>
    <t xml:space="preserve">Renda do cliente</t>
  </si>
  <si>
    <t xml:space="preserve">Representante</t>
  </si>
  <si>
    <t xml:space="preserve">Caixa Postal</t>
  </si>
  <si>
    <t xml:space="preserve">Cidade do Representante</t>
  </si>
  <si>
    <t xml:space="preserve">Linha do produto</t>
  </si>
  <si>
    <t xml:space="preserve">Marca do Produto</t>
  </si>
  <si>
    <t xml:space="preserve">Marca do Carro</t>
  </si>
  <si>
    <t xml:space="preserve">Região da Venda</t>
  </si>
  <si>
    <t xml:space="preserve">Estado</t>
  </si>
  <si>
    <t xml:space="preserve">Categoria do Veículo</t>
  </si>
  <si>
    <t xml:space="preserve">Dimension Usage Count</t>
  </si>
  <si>
    <t xml:space="preserve">Complexity</t>
  </si>
  <si>
    <t xml:space="preserve">Fact Estimates</t>
  </si>
  <si>
    <t xml:space="preserve">Analysis</t>
  </si>
  <si>
    <t xml:space="preserve">Modeling</t>
  </si>
  <si>
    <t xml:space="preserve">Source Target Mapping</t>
  </si>
  <si>
    <t xml:space="preserve">Build &amp; Unit Test</t>
  </si>
  <si>
    <t xml:space="preserve">With Dimodelo Estimate</t>
  </si>
  <si>
    <t xml:space="preserve">Without Dimodelo Estimate</t>
  </si>
  <si>
    <t xml:space="preserve">Preço de compra</t>
  </si>
  <si>
    <t xml:space="preserve">S</t>
  </si>
  <si>
    <t xml:space="preserve">Desconto</t>
  </si>
  <si>
    <t xml:space="preserve">Vendas diárias</t>
  </si>
  <si>
    <t xml:space="preserve">Quantidade diária</t>
  </si>
  <si>
    <t xml:space="preserve">Fact 5</t>
  </si>
  <si>
    <t xml:space="preserve">Fact 6</t>
  </si>
  <si>
    <t xml:space="preserve">Fact 7</t>
  </si>
  <si>
    <t xml:space="preserve">Fact 8</t>
  </si>
  <si>
    <t xml:space="preserve">Fact Usage Count</t>
  </si>
  <si>
    <t xml:space="preserve"> </t>
  </si>
  <si>
    <t xml:space="preserve">Dimension Estimates</t>
  </si>
  <si>
    <t xml:space="preserve">With Dimodelo -  Total Days</t>
  </si>
  <si>
    <t xml:space="preserve">vs</t>
  </si>
  <si>
    <t xml:space="preserve">Without Dimodelo - Total Days</t>
  </si>
  <si>
    <t xml:space="preserve">www.dimodelo.com</t>
  </si>
  <si>
    <t xml:space="preserve">contact@dimodelo.com</t>
  </si>
  <si>
    <t xml:space="preserve"> © Dimodelo Solutions 2016. See www.dimodelo.com for terms of use.</t>
  </si>
  <si>
    <t xml:space="preserve">Work Breakdown</t>
  </si>
  <si>
    <t xml:space="preserve">Without Dimodelo</t>
  </si>
  <si>
    <t xml:space="preserve">With Dimodelo</t>
  </si>
  <si>
    <t xml:space="preserve">Days</t>
  </si>
  <si>
    <t xml:space="preserve">Rate</t>
  </si>
  <si>
    <t xml:space="preserve">$</t>
  </si>
  <si>
    <t xml:space="preserve">Notes</t>
  </si>
  <si>
    <t xml:space="preserve">Business Analysis</t>
  </si>
  <si>
    <t xml:space="preserve">Investigate requirements, business processes, sources.</t>
  </si>
  <si>
    <t xml:space="preserve">High Level Design</t>
  </si>
  <si>
    <t xml:space="preserve">Develop a high level design for the DW.</t>
  </si>
  <si>
    <t xml:space="preserve">PreRequisites</t>
  </si>
  <si>
    <t xml:space="preserve">Establish Development Environment</t>
  </si>
  <si>
    <t xml:space="preserve">Establish Test Environment</t>
  </si>
  <si>
    <t xml:space="preserve">Establish Connectivity, Logins, Source Control, Development copies of databases etc </t>
  </si>
  <si>
    <t xml:space="preserve">Build and Unit Test</t>
  </si>
  <si>
    <t xml:space="preserve">Data Warehouse</t>
  </si>
  <si>
    <t xml:space="preserve">Dimensions</t>
  </si>
  <si>
    <t xml:space="preserve">Cube/Tablular Model</t>
  </si>
  <si>
    <t xml:space="preserve">Including any calculated Measures</t>
  </si>
  <si>
    <t xml:space="preserve">Master Data (Reference Data)</t>
  </si>
  <si>
    <t xml:space="preserve">Setup Master Data.</t>
  </si>
  <si>
    <t xml:space="preserve">System/UAT Testing</t>
  </si>
  <si>
    <t xml:space="preserve">This represents time required to respond to issues found in Testing</t>
  </si>
  <si>
    <t xml:space="preserve">Deployment</t>
  </si>
  <si>
    <t xml:space="preserve">Several Deployments over course of project, including TEST and PROD.</t>
  </si>
  <si>
    <t xml:space="preserve">Security</t>
  </si>
  <si>
    <t xml:space="preserve">Implement data security. </t>
  </si>
  <si>
    <t xml:space="preserve">Project Management</t>
  </si>
  <si>
    <t xml:space="preserve">Time for reporting status, communication, management. </t>
  </si>
  <si>
    <t xml:space="preserve">Documentation &amp; Handover</t>
  </si>
  <si>
    <t xml:space="preserve">Solution documentation and handover.</t>
  </si>
  <si>
    <t xml:space="preserve">Total Day/$</t>
  </si>
  <si>
    <t xml:space="preserve">Estimates</t>
  </si>
  <si>
    <t xml:space="preserve">Use the table below to assign a number of days to each of the complexity options available in the Data Warehouse matrix. Use a With and Without Dimodelo Architect value. Our experience is that Dimodelo Architect  saves around 65% of the build time.</t>
  </si>
  <si>
    <t xml:space="preserve">Complexity Code</t>
  </si>
  <si>
    <t xml:space="preserve">Complexity Name</t>
  </si>
  <si>
    <t xml:space="preserve">With 
Dimodelo Estimate (Days)</t>
  </si>
  <si>
    <t xml:space="preserve">Without Dimodelo  Estimate (Days)</t>
  </si>
  <si>
    <t xml:space="preserve">Description</t>
  </si>
  <si>
    <t xml:space="preserve">Simple</t>
  </si>
  <si>
    <t xml:space="preserve">A Simple Dimension or Fact is source from a single existing source, with mostly a one to one relationship between source columns and destination columns. The Source is readily available and accessible. </t>
  </si>
  <si>
    <t xml:space="preserve">M</t>
  </si>
  <si>
    <t xml:space="preserve">Medium</t>
  </si>
  <si>
    <t xml:space="preserve">A Medium Dimension or Fact is source from a single existing source, with mostly a one to one relationship between source columns and destination columns. However the source many need to be created, purely for reporting purposes, or there may be many attributes or measures. </t>
  </si>
  <si>
    <t xml:space="preserve">C</t>
  </si>
  <si>
    <t xml:space="preserve">Complex</t>
  </si>
  <si>
    <t xml:space="preserve">Complex will involves at least one issues like: the Source is undecided, data quality issues, multiple sources, many attributes, many measures, many dimension associations, or there are complex transformations and/or derived staging tables required to derive measures or attributes. </t>
  </si>
  <si>
    <t xml:space="preserve">HC</t>
  </si>
  <si>
    <t xml:space="preserve">Highly Complex</t>
  </si>
  <si>
    <t xml:space="preserve">Highly Complex will involve a combination of a number of issues like: the Source is undecided, data quality issues, multiple sources, many attributes, many measures, many dimension associations, or there are complex transformations and/or derived staging tables required to derive measures or attributes. </t>
  </si>
  <si>
    <t xml:space="preserve">Task Breakdown</t>
  </si>
  <si>
    <t xml:space="preserve">Use the table below to breakdown the work required for each Fact and Dimension into Analysis, Modelling, Source-Target mapping and Build/Unit Testing tasks. The braekdown is used in the Data Warehouse Matrix spreadsheet to break down all work over these task categories. </t>
  </si>
  <si>
    <t xml:space="preserve">Task</t>
  </si>
  <si>
    <t xml:space="preserve">Breakdown</t>
  </si>
  <si>
    <t xml:space="preserve">Build &amp; Unit Test, Integrate</t>
  </si>
  <si>
    <t xml:space="preserve">Variables</t>
  </si>
  <si>
    <t xml:space="preserve">Daily Rate</t>
  </si>
  <si>
    <t xml:space="preserve">Name:</t>
  </si>
  <si>
    <t xml:space="preserve">Transaction Fact</t>
  </si>
  <si>
    <t xml:space="preserve">Type:</t>
  </si>
  <si>
    <t xml:space="preserve">Fact</t>
  </si>
  <si>
    <t xml:space="preserve">Description:</t>
  </si>
  <si>
    <t xml:space="preserve">Write a brief description of the purpose of the fact</t>
  </si>
  <si>
    <t xml:space="preserve">Measures:</t>
  </si>
  <si>
    <t xml:space="preserve">Name</t>
  </si>
  <si>
    <t xml:space="preserve">Data Profiling</t>
  </si>
  <si>
    <t xml:space="preserve">Format</t>
  </si>
  <si>
    <t xml:space="preserve">Calculated</t>
  </si>
  <si>
    <t xml:space="preserve">Debit Amt</t>
  </si>
  <si>
    <t xml:space="preserve">As per source</t>
  </si>
  <si>
    <t xml:space="preserve">Credit Amt</t>
  </si>
  <si>
    <t xml:space="preserve">Y</t>
  </si>
  <si>
    <t xml:space="preserve">Total Amt</t>
  </si>
  <si>
    <t xml:space="preserve">Debit Amt - Credit Amount</t>
  </si>
  <si>
    <t xml:space="preserve">Increases are positive, Decreases are negative.</t>
  </si>
  <si>
    <t xml:space="preserve">Relationships:</t>
  </si>
  <si>
    <t xml:space="preserve">Role Play</t>
  </si>
  <si>
    <t xml:space="preserve">Customer</t>
  </si>
  <si>
    <t xml:space="preserve">Primary Customer</t>
  </si>
  <si>
    <t xml:space="preserve">Primary associated Customer</t>
  </si>
  <si>
    <t xml:space="preserve">Loan</t>
  </si>
  <si>
    <t xml:space="preserve">Profiling:</t>
  </si>
  <si>
    <t xml:space="preserve">Describe where to find this information in the source system. Include an SQL Statement if possible.</t>
  </si>
  <si>
    <t xml:space="preserve">Refactor:</t>
  </si>
  <si>
    <t xml:space="preserve">Dimension</t>
  </si>
  <si>
    <t xml:space="preserve">Represents one row per Loan including Applications. </t>
  </si>
  <si>
    <t xml:space="preserve">Important Attributes:</t>
  </si>
  <si>
    <t xml:space="preserve">Change</t>
  </si>
  <si>
    <t xml:space="preserve">LoanId</t>
  </si>
  <si>
    <t xml:space="preserve">As per Source</t>
  </si>
  <si>
    <t xml:space="preserve">Is New Customer</t>
  </si>
  <si>
    <t xml:space="preserve">Indicates the Loan is for a new Customer or Existing Customer. Values 'New Customer', 'Existing Customer'</t>
  </si>
  <si>
    <t xml:space="preserve">Loan Purpose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</si>
</sst>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0.0"/>
    <numFmt numFmtId="167" formatCode="0"/>
    <numFmt numFmtId="168" formatCode="_-* #,##0.00_-;\-* #,##0.00_-;_-* \-??_-;_-@_-"/>
    <numFmt numFmtId="169" formatCode="_-* #,##0_-;\-* #,##0_-;_-* \-??_-;_-@_-"/>
    <numFmt numFmtId="170" formatCode="_-\$* #,##0.00_-;&quot;-$&quot;* #,##0.00_-;_-\$* \-??_-;_-@_-"/>
    <numFmt numFmtId="171" formatCode="_-\$* #,##0_-;&quot;-$&quot;* #,##0_-;_-\$* \-??_-;_-@_-"/>
    <numFmt numFmtId="172" formatCode="0%"/>
  </numFmts>
  <fonts count="2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2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1"/>
      <name val="Calibri"/>
      <family val="2"/>
      <charset val="1"/>
    </font>
    <font>
      <sz val="8"/>
      <name val="Arial"/>
      <family val="2"/>
      <charset val="1"/>
    </font>
    <font>
      <b val="true"/>
      <sz val="18"/>
      <color rgb="FF262626"/>
      <name val="Calibri"/>
      <family val="2"/>
      <charset val="1"/>
    </font>
    <font>
      <b val="true"/>
      <sz val="10"/>
      <color rgb="FF262626"/>
      <name val="Arial"/>
      <family val="2"/>
      <charset val="1"/>
    </font>
    <font>
      <sz val="10"/>
      <color rgb="FF262626"/>
      <name val="Arial"/>
      <family val="2"/>
      <charset val="1"/>
    </font>
    <font>
      <b val="true"/>
      <sz val="11"/>
      <color rgb="FF262626"/>
      <name val="Calibri"/>
      <family val="2"/>
      <charset val="1"/>
    </font>
    <font>
      <b val="true"/>
      <sz val="11"/>
      <color rgb="FF262626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262626"/>
      <name val="Calibri"/>
      <family val="2"/>
      <charset val="1"/>
    </font>
    <font>
      <sz val="11"/>
      <color rgb="FF595959"/>
      <name val="Calibri"/>
      <family val="2"/>
      <charset val="1"/>
    </font>
    <font>
      <sz val="10"/>
      <color rgb="FF595959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4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D7E4BD"/>
        <bgColor rgb="FFE6E0EC"/>
      </patternFill>
    </fill>
    <fill>
      <patternFill patternType="solid">
        <fgColor rgb="FFC6D9F1"/>
        <bgColor rgb="FFC5D9F1"/>
      </patternFill>
    </fill>
    <fill>
      <patternFill patternType="solid">
        <fgColor rgb="FFE6E0EC"/>
        <bgColor rgb="FFEBF1DE"/>
      </patternFill>
    </fill>
    <fill>
      <patternFill patternType="solid">
        <fgColor rgb="FFE6B9B8"/>
        <bgColor rgb="FFC0C0C0"/>
      </patternFill>
    </fill>
    <fill>
      <patternFill patternType="solid">
        <fgColor rgb="FFEBF1DE"/>
        <bgColor rgb="FFE6E0EC"/>
      </patternFill>
    </fill>
    <fill>
      <patternFill patternType="solid">
        <fgColor rgb="FFC5D9F1"/>
        <bgColor rgb="FFC6D9F1"/>
      </patternFill>
    </fill>
    <fill>
      <patternFill patternType="solid">
        <fgColor rgb="FFFFFF00"/>
        <bgColor rgb="FFFFFF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404040"/>
      </top>
      <bottom style="thin">
        <color rgb="FF404040"/>
      </bottom>
      <diagonal/>
    </border>
    <border diagonalUp="false" diagonalDown="false">
      <left/>
      <right/>
      <top style="thin">
        <color rgb="FF404040"/>
      </top>
      <bottom style="thin">
        <color rgb="FF404040"/>
      </bottom>
      <diagonal/>
    </border>
    <border diagonalUp="false" diagonalDown="false">
      <left/>
      <right style="thin"/>
      <top style="thin">
        <color rgb="FF404040"/>
      </top>
      <bottom style="thin">
        <color rgb="FF404040"/>
      </bottom>
      <diagonal/>
    </border>
    <border diagonalUp="false" diagonalDown="false">
      <left/>
      <right/>
      <top/>
      <bottom style="thin">
        <color rgb="FF404040"/>
      </bottom>
      <diagonal/>
    </border>
    <border diagonalUp="false" diagonalDown="false"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/>
      <right/>
      <top style="thin">
        <color rgb="FF404040"/>
      </top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8" fillId="2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5" fillId="3" borderId="3" xfId="0" applyFont="true" applyBorder="true" applyAlignment="true" applyProtection="true">
      <alignment horizontal="center" vertical="bottom" textRotation="90" wrapText="true" indent="0" shrinkToFit="false"/>
      <protection locked="false" hidden="false"/>
    </xf>
    <xf numFmtId="164" fontId="5" fillId="0" borderId="3" xfId="0" applyFont="true" applyBorder="true" applyAlignment="true" applyProtection="true">
      <alignment horizontal="right" vertical="bottom" textRotation="90" wrapText="true" indent="0" shrinkToFit="false"/>
      <protection locked="false" hidden="false"/>
    </xf>
    <xf numFmtId="164" fontId="5" fillId="0" borderId="3" xfId="0" applyFont="true" applyBorder="true" applyAlignment="true" applyProtection="true">
      <alignment horizontal="center" vertical="bottom" textRotation="90" wrapText="true" indent="0" shrinkToFit="false"/>
      <protection locked="false" hidden="false"/>
    </xf>
    <xf numFmtId="164" fontId="5" fillId="0" borderId="4" xfId="0" applyFont="true" applyBorder="true" applyAlignment="true" applyProtection="true">
      <alignment horizontal="center" vertical="bottom" textRotation="90" wrapText="true" indent="0" shrinkToFit="false"/>
      <protection locked="false" hidden="false"/>
    </xf>
    <xf numFmtId="164" fontId="8" fillId="0" borderId="3" xfId="0" applyFont="true" applyBorder="true" applyAlignment="true" applyProtection="true">
      <alignment horizontal="right" vertical="bottom" textRotation="90" wrapText="true" indent="0" shrinkToFit="false"/>
      <protection locked="false" hidden="false"/>
    </xf>
    <xf numFmtId="164" fontId="5" fillId="0" borderId="5" xfId="0" applyFont="true" applyBorder="true" applyAlignment="true" applyProtection="true">
      <alignment horizontal="right" vertical="bottom" textRotation="90" wrapText="false" indent="0" shrinkToFit="false"/>
      <protection locked="false" hidden="false"/>
    </xf>
    <xf numFmtId="164" fontId="5" fillId="0" borderId="6" xfId="0" applyFont="true" applyBorder="true" applyAlignment="true" applyProtection="true">
      <alignment horizontal="right" vertical="bottom" textRotation="90" wrapText="false" indent="0" shrinkToFit="false"/>
      <protection locked="false" hidden="false"/>
    </xf>
    <xf numFmtId="164" fontId="8" fillId="0" borderId="5" xfId="0" applyFont="true" applyBorder="true" applyAlignment="true" applyProtection="true">
      <alignment horizontal="right" vertical="bottom" textRotation="9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4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3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5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0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0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6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8" fillId="0" borderId="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0" borderId="1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8" fillId="7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7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7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7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7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8" fillId="7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7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8" fillId="7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8" fillId="7" borderId="1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8" fillId="7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8" fillId="7" borderId="7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7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7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7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7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7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7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8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7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8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8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1" fillId="8" borderId="7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7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1" fillId="7" borderId="7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4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2" fillId="8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8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8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7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7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12" fillId="0" borderId="0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4" xfId="0" applyFont="true" applyBorder="true" applyAlignment="true" applyProtection="true">
      <alignment horizontal="left" vertical="bottom" textRotation="0" wrapText="false" indent="3" shrinkToFit="false"/>
      <protection locked="false" hidden="false"/>
    </xf>
    <xf numFmtId="171" fontId="12" fillId="8" borderId="0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2" fillId="8" borderId="7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2" fillId="7" borderId="0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2" fillId="7" borderId="7" xfId="17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2" fillId="7" borderId="7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0" borderId="4" xfId="0" applyFont="true" applyBorder="true" applyAlignment="true" applyProtection="true">
      <alignment horizontal="left" vertical="bottom" textRotation="0" wrapText="false" indent="4" shrinkToFit="false"/>
      <protection locked="false" hidden="false"/>
    </xf>
    <xf numFmtId="165" fontId="11" fillId="7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1" fillId="7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2" fillId="7" borderId="9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1" fillId="9" borderId="2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0" borderId="4" xfId="0" applyFont="true" applyBorder="true" applyAlignment="true" applyProtection="true">
      <alignment horizontal="left" vertical="top" textRotation="0" wrapText="false" indent="3" shrinkToFit="false"/>
      <protection locked="false" hidden="false"/>
    </xf>
    <xf numFmtId="171" fontId="12" fillId="7" borderId="7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0" borderId="19" xfId="0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5" fontId="14" fillId="8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8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4" fillId="8" borderId="22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4" fillId="7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4" fillId="7" borderId="22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71" fontId="0" fillId="0" borderId="0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16" fillId="0" borderId="2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3" fillId="0" borderId="2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5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3" fillId="0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4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2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6" fillId="0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0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0" borderId="2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3" fillId="0" borderId="2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2" fontId="16" fillId="0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71" fontId="4" fillId="0" borderId="0" xfId="1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4" fillId="9" borderId="0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7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1" fillId="0" borderId="0" xfId="21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15" fillId="0" borderId="0" xfId="21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0" xfId="21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5" fillId="0" borderId="0" xfId="21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4" fillId="0" borderId="2" xfId="21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5" fillId="0" borderId="3" xfId="21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5" fillId="0" borderId="5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3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3" xfId="21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5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3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0" xfId="21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5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0" xfId="21" applyFont="false" applyBorder="false" applyAlignment="true" applyProtection="true">
      <alignment horizontal="left" vertical="top" textRotation="0" wrapText="false" indent="0" shrinkToFit="false"/>
      <protection locked="false" hidden="false"/>
    </xf>
    <xf numFmtId="164" fontId="4" fillId="0" borderId="5" xfId="21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0" xfId="21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0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21" applyFont="fals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4" fillId="0" borderId="15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3" xfId="21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0" borderId="0" xfId="21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0" xfId="21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0" borderId="0" xfId="21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3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5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6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5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3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6" xfId="21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15" xfId="21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0" xfId="21" applyFont="true" applyBorder="false" applyAlignment="true" applyProtection="true">
      <alignment horizontal="general" vertical="top" textRotation="0" wrapText="false" indent="0" shrinkToFit="false"/>
      <protection locked="fals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1"/>
    <cellStyle name="*unknown*" xfId="20" builtinId="8"/>
  </cellStyles>
  <dxfs count="34">
    <dxf>
      <fill>
        <patternFill>
          <bgColor rgb="FFC0C0C0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C5D9F1"/>
      <rgbColor rgb="FFFF99CC"/>
      <rgbColor rgb="FFCC99FF"/>
      <rgbColor rgb="FFE6B9B8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40404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4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57240</xdr:colOff>
      <xdr:row>0</xdr:row>
      <xdr:rowOff>171360</xdr:rowOff>
    </xdr:from>
    <xdr:to>
      <xdr:col>1</xdr:col>
      <xdr:colOff>2142720</xdr:colOff>
      <xdr:row>2</xdr:row>
      <xdr:rowOff>727920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09240" y="171360"/>
          <a:ext cx="2085480" cy="937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1</xdr:col>
      <xdr:colOff>2085480</xdr:colOff>
      <xdr:row>2</xdr:row>
      <xdr:rowOff>137160</xdr:rowOff>
    </xdr:to>
    <xdr:pic>
      <xdr:nvPicPr>
        <xdr:cNvPr id="1" name="Picture 3" descr=""/>
        <xdr:cNvPicPr/>
      </xdr:nvPicPr>
      <xdr:blipFill>
        <a:blip r:embed="rId1"/>
        <a:stretch/>
      </xdr:blipFill>
      <xdr:spPr>
        <a:xfrm>
          <a:off x="302040" y="161640"/>
          <a:ext cx="2085480" cy="937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3</xdr:col>
      <xdr:colOff>304560</xdr:colOff>
      <xdr:row>2</xdr:row>
      <xdr:rowOff>13680</xdr:rowOff>
    </xdr:to>
    <xdr:pic>
      <xdr:nvPicPr>
        <xdr:cNvPr id="2" name="Picture 3" descr=""/>
        <xdr:cNvPicPr/>
      </xdr:nvPicPr>
      <xdr:blipFill>
        <a:blip r:embed="rId1"/>
        <a:stretch/>
      </xdr:blipFill>
      <xdr:spPr>
        <a:xfrm>
          <a:off x="252000" y="190440"/>
          <a:ext cx="2391120" cy="937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1</xdr:row>
      <xdr:rowOff>0</xdr:rowOff>
    </xdr:from>
    <xdr:to>
      <xdr:col>3</xdr:col>
      <xdr:colOff>700200</xdr:colOff>
      <xdr:row>6</xdr:row>
      <xdr:rowOff>128880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544680" y="161640"/>
          <a:ext cx="2172240" cy="938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2</xdr:col>
      <xdr:colOff>700200</xdr:colOff>
      <xdr:row>6</xdr:row>
      <xdr:rowOff>128880</xdr:rowOff>
    </xdr:to>
    <xdr:pic>
      <xdr:nvPicPr>
        <xdr:cNvPr id="4" name="Picture 1" descr=""/>
        <xdr:cNvPicPr/>
      </xdr:nvPicPr>
      <xdr:blipFill>
        <a:blip r:embed="rId1"/>
        <a:stretch/>
      </xdr:blipFill>
      <xdr:spPr>
        <a:xfrm>
          <a:off x="272160" y="161640"/>
          <a:ext cx="2172240" cy="938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imodelo.com/downloads/Data%20Warehouse%20Matrix%20Instructions.pdf" TargetMode="External"/><Relationship Id="rId2" Type="http://schemas.openxmlformats.org/officeDocument/2006/relationships/hyperlink" Target="http://www.dimodelo.com/" TargetMode="External"/><Relationship Id="rId3" Type="http://schemas.openxmlformats.org/officeDocument/2006/relationships/hyperlink" Target="mailto:contact@dimodelo.com" TargetMode="External"/><Relationship Id="rId4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dimodelo.com/downloads/Data%20Warehouse%20Matrix%20Instructions.pdf" TargetMode="External"/><Relationship Id="rId2" Type="http://schemas.openxmlformats.org/officeDocument/2006/relationships/hyperlink" Target="http://www.dimodelo.com/" TargetMode="External"/><Relationship Id="rId3" Type="http://schemas.openxmlformats.org/officeDocument/2006/relationships/hyperlink" Target="mailto:contact@dimodelo.com" TargetMode="External"/><Relationship Id="rId4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://www.dimodelo.com/downloads/Data%20Warehouse%20Matrix%20Instructions.pdf" TargetMode="External"/><Relationship Id="rId3" Type="http://schemas.openxmlformats.org/officeDocument/2006/relationships/hyperlink" Target="http://www.dimodelo.com/" TargetMode="External"/><Relationship Id="rId4" Type="http://schemas.openxmlformats.org/officeDocument/2006/relationships/hyperlink" Target="mailto:contact@dimodelo.com" TargetMode="External"/><Relationship Id="rId5" Type="http://schemas.openxmlformats.org/officeDocument/2006/relationships/drawing" Target="../drawings/drawing3.xml"/><Relationship Id="rId6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41"/>
  <sheetViews>
    <sheetView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Y4" activeCellId="0" sqref="Y4"/>
    </sheetView>
  </sheetViews>
  <sheetFormatPr defaultRowHeight="13.8" zeroHeight="false" outlineLevelRow="0" outlineLevelCol="0"/>
  <cols>
    <col collapsed="false" customWidth="true" hidden="false" outlineLevel="0" max="1" min="1" style="1" width="3.57"/>
    <col collapsed="false" customWidth="true" hidden="false" outlineLevel="0" max="2" min="2" style="1" width="52.29"/>
    <col collapsed="false" customWidth="true" hidden="false" outlineLevel="0" max="3" min="3" style="2" width="3.99"/>
    <col collapsed="false" customWidth="true" hidden="false" outlineLevel="0" max="15" min="4" style="2" width="3.71"/>
    <col collapsed="false" customWidth="true" hidden="false" outlineLevel="0" max="16" min="16" style="2" width="5.57"/>
    <col collapsed="false" customWidth="true" hidden="false" outlineLevel="0" max="17" min="17" style="3" width="5.01"/>
    <col collapsed="false" customWidth="true" hidden="false" outlineLevel="0" max="18" min="18" style="3" width="4.71"/>
    <col collapsed="false" customWidth="true" hidden="false" outlineLevel="0" max="19" min="19" style="4" width="4.57"/>
    <col collapsed="false" customWidth="true" hidden="false" outlineLevel="0" max="22" min="20" style="2" width="3.71"/>
    <col collapsed="false" customWidth="true" hidden="false" outlineLevel="0" max="23" min="23" style="2" width="3.99"/>
    <col collapsed="false" customWidth="true" hidden="false" outlineLevel="0" max="24" min="24" style="2" width="5.28"/>
    <col collapsed="false" customWidth="true" hidden="false" outlineLevel="0" max="25" min="25" style="3" width="5.01"/>
    <col collapsed="false" customWidth="true" hidden="false" outlineLevel="0" max="26" min="26" style="2" width="2.29"/>
    <col collapsed="false" customWidth="true" hidden="false" outlineLevel="0" max="27" min="27" style="5" width="2.42"/>
    <col collapsed="false" customWidth="true" hidden="false" outlineLevel="0" max="61" min="28" style="5" width="9.14"/>
    <col collapsed="false" customWidth="true" hidden="false" outlineLevel="0" max="1023" min="62" style="1" width="9.14"/>
    <col collapsed="false" customWidth="true" hidden="false" outlineLevel="0" max="1025" min="1024" style="0" width="9.14"/>
  </cols>
  <sheetData>
    <row r="1" customFormat="false" ht="15" hidden="false" customHeight="true" outlineLevel="0" collapsed="false">
      <c r="A1" s="6"/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9"/>
    </row>
    <row r="2" customFormat="false" ht="15" hidden="false" customHeight="true" outlineLevel="0" collapsed="false">
      <c r="B2" s="1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customFormat="false" ht="70.5" hidden="false" customHeight="true" outlineLevel="0" collapsed="false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  <c r="Q3" s="14"/>
      <c r="R3" s="14"/>
      <c r="S3" s="15" t="s">
        <v>0</v>
      </c>
      <c r="T3" s="15"/>
      <c r="U3" s="15"/>
    </row>
    <row r="4" s="27" customFormat="true" ht="175.5" hidden="false" customHeight="true" outlineLevel="0" collapsed="false">
      <c r="A4" s="16"/>
      <c r="B4" s="17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  <c r="J4" s="18" t="s">
        <v>9</v>
      </c>
      <c r="K4" s="18" t="s">
        <v>10</v>
      </c>
      <c r="L4" s="18" t="s">
        <v>11</v>
      </c>
      <c r="M4" s="18" t="s">
        <v>12</v>
      </c>
      <c r="N4" s="18" t="s">
        <v>13</v>
      </c>
      <c r="O4" s="18" t="s">
        <v>14</v>
      </c>
      <c r="P4" s="19" t="s">
        <v>15</v>
      </c>
      <c r="Q4" s="20" t="s">
        <v>16</v>
      </c>
      <c r="R4" s="21"/>
      <c r="S4" s="22" t="s">
        <v>17</v>
      </c>
      <c r="T4" s="23" t="s">
        <v>18</v>
      </c>
      <c r="U4" s="24" t="s">
        <v>19</v>
      </c>
      <c r="V4" s="24" t="s">
        <v>20</v>
      </c>
      <c r="W4" s="24" t="s">
        <v>21</v>
      </c>
      <c r="X4" s="25" t="s">
        <v>22</v>
      </c>
      <c r="Y4" s="22" t="s">
        <v>23</v>
      </c>
      <c r="Z4" s="26"/>
      <c r="AMJ4" s="0"/>
    </row>
    <row r="5" s="5" customFormat="true" ht="13.8" hidden="false" customHeight="false" outlineLevel="0" collapsed="false">
      <c r="A5" s="28"/>
      <c r="B5" s="29" t="s">
        <v>24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1" t="n">
        <f aca="false">COUNTIF(B5:O5,"1")+COUNTIF(B5:O5,"m")</f>
        <v>0</v>
      </c>
      <c r="Q5" s="32" t="s">
        <v>25</v>
      </c>
      <c r="R5" s="33"/>
      <c r="S5" s="34"/>
      <c r="T5" s="35" t="n">
        <f aca="false">+Variables!$C$15*'Data Warehouse Matrix'!$X5</f>
        <v>0.15</v>
      </c>
      <c r="U5" s="36" t="n">
        <f aca="false">+Variables!$C$16*'Data Warehouse Matrix'!$X5</f>
        <v>0.15</v>
      </c>
      <c r="V5" s="36" t="n">
        <f aca="false">+Variables!$C$17*'Data Warehouse Matrix'!$X5</f>
        <v>0.15</v>
      </c>
      <c r="W5" s="36" t="n">
        <f aca="false">+Variables!$C$18*'Data Warehouse Matrix'!$X5</f>
        <v>0.55</v>
      </c>
      <c r="X5" s="35" t="n">
        <f aca="false">VLOOKUP(Q5,Variables!$B$7:$F$10,3,0)</f>
        <v>1</v>
      </c>
      <c r="Y5" s="37" t="n">
        <f aca="false">VLOOKUP(Q5,Variables!$B$7:$F$10,4,0)</f>
        <v>3</v>
      </c>
      <c r="Z5" s="38"/>
      <c r="AA5" s="39"/>
      <c r="AB5" s="39"/>
      <c r="AMJ5" s="0"/>
    </row>
    <row r="6" s="5" customFormat="true" ht="13.8" hidden="false" customHeight="false" outlineLevel="0" collapsed="false">
      <c r="A6" s="28"/>
      <c r="B6" s="29" t="s">
        <v>26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1" t="n">
        <f aca="false">COUNTIF(B6:O6,"1")+COUNTIF(B6:O6,"m")</f>
        <v>0</v>
      </c>
      <c r="Q6" s="32" t="s">
        <v>25</v>
      </c>
      <c r="R6" s="40"/>
      <c r="S6" s="34"/>
      <c r="T6" s="35" t="n">
        <f aca="false">+Variables!$C$15*'Data Warehouse Matrix'!X6</f>
        <v>0.15</v>
      </c>
      <c r="U6" s="36" t="n">
        <f aca="false">+Variables!$C$16*'Data Warehouse Matrix'!$X6</f>
        <v>0.15</v>
      </c>
      <c r="V6" s="36" t="n">
        <f aca="false">+Variables!$C$17*'Data Warehouse Matrix'!$X6</f>
        <v>0.15</v>
      </c>
      <c r="W6" s="36" t="n">
        <f aca="false">+Variables!$C$18*'Data Warehouse Matrix'!$X6</f>
        <v>0.55</v>
      </c>
      <c r="X6" s="35" t="n">
        <f aca="false">VLOOKUP(Q6,Variables!$B$7:$F$10,3,0)</f>
        <v>1</v>
      </c>
      <c r="Y6" s="37" t="n">
        <f aca="false">VLOOKUP(Q6,Variables!$B$7:$F$10,4,0)</f>
        <v>3</v>
      </c>
      <c r="Z6" s="38"/>
      <c r="AA6" s="39"/>
      <c r="AB6" s="39"/>
      <c r="AMJ6" s="0"/>
    </row>
    <row r="7" s="5" customFormat="true" ht="13.8" hidden="false" customHeight="false" outlineLevel="0" collapsed="false">
      <c r="A7" s="28"/>
      <c r="B7" s="29" t="s">
        <v>27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 t="n">
        <f aca="false">COUNTIF(B7:O7,"1")+COUNTIF(B7:O7,"m")</f>
        <v>0</v>
      </c>
      <c r="Q7" s="32" t="s">
        <v>25</v>
      </c>
      <c r="R7" s="40"/>
      <c r="S7" s="34"/>
      <c r="T7" s="35" t="n">
        <f aca="false">+Variables!$C$15*'Data Warehouse Matrix'!X7</f>
        <v>0.15</v>
      </c>
      <c r="U7" s="36" t="n">
        <f aca="false">+Variables!$C$16*'Data Warehouse Matrix'!$X7</f>
        <v>0.15</v>
      </c>
      <c r="V7" s="36" t="n">
        <f aca="false">+Variables!$C$17*'Data Warehouse Matrix'!$X7</f>
        <v>0.15</v>
      </c>
      <c r="W7" s="36" t="n">
        <f aca="false">+Variables!$C$18*'Data Warehouse Matrix'!$X7</f>
        <v>0.55</v>
      </c>
      <c r="X7" s="35" t="n">
        <f aca="false">VLOOKUP(Q7,Variables!$B$7:$F$10,3,0)</f>
        <v>1</v>
      </c>
      <c r="Y7" s="37" t="n">
        <f aca="false">VLOOKUP(Q7,Variables!$B$7:$F$10,4,0)</f>
        <v>3</v>
      </c>
      <c r="Z7" s="38"/>
      <c r="AA7" s="39"/>
      <c r="AB7" s="39"/>
      <c r="AMJ7" s="0"/>
    </row>
    <row r="8" s="5" customFormat="true" ht="13.8" hidden="false" customHeight="false" outlineLevel="0" collapsed="false">
      <c r="A8" s="28"/>
      <c r="B8" s="29" t="s">
        <v>28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1" t="n">
        <f aca="false">COUNTIF(B8:O8,"1")+COUNTIF(B8:O8,"m")</f>
        <v>0</v>
      </c>
      <c r="Q8" s="32" t="s">
        <v>25</v>
      </c>
      <c r="R8" s="40"/>
      <c r="S8" s="34"/>
      <c r="T8" s="35" t="n">
        <f aca="false">+Variables!$C$15*'Data Warehouse Matrix'!X8</f>
        <v>0.15</v>
      </c>
      <c r="U8" s="36" t="n">
        <f aca="false">+Variables!$C$16*'Data Warehouse Matrix'!$X8</f>
        <v>0.15</v>
      </c>
      <c r="V8" s="36" t="n">
        <f aca="false">+Variables!$C$17*'Data Warehouse Matrix'!$X8</f>
        <v>0.15</v>
      </c>
      <c r="W8" s="36" t="n">
        <f aca="false">+Variables!$C$18*'Data Warehouse Matrix'!$X8</f>
        <v>0.55</v>
      </c>
      <c r="X8" s="35" t="n">
        <f aca="false">VLOOKUP(Q8,Variables!$B$7:$F$10,3,0)</f>
        <v>1</v>
      </c>
      <c r="Y8" s="37" t="n">
        <f aca="false">VLOOKUP(Q8,Variables!$B$7:$F$10,4,0)</f>
        <v>3</v>
      </c>
      <c r="Z8" s="38"/>
      <c r="AA8" s="39"/>
      <c r="AB8" s="39"/>
      <c r="AMJ8" s="0"/>
    </row>
    <row r="9" s="5" customFormat="true" ht="13.8" hidden="false" customHeight="false" outlineLevel="0" collapsed="false">
      <c r="A9" s="28"/>
      <c r="B9" s="29" t="s">
        <v>29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1" t="n">
        <f aca="false">COUNTIF(B9:O9,"1")+COUNTIF(B9:O9,"m")</f>
        <v>0</v>
      </c>
      <c r="Q9" s="32" t="s">
        <v>25</v>
      </c>
      <c r="R9" s="40"/>
      <c r="S9" s="34"/>
      <c r="T9" s="35" t="n">
        <f aca="false">+Variables!$C$15*'Data Warehouse Matrix'!X9</f>
        <v>0.15</v>
      </c>
      <c r="U9" s="36" t="n">
        <f aca="false">+Variables!$C$16*'Data Warehouse Matrix'!$X9</f>
        <v>0.15</v>
      </c>
      <c r="V9" s="36" t="n">
        <f aca="false">+Variables!$C$17*'Data Warehouse Matrix'!$X9</f>
        <v>0.15</v>
      </c>
      <c r="W9" s="36" t="n">
        <f aca="false">+Variables!$C$18*'Data Warehouse Matrix'!$X9</f>
        <v>0.55</v>
      </c>
      <c r="X9" s="35" t="n">
        <f aca="false">VLOOKUP(Q9,Variables!$B$7:$F$10,3,0)</f>
        <v>1</v>
      </c>
      <c r="Y9" s="37" t="n">
        <f aca="false">VLOOKUP(Q9,Variables!$B$7:$F$10,4,0)</f>
        <v>3</v>
      </c>
      <c r="Z9" s="38"/>
      <c r="AA9" s="39"/>
      <c r="AB9" s="39"/>
      <c r="AMJ9" s="0"/>
    </row>
    <row r="10" s="5" customFormat="true" ht="13.8" hidden="false" customHeight="false" outlineLevel="0" collapsed="false">
      <c r="A10" s="28"/>
      <c r="B10" s="29" t="s">
        <v>30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1" t="n">
        <f aca="false">COUNTIF(B10:O10,"1")+COUNTIF(B10:O10,"m")</f>
        <v>0</v>
      </c>
      <c r="Q10" s="32" t="s">
        <v>25</v>
      </c>
      <c r="R10" s="40"/>
      <c r="S10" s="34"/>
      <c r="T10" s="35" t="n">
        <f aca="false">+Variables!$C$15*'Data Warehouse Matrix'!X10</f>
        <v>0.15</v>
      </c>
      <c r="U10" s="36" t="n">
        <f aca="false">+Variables!$C$16*'Data Warehouse Matrix'!$X10</f>
        <v>0.15</v>
      </c>
      <c r="V10" s="36" t="n">
        <f aca="false">+Variables!$C$17*'Data Warehouse Matrix'!$X10</f>
        <v>0.15</v>
      </c>
      <c r="W10" s="36" t="n">
        <f aca="false">+Variables!$C$18*'Data Warehouse Matrix'!$X10</f>
        <v>0.55</v>
      </c>
      <c r="X10" s="35" t="n">
        <f aca="false">VLOOKUP(Q10,Variables!$B$7:$F$10,3,0)</f>
        <v>1</v>
      </c>
      <c r="Y10" s="37" t="n">
        <f aca="false">VLOOKUP(Q10,Variables!$B$7:$F$10,4,0)</f>
        <v>3</v>
      </c>
      <c r="Z10" s="38"/>
      <c r="AA10" s="39"/>
      <c r="AB10" s="39"/>
      <c r="AMJ10" s="0"/>
    </row>
    <row r="11" s="5" customFormat="true" ht="13.8" hidden="false" customHeight="false" outlineLevel="0" collapsed="false">
      <c r="A11" s="28"/>
      <c r="B11" s="29" t="s">
        <v>31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1" t="n">
        <f aca="false">COUNTIF(B11:O11,"1")+COUNTIF(B11:O11,"m")</f>
        <v>0</v>
      </c>
      <c r="Q11" s="32" t="s">
        <v>25</v>
      </c>
      <c r="R11" s="40"/>
      <c r="S11" s="34"/>
      <c r="T11" s="35" t="n">
        <f aca="false">+Variables!$C$15*'Data Warehouse Matrix'!X11</f>
        <v>0.15</v>
      </c>
      <c r="U11" s="36" t="n">
        <f aca="false">+Variables!$C$16*'Data Warehouse Matrix'!$X11</f>
        <v>0.15</v>
      </c>
      <c r="V11" s="36" t="n">
        <f aca="false">+Variables!$C$17*'Data Warehouse Matrix'!$X11</f>
        <v>0.15</v>
      </c>
      <c r="W11" s="36" t="n">
        <f aca="false">+Variables!$C$18*'Data Warehouse Matrix'!$X11</f>
        <v>0.55</v>
      </c>
      <c r="X11" s="35" t="n">
        <f aca="false">VLOOKUP(Q11,Variables!$B$7:$F$10,3,0)</f>
        <v>1</v>
      </c>
      <c r="Y11" s="37" t="n">
        <f aca="false">VLOOKUP(Q11,Variables!$B$7:$F$10,4,0)</f>
        <v>3</v>
      </c>
      <c r="Z11" s="38"/>
      <c r="AA11" s="39"/>
      <c r="AB11" s="39"/>
      <c r="AMJ11" s="0"/>
    </row>
    <row r="12" s="5" customFormat="true" ht="13.8" hidden="false" customHeight="false" outlineLevel="0" collapsed="false">
      <c r="A12" s="28"/>
      <c r="B12" s="29" t="s">
        <v>32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1" t="n">
        <f aca="false">COUNTIF(B12:O12,"1")+COUNTIF(B12:O12,"m")</f>
        <v>0</v>
      </c>
      <c r="Q12" s="32" t="s">
        <v>25</v>
      </c>
      <c r="R12" s="40"/>
      <c r="S12" s="34"/>
      <c r="T12" s="35" t="n">
        <f aca="false">+Variables!$C$15*'Data Warehouse Matrix'!X12</f>
        <v>0.15</v>
      </c>
      <c r="U12" s="36" t="n">
        <f aca="false">+Variables!$C$16*'Data Warehouse Matrix'!$X12</f>
        <v>0.15</v>
      </c>
      <c r="V12" s="36" t="n">
        <f aca="false">+Variables!$C$17*'Data Warehouse Matrix'!$X12</f>
        <v>0.15</v>
      </c>
      <c r="W12" s="36" t="n">
        <f aca="false">+Variables!$C$18*'Data Warehouse Matrix'!$X12</f>
        <v>0.55</v>
      </c>
      <c r="X12" s="35" t="n">
        <f aca="false">VLOOKUP(Q12,Variables!$B$7:$F$10,3,0)</f>
        <v>1</v>
      </c>
      <c r="Y12" s="37" t="n">
        <f aca="false">VLOOKUP(Q12,Variables!$B$7:$F$10,4,0)</f>
        <v>3</v>
      </c>
      <c r="Z12" s="38"/>
      <c r="AA12" s="39"/>
      <c r="AB12" s="39"/>
      <c r="AMJ12" s="0"/>
    </row>
    <row r="13" s="5" customFormat="true" ht="13.8" hidden="false" customHeight="false" outlineLevel="0" collapsed="false">
      <c r="A13" s="28"/>
      <c r="B13" s="41" t="s">
        <v>33</v>
      </c>
      <c r="C13" s="42" t="n">
        <f aca="false">COUNTIF(C5:C12,1)</f>
        <v>0</v>
      </c>
      <c r="D13" s="42" t="n">
        <f aca="false">COUNTIF(D5:D12,1)</f>
        <v>0</v>
      </c>
      <c r="E13" s="42" t="n">
        <f aca="false">COUNTIF(E5:E12,1)</f>
        <v>0</v>
      </c>
      <c r="F13" s="42" t="n">
        <f aca="false">COUNTIF(F5:F12,1)</f>
        <v>0</v>
      </c>
      <c r="G13" s="42" t="n">
        <f aca="false">COUNTIF(G5:G12,1)</f>
        <v>0</v>
      </c>
      <c r="H13" s="42" t="n">
        <f aca="false">COUNTIF(H5:H12,1)</f>
        <v>0</v>
      </c>
      <c r="I13" s="42" t="n">
        <f aca="false">COUNTIF(I5:I12,1)</f>
        <v>0</v>
      </c>
      <c r="J13" s="42" t="n">
        <f aca="false">COUNTIF(J5:J12,1)</f>
        <v>0</v>
      </c>
      <c r="K13" s="42" t="n">
        <f aca="false">COUNTIF(K5:K12,1)</f>
        <v>0</v>
      </c>
      <c r="L13" s="42" t="n">
        <f aca="false">COUNTIF(L5:L12,1)</f>
        <v>0</v>
      </c>
      <c r="M13" s="42" t="n">
        <f aca="false">COUNTIF(M5:M12,1)</f>
        <v>0</v>
      </c>
      <c r="N13" s="42" t="n">
        <f aca="false">COUNTIF(N5:N12,1)</f>
        <v>0</v>
      </c>
      <c r="O13" s="42" t="n">
        <f aca="false">COUNTIF(O5:O12,1)</f>
        <v>0</v>
      </c>
      <c r="P13" s="43"/>
      <c r="Q13" s="34"/>
      <c r="R13" s="44"/>
      <c r="S13" s="45"/>
      <c r="T13" s="46" t="n">
        <f aca="false">SUM(T5:T12)</f>
        <v>1.2</v>
      </c>
      <c r="U13" s="47" t="n">
        <f aca="false">SUM(U5:U12)</f>
        <v>1.2</v>
      </c>
      <c r="V13" s="47" t="n">
        <f aca="false">SUM(V5:V12)</f>
        <v>1.2</v>
      </c>
      <c r="W13" s="47" t="n">
        <f aca="false">SUM(W5:W12)</f>
        <v>4.4</v>
      </c>
      <c r="X13" s="48" t="n">
        <f aca="false">SUM(X5:X12)</f>
        <v>8</v>
      </c>
      <c r="Y13" s="49" t="n">
        <f aca="false">SUM(Y5:Y12)</f>
        <v>24</v>
      </c>
      <c r="Z13" s="38"/>
      <c r="AA13" s="39"/>
      <c r="AB13" s="39"/>
      <c r="AMJ13" s="0"/>
    </row>
    <row r="14" s="5" customFormat="true" ht="13.8" hidden="false" customHeight="false" outlineLevel="0" collapsed="false">
      <c r="A14" s="28"/>
      <c r="B14" s="50" t="s">
        <v>16</v>
      </c>
      <c r="C14" s="51" t="s">
        <v>25</v>
      </c>
      <c r="D14" s="51" t="s">
        <v>25</v>
      </c>
      <c r="E14" s="51" t="s">
        <v>25</v>
      </c>
      <c r="F14" s="51" t="s">
        <v>25</v>
      </c>
      <c r="G14" s="51" t="s">
        <v>25</v>
      </c>
      <c r="H14" s="51" t="s">
        <v>25</v>
      </c>
      <c r="I14" s="51" t="s">
        <v>25</v>
      </c>
      <c r="J14" s="51" t="s">
        <v>25</v>
      </c>
      <c r="K14" s="51" t="s">
        <v>25</v>
      </c>
      <c r="L14" s="51" t="s">
        <v>25</v>
      </c>
      <c r="M14" s="51" t="s">
        <v>25</v>
      </c>
      <c r="N14" s="51" t="s">
        <v>25</v>
      </c>
      <c r="O14" s="51" t="s">
        <v>25</v>
      </c>
      <c r="P14" s="52" t="s">
        <v>34</v>
      </c>
      <c r="Q14" s="53"/>
      <c r="R14" s="54"/>
      <c r="S14" s="55"/>
      <c r="T14" s="38"/>
      <c r="U14" s="38"/>
      <c r="V14" s="38"/>
      <c r="W14" s="38"/>
      <c r="X14" s="38"/>
      <c r="Y14" s="4"/>
      <c r="Z14" s="38"/>
      <c r="AA14" s="39"/>
      <c r="AB14" s="39"/>
      <c r="AMJ14" s="0"/>
    </row>
    <row r="15" s="5" customFormat="true" ht="13.8" hidden="false" customHeight="false" outlineLevel="0" collapsed="false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3"/>
      <c r="R15" s="3"/>
      <c r="S15" s="4"/>
      <c r="T15" s="2"/>
      <c r="U15" s="2"/>
      <c r="V15" s="2"/>
      <c r="W15" s="2"/>
      <c r="X15" s="2"/>
      <c r="Y15" s="3"/>
      <c r="Z15" s="2"/>
      <c r="AMJ15" s="0"/>
    </row>
    <row r="16" s="5" customFormat="true" ht="13.8" hidden="false" customHeight="false" outlineLevel="0" collapsed="false">
      <c r="B16" s="56" t="s">
        <v>35</v>
      </c>
      <c r="C16" s="57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9"/>
      <c r="Q16" s="60"/>
      <c r="R16" s="61"/>
      <c r="S16" s="2"/>
      <c r="T16" s="2"/>
      <c r="U16" s="2"/>
      <c r="V16" s="2"/>
      <c r="W16" s="2"/>
      <c r="X16" s="3"/>
      <c r="Y16" s="2"/>
      <c r="AMJ16" s="0"/>
    </row>
    <row r="17" s="5" customFormat="true" ht="13.8" hidden="false" customHeight="false" outlineLevel="0" collapsed="false">
      <c r="B17" s="62" t="s">
        <v>18</v>
      </c>
      <c r="C17" s="63" t="n">
        <f aca="false">+C21*Variables!$C$15</f>
        <v>0.15</v>
      </c>
      <c r="D17" s="63" t="n">
        <f aca="false">+D21*Variables!$C$15</f>
        <v>0.15</v>
      </c>
      <c r="E17" s="63" t="n">
        <f aca="false">+E21*Variables!$C$15</f>
        <v>0.15</v>
      </c>
      <c r="F17" s="63" t="n">
        <f aca="false">+F21*Variables!$C$15</f>
        <v>0.15</v>
      </c>
      <c r="G17" s="63" t="n">
        <f aca="false">+G21*Variables!$C$15</f>
        <v>0.15</v>
      </c>
      <c r="H17" s="63" t="n">
        <f aca="false">+H21*Variables!$C$15</f>
        <v>0.15</v>
      </c>
      <c r="I17" s="63" t="n">
        <f aca="false">+I21*Variables!$C$15</f>
        <v>0.15</v>
      </c>
      <c r="J17" s="63" t="n">
        <f aca="false">+J21*Variables!$C$15</f>
        <v>0.15</v>
      </c>
      <c r="K17" s="63" t="n">
        <f aca="false">+K21*Variables!$C$15</f>
        <v>0.15</v>
      </c>
      <c r="L17" s="63" t="n">
        <f aca="false">+L21*Variables!$C$15</f>
        <v>0.15</v>
      </c>
      <c r="M17" s="63" t="n">
        <f aca="false">+M21*Variables!$C$15</f>
        <v>0.15</v>
      </c>
      <c r="N17" s="63" t="n">
        <f aca="false">+N21*Variables!$C$15</f>
        <v>0.15</v>
      </c>
      <c r="O17" s="63" t="n">
        <f aca="false">+O21*Variables!$C$15</f>
        <v>0.15</v>
      </c>
      <c r="P17" s="64" t="n">
        <f aca="false">SUM(C17:O17)</f>
        <v>1.95</v>
      </c>
      <c r="S17" s="2"/>
      <c r="T17" s="2"/>
      <c r="U17" s="2"/>
      <c r="X17" s="3"/>
      <c r="AMJ17" s="0"/>
    </row>
    <row r="18" s="5" customFormat="true" ht="13.8" hidden="false" customHeight="false" outlineLevel="0" collapsed="false">
      <c r="B18" s="65" t="s">
        <v>19</v>
      </c>
      <c r="C18" s="63" t="n">
        <f aca="false">+C21*Variables!$C$16</f>
        <v>0.15</v>
      </c>
      <c r="D18" s="63" t="n">
        <f aca="false">+D21*Variables!$C$16</f>
        <v>0.15</v>
      </c>
      <c r="E18" s="63" t="n">
        <f aca="false">+E21*Variables!$C$16</f>
        <v>0.15</v>
      </c>
      <c r="F18" s="63" t="n">
        <f aca="false">+F21*Variables!$C$16</f>
        <v>0.15</v>
      </c>
      <c r="G18" s="63" t="n">
        <f aca="false">+G21*Variables!$C$16</f>
        <v>0.15</v>
      </c>
      <c r="H18" s="63" t="n">
        <f aca="false">+H21*Variables!$C$16</f>
        <v>0.15</v>
      </c>
      <c r="I18" s="63" t="n">
        <f aca="false">+I21*Variables!$C$16</f>
        <v>0.15</v>
      </c>
      <c r="J18" s="63" t="n">
        <f aca="false">+J21*Variables!$C$16</f>
        <v>0.15</v>
      </c>
      <c r="K18" s="63" t="n">
        <f aca="false">+K21*Variables!$C$16</f>
        <v>0.15</v>
      </c>
      <c r="L18" s="63" t="n">
        <f aca="false">+L21*Variables!$C$16</f>
        <v>0.15</v>
      </c>
      <c r="M18" s="63" t="n">
        <f aca="false">+M21*Variables!$C$16</f>
        <v>0.15</v>
      </c>
      <c r="N18" s="63" t="n">
        <f aca="false">+N21*Variables!$C$16</f>
        <v>0.15</v>
      </c>
      <c r="O18" s="63" t="n">
        <f aca="false">+O21*Variables!$C$16</f>
        <v>0.15</v>
      </c>
      <c r="P18" s="64" t="n">
        <f aca="false">SUM(C18:O18)</f>
        <v>1.95</v>
      </c>
      <c r="R18" s="66"/>
      <c r="S18" s="67"/>
      <c r="T18" s="67"/>
      <c r="U18" s="67"/>
      <c r="V18" s="67"/>
      <c r="W18" s="67"/>
      <c r="X18" s="67"/>
      <c r="Y18" s="67"/>
      <c r="Z18" s="68"/>
      <c r="AMJ18" s="0"/>
    </row>
    <row r="19" s="5" customFormat="true" ht="13.8" hidden="false" customHeight="false" outlineLevel="0" collapsed="false">
      <c r="B19" s="65" t="s">
        <v>20</v>
      </c>
      <c r="C19" s="63" t="n">
        <f aca="false">+C21*Variables!$C$17</f>
        <v>0.15</v>
      </c>
      <c r="D19" s="63" t="n">
        <f aca="false">+D21*Variables!$C$17</f>
        <v>0.15</v>
      </c>
      <c r="E19" s="63" t="n">
        <f aca="false">+E21*Variables!$C$17</f>
        <v>0.15</v>
      </c>
      <c r="F19" s="63" t="n">
        <f aca="false">+F21*Variables!$C$17</f>
        <v>0.15</v>
      </c>
      <c r="G19" s="63" t="n">
        <f aca="false">+G21*Variables!$C$17</f>
        <v>0.15</v>
      </c>
      <c r="H19" s="63" t="n">
        <f aca="false">+H21*Variables!$C$17</f>
        <v>0.15</v>
      </c>
      <c r="I19" s="63" t="n">
        <f aca="false">+I21*Variables!$C$17</f>
        <v>0.15</v>
      </c>
      <c r="J19" s="63" t="n">
        <f aca="false">+J21*Variables!$C$17</f>
        <v>0.15</v>
      </c>
      <c r="K19" s="63" t="n">
        <f aca="false">+K21*Variables!$C$17</f>
        <v>0.15</v>
      </c>
      <c r="L19" s="63" t="n">
        <f aca="false">+L21*Variables!$C$17</f>
        <v>0.15</v>
      </c>
      <c r="M19" s="63" t="n">
        <f aca="false">+M21*Variables!$C$17</f>
        <v>0.15</v>
      </c>
      <c r="N19" s="63" t="n">
        <f aca="false">+N21*Variables!$C$17</f>
        <v>0.15</v>
      </c>
      <c r="O19" s="63" t="n">
        <f aca="false">+O21*Variables!$C$17</f>
        <v>0.15</v>
      </c>
      <c r="P19" s="64" t="n">
        <f aca="false">SUM(C19:O19)</f>
        <v>1.95</v>
      </c>
      <c r="R19" s="69"/>
      <c r="S19" s="70"/>
      <c r="T19" s="71"/>
      <c r="U19" s="71"/>
      <c r="V19" s="72"/>
      <c r="W19" s="70"/>
      <c r="X19" s="73" t="s">
        <v>36</v>
      </c>
      <c r="Y19" s="74" t="n">
        <f aca="false">+X13+P21</f>
        <v>21</v>
      </c>
      <c r="Z19" s="75"/>
      <c r="AMJ19" s="0"/>
    </row>
    <row r="20" s="5" customFormat="true" ht="13.8" hidden="false" customHeight="false" outlineLevel="0" collapsed="false">
      <c r="B20" s="65" t="s">
        <v>21</v>
      </c>
      <c r="C20" s="63" t="n">
        <f aca="false">+C21*Variables!$C$18</f>
        <v>0.55</v>
      </c>
      <c r="D20" s="63" t="n">
        <f aca="false">+D21*Variables!$C$18</f>
        <v>0.55</v>
      </c>
      <c r="E20" s="63" t="n">
        <f aca="false">+E21*Variables!$C$18</f>
        <v>0.55</v>
      </c>
      <c r="F20" s="63" t="n">
        <f aca="false">+F21*Variables!$C$18</f>
        <v>0.55</v>
      </c>
      <c r="G20" s="63" t="n">
        <f aca="false">+G21*Variables!$C$18</f>
        <v>0.55</v>
      </c>
      <c r="H20" s="63" t="n">
        <f aca="false">+H21*Variables!$C$18</f>
        <v>0.55</v>
      </c>
      <c r="I20" s="63" t="n">
        <f aca="false">+I21*Variables!$C$18</f>
        <v>0.55</v>
      </c>
      <c r="J20" s="63" t="n">
        <f aca="false">+J21*Variables!$C$18</f>
        <v>0.55</v>
      </c>
      <c r="K20" s="63" t="n">
        <f aca="false">+K21*Variables!$C$18</f>
        <v>0.55</v>
      </c>
      <c r="L20" s="63" t="n">
        <f aca="false">+L21*Variables!$C$18</f>
        <v>0.55</v>
      </c>
      <c r="M20" s="63" t="n">
        <f aca="false">+M21*Variables!$C$18</f>
        <v>0.55</v>
      </c>
      <c r="N20" s="63" t="n">
        <f aca="false">+N21*Variables!$C$18</f>
        <v>0.55</v>
      </c>
      <c r="O20" s="63" t="n">
        <f aca="false">+O21*Variables!$C$18</f>
        <v>0.55</v>
      </c>
      <c r="P20" s="64" t="n">
        <f aca="false">SUM(C20:O20)</f>
        <v>7.15</v>
      </c>
      <c r="R20" s="69"/>
      <c r="S20" s="70"/>
      <c r="T20" s="72"/>
      <c r="U20" s="72" t="s">
        <v>37</v>
      </c>
      <c r="V20" s="72"/>
      <c r="W20" s="70"/>
      <c r="X20" s="73"/>
      <c r="Y20" s="74"/>
      <c r="Z20" s="76"/>
      <c r="AMJ20" s="0"/>
    </row>
    <row r="21" s="39" customFormat="true" ht="13.8" hidden="false" customHeight="false" outlineLevel="0" collapsed="false">
      <c r="B21" s="77" t="s">
        <v>22</v>
      </c>
      <c r="C21" s="78" t="n">
        <f aca="false">VLOOKUP(C14,Variables!$B$7:$F$10,3,0)</f>
        <v>1</v>
      </c>
      <c r="D21" s="78" t="n">
        <f aca="false">VLOOKUP(D14,Variables!$B$7:$F$10,3,0)</f>
        <v>1</v>
      </c>
      <c r="E21" s="78" t="n">
        <f aca="false">VLOOKUP(E14,Variables!$B$7:$F$10,3,0)</f>
        <v>1</v>
      </c>
      <c r="F21" s="78" t="n">
        <f aca="false">VLOOKUP(F14,Variables!$B$7:$F$10,3,0)</f>
        <v>1</v>
      </c>
      <c r="G21" s="78" t="n">
        <f aca="false">VLOOKUP(G14,Variables!$B$7:$F$10,3,0)</f>
        <v>1</v>
      </c>
      <c r="H21" s="78" t="n">
        <f aca="false">VLOOKUP(H14,Variables!$B$7:$F$10,3,0)</f>
        <v>1</v>
      </c>
      <c r="I21" s="78" t="n">
        <f aca="false">VLOOKUP(I14,Variables!$B$7:$F$10,3,0)</f>
        <v>1</v>
      </c>
      <c r="J21" s="78" t="n">
        <f aca="false">VLOOKUP(J14,Variables!$B$7:$F$10,3,0)</f>
        <v>1</v>
      </c>
      <c r="K21" s="78" t="n">
        <f aca="false">VLOOKUP(K14,Variables!$B$7:$F$10,3,0)</f>
        <v>1</v>
      </c>
      <c r="L21" s="78" t="n">
        <f aca="false">VLOOKUP(L14,Variables!$B$7:$F$10,3,0)</f>
        <v>1</v>
      </c>
      <c r="M21" s="78" t="n">
        <f aca="false">VLOOKUP(M14,Variables!$B$7:$F$10,3,0)</f>
        <v>1</v>
      </c>
      <c r="N21" s="78" t="n">
        <f aca="false">VLOOKUP(N14,Variables!$B$7:$F$10,3,0)</f>
        <v>1</v>
      </c>
      <c r="O21" s="78" t="n">
        <f aca="false">VLOOKUP(O14,Variables!$B$7:$F$10,3,0)</f>
        <v>1</v>
      </c>
      <c r="P21" s="64" t="n">
        <f aca="false">SUM(C21:O21)</f>
        <v>13</v>
      </c>
      <c r="R21" s="69"/>
      <c r="S21" s="70"/>
      <c r="T21" s="72"/>
      <c r="U21" s="72"/>
      <c r="V21" s="72"/>
      <c r="W21" s="72"/>
      <c r="X21" s="73" t="s">
        <v>38</v>
      </c>
      <c r="Y21" s="74" t="n">
        <f aca="false">+Y13+P22</f>
        <v>63</v>
      </c>
      <c r="Z21" s="79"/>
      <c r="AMJ21" s="0"/>
    </row>
    <row r="22" s="5" customFormat="true" ht="13.8" hidden="false" customHeight="false" outlineLevel="0" collapsed="false">
      <c r="B22" s="77" t="s">
        <v>23</v>
      </c>
      <c r="C22" s="78" t="n">
        <f aca="false">VLOOKUP(C14,Variables!$B$7:$F$10,4,0)</f>
        <v>3</v>
      </c>
      <c r="D22" s="78" t="n">
        <f aca="false">VLOOKUP(D14,Variables!$B$7:$F$10,4,0)</f>
        <v>3</v>
      </c>
      <c r="E22" s="78" t="n">
        <f aca="false">VLOOKUP(E14,Variables!$B$7:$F$10,4,0)</f>
        <v>3</v>
      </c>
      <c r="F22" s="78" t="n">
        <f aca="false">VLOOKUP(F14,Variables!$B$7:$F$10,4,0)</f>
        <v>3</v>
      </c>
      <c r="G22" s="78" t="n">
        <f aca="false">VLOOKUP(G14,Variables!$B$7:$F$10,4,0)</f>
        <v>3</v>
      </c>
      <c r="H22" s="78" t="n">
        <f aca="false">VLOOKUP(H14,Variables!$B$7:$F$10,4,0)</f>
        <v>3</v>
      </c>
      <c r="I22" s="78" t="n">
        <f aca="false">VLOOKUP(I14,Variables!$B$7:$F$10,4,0)</f>
        <v>3</v>
      </c>
      <c r="J22" s="78" t="n">
        <f aca="false">VLOOKUP(J14,Variables!$B$7:$F$10,4,0)</f>
        <v>3</v>
      </c>
      <c r="K22" s="78" t="n">
        <f aca="false">VLOOKUP(K14,Variables!$B$7:$F$10,4,0)</f>
        <v>3</v>
      </c>
      <c r="L22" s="78" t="n">
        <f aca="false">VLOOKUP(L14,Variables!$B$7:$F$10,4,0)</f>
        <v>3</v>
      </c>
      <c r="M22" s="78" t="n">
        <f aca="false">VLOOKUP(M14,Variables!$B$7:$F$10,4,0)</f>
        <v>3</v>
      </c>
      <c r="N22" s="78" t="n">
        <f aca="false">VLOOKUP(N14,Variables!$B$7:$F$10,4,0)</f>
        <v>3</v>
      </c>
      <c r="O22" s="78" t="n">
        <f aca="false">VLOOKUP(O14,Variables!$B$7:$F$10,4,0)</f>
        <v>3</v>
      </c>
      <c r="P22" s="64" t="n">
        <f aca="false">SUM(C22:O22)</f>
        <v>39</v>
      </c>
      <c r="R22" s="80"/>
      <c r="S22" s="81"/>
      <c r="T22" s="82"/>
      <c r="U22" s="82"/>
      <c r="V22" s="82"/>
      <c r="W22" s="82"/>
      <c r="X22" s="82"/>
      <c r="Y22" s="83"/>
      <c r="Z22" s="84"/>
      <c r="AMJ22" s="0"/>
    </row>
    <row r="23" s="5" customFormat="true" ht="13.8" hidden="false" customHeight="false" outlineLevel="0" collapsed="false">
      <c r="B23" s="85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7"/>
      <c r="AMJ23" s="0"/>
    </row>
    <row r="24" s="5" customFormat="true" ht="13.8" hidden="false" customHeight="false" outlineLevel="0" collapsed="false">
      <c r="A24" s="88"/>
      <c r="B24" s="89" t="s">
        <v>39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AMJ24" s="0"/>
    </row>
    <row r="25" s="5" customFormat="true" ht="13.8" hidden="false" customHeight="false" outlineLevel="0" collapsed="false">
      <c r="A25" s="88"/>
      <c r="B25" s="90" t="s">
        <v>40</v>
      </c>
      <c r="C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"/>
      <c r="R25" s="3"/>
      <c r="S25" s="4"/>
      <c r="T25" s="2"/>
      <c r="U25" s="2"/>
      <c r="V25" s="2"/>
      <c r="W25" s="2"/>
      <c r="Z25" s="2"/>
      <c r="AA25" s="91"/>
      <c r="AMJ25" s="0"/>
    </row>
    <row r="26" s="5" customFormat="true" ht="13.8" hidden="false" customHeight="false" outlineLevel="0" collapsed="false">
      <c r="A26" s="88"/>
      <c r="B26" s="92" t="s">
        <v>41</v>
      </c>
      <c r="C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"/>
      <c r="R26" s="3"/>
      <c r="S26" s="4"/>
      <c r="T26" s="2"/>
      <c r="V26" s="2"/>
      <c r="W26" s="2"/>
      <c r="Z26" s="2"/>
      <c r="AA26" s="91"/>
      <c r="AMJ26" s="0"/>
    </row>
    <row r="27" s="5" customFormat="true" ht="13.8" hidden="false" customHeight="false" outlineLevel="0" collapsed="false">
      <c r="C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"/>
      <c r="R27" s="3"/>
      <c r="S27" s="4"/>
      <c r="T27" s="2"/>
      <c r="U27" s="2"/>
      <c r="V27" s="2"/>
      <c r="W27" s="2"/>
      <c r="Z27" s="2"/>
      <c r="AA27" s="2"/>
      <c r="AMJ27" s="0"/>
    </row>
    <row r="28" s="5" customFormat="true" ht="13.8" hidden="false" customHeight="false" outlineLevel="0" collapsed="false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"/>
      <c r="R28" s="3"/>
      <c r="S28" s="4"/>
      <c r="T28" s="2"/>
      <c r="U28" s="2"/>
      <c r="V28" s="2"/>
      <c r="W28" s="2"/>
      <c r="X28" s="2"/>
      <c r="Y28" s="3"/>
      <c r="Z28" s="2"/>
      <c r="AMJ28" s="0"/>
    </row>
    <row r="29" s="5" customFormat="true" ht="13.8" hidden="false" customHeight="false" outlineLevel="0" collapsed="false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"/>
      <c r="R29" s="3"/>
      <c r="S29" s="4"/>
      <c r="T29" s="2"/>
      <c r="U29" s="2"/>
      <c r="V29" s="2"/>
      <c r="W29" s="2"/>
      <c r="X29" s="2"/>
      <c r="Y29" s="3"/>
      <c r="Z29" s="2"/>
      <c r="AMJ29" s="0"/>
    </row>
    <row r="30" s="5" customFormat="true" ht="13.8" hidden="false" customHeight="false" outlineLevel="0" collapsed="false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3"/>
      <c r="R30" s="3"/>
      <c r="S30" s="4"/>
      <c r="T30" s="2"/>
      <c r="U30" s="2"/>
      <c r="V30" s="2"/>
      <c r="W30" s="2"/>
      <c r="X30" s="2"/>
      <c r="Y30" s="3"/>
      <c r="Z30" s="2"/>
      <c r="AMJ30" s="0"/>
    </row>
    <row r="31" s="5" customFormat="true" ht="13.8" hidden="false" customHeight="false" outlineLevel="0" collapsed="false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  <c r="R31" s="3"/>
      <c r="S31" s="4"/>
      <c r="T31" s="2"/>
      <c r="U31" s="2"/>
      <c r="V31" s="2"/>
      <c r="W31" s="2"/>
      <c r="X31" s="2"/>
      <c r="Y31" s="3"/>
      <c r="Z31" s="2"/>
      <c r="AMJ31" s="0"/>
    </row>
    <row r="32" s="5" customFormat="true" ht="13.8" hidden="false" customHeight="false" outlineLevel="0" collapsed="false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3"/>
      <c r="R32" s="3"/>
      <c r="S32" s="4"/>
      <c r="T32" s="2"/>
      <c r="U32" s="2"/>
      <c r="V32" s="2"/>
      <c r="W32" s="2"/>
      <c r="X32" s="2"/>
      <c r="Y32" s="3"/>
      <c r="Z32" s="2"/>
      <c r="AMJ32" s="0"/>
    </row>
    <row r="33" s="5" customFormat="true" ht="13.8" hidden="false" customHeight="false" outlineLevel="0" collapsed="false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3"/>
      <c r="R33" s="3"/>
      <c r="S33" s="4"/>
      <c r="T33" s="2"/>
      <c r="U33" s="2"/>
      <c r="V33" s="2"/>
      <c r="W33" s="2"/>
      <c r="X33" s="2"/>
      <c r="Y33" s="3"/>
      <c r="Z33" s="2"/>
      <c r="AMJ33" s="0"/>
    </row>
    <row r="34" s="5" customFormat="true" ht="13.8" hidden="false" customHeight="false" outlineLevel="0" collapsed="false">
      <c r="B34" s="5" t="s">
        <v>34</v>
      </c>
      <c r="C34" s="2" t="s">
        <v>34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3"/>
      <c r="R34" s="3"/>
      <c r="S34" s="4"/>
      <c r="T34" s="2"/>
      <c r="U34" s="2"/>
      <c r="V34" s="2"/>
      <c r="W34" s="2"/>
      <c r="X34" s="2"/>
      <c r="Y34" s="3"/>
      <c r="Z34" s="2"/>
      <c r="AMJ34" s="0"/>
    </row>
    <row r="35" s="5" customFormat="true" ht="13.8" hidden="false" customHeight="false" outlineLevel="0" collapsed="false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3"/>
      <c r="R35" s="3"/>
      <c r="S35" s="4"/>
      <c r="T35" s="2"/>
      <c r="U35" s="2"/>
      <c r="V35" s="2"/>
      <c r="W35" s="2"/>
      <c r="X35" s="2"/>
      <c r="Y35" s="3"/>
      <c r="Z35" s="2"/>
      <c r="AMJ35" s="0"/>
    </row>
    <row r="36" s="5" customFormat="true" ht="13.8" hidden="false" customHeight="false" outlineLevel="0" collapsed="false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3"/>
      <c r="R36" s="3"/>
      <c r="S36" s="4"/>
      <c r="T36" s="2"/>
      <c r="U36" s="2"/>
      <c r="V36" s="2"/>
      <c r="W36" s="2"/>
      <c r="X36" s="2"/>
      <c r="Y36" s="3"/>
      <c r="Z36" s="2"/>
      <c r="AMJ36" s="0"/>
    </row>
    <row r="37" s="5" customFormat="true" ht="13.8" hidden="false" customHeight="false" outlineLevel="0" collapsed="false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3"/>
      <c r="R37" s="3"/>
      <c r="S37" s="4"/>
      <c r="T37" s="2"/>
      <c r="U37" s="2"/>
      <c r="V37" s="2"/>
      <c r="W37" s="2"/>
      <c r="X37" s="2"/>
      <c r="Y37" s="3"/>
      <c r="Z37" s="2"/>
      <c r="AMJ37" s="0"/>
    </row>
    <row r="38" s="5" customFormat="true" ht="13.8" hidden="false" customHeight="false" outlineLevel="0" collapsed="false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3"/>
      <c r="R38" s="3"/>
      <c r="S38" s="4"/>
      <c r="T38" s="2"/>
      <c r="U38" s="2"/>
      <c r="V38" s="2"/>
      <c r="W38" s="2"/>
      <c r="X38" s="2"/>
      <c r="Y38" s="3"/>
      <c r="Z38" s="2"/>
      <c r="AMJ38" s="0"/>
    </row>
    <row r="39" s="5" customFormat="true" ht="13.8" hidden="false" customHeight="false" outlineLevel="0" collapsed="false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3"/>
      <c r="R39" s="3"/>
      <c r="S39" s="4"/>
      <c r="T39" s="2"/>
      <c r="U39" s="2"/>
      <c r="V39" s="2"/>
      <c r="W39" s="2"/>
      <c r="X39" s="2"/>
      <c r="Y39" s="3"/>
      <c r="Z39" s="2"/>
      <c r="AMJ39" s="0"/>
    </row>
    <row r="40" s="5" customFormat="true" ht="13.8" hidden="false" customHeight="false" outlineLevel="0" collapsed="false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3"/>
      <c r="R40" s="3"/>
      <c r="S40" s="4"/>
      <c r="T40" s="2"/>
      <c r="U40" s="2"/>
      <c r="V40" s="2"/>
      <c r="W40" s="2"/>
      <c r="X40" s="2"/>
      <c r="Y40" s="3"/>
      <c r="Z40" s="2"/>
      <c r="AMJ40" s="0"/>
    </row>
    <row r="41" s="5" customFormat="true" ht="13.8" hidden="false" customHeight="false" outlineLevel="0" collapsed="false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3"/>
      <c r="R41" s="3"/>
      <c r="S41" s="4"/>
      <c r="T41" s="2"/>
      <c r="U41" s="2"/>
      <c r="V41" s="2"/>
      <c r="W41" s="2"/>
      <c r="X41" s="2"/>
      <c r="Y41" s="3"/>
      <c r="Z41" s="2"/>
      <c r="AMJ41" s="0"/>
    </row>
  </sheetData>
  <sheetProtection algorithmName="SHA-512" hashValue="yvaA7w/Xcj9iC3T53zF8EujmUL236yVqVUi0IxBHfGDAbrOZG5vf4Kp1mRrJMB2ou8mo7j6vluivIol/USUZMw==" saltValue="bOwUaIrCoD9SXMKnWqA8lg==" spinCount="100000" sheet="true" formatCells="false" formatColumns="false" formatRows="false" insertColumns="false" insertRows="false" insertHyperlinks="false" deleteColumns="false" deleteRows="false" sort="false" autoFilter="false" pivotTables="false"/>
  <mergeCells count="1">
    <mergeCell ref="S3:U3"/>
  </mergeCells>
  <conditionalFormatting sqref="O9:O10 N9:N12 O6:O8 L9:M10 C5:K10 L5:N8">
    <cfRule type="cellIs" priority="2" operator="not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1</formula>
    </cfRule>
  </conditionalFormatting>
  <conditionalFormatting sqref="C12">
    <cfRule type="cellIs" priority="4" operator="not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1</formula>
    </cfRule>
  </conditionalFormatting>
  <conditionalFormatting sqref="F12 H12">
    <cfRule type="cellIs" priority="6" operator="notEqual" aboveAverage="0" equalAverage="0" bottom="0" percent="0" rank="0" text="" dxfId="4">
      <formula>1</formula>
    </cfRule>
    <cfRule type="cellIs" priority="7" operator="equal" aboveAverage="0" equalAverage="0" bottom="0" percent="0" rank="0" text="" dxfId="5">
      <formula>1</formula>
    </cfRule>
  </conditionalFormatting>
  <conditionalFormatting sqref="D12:E12">
    <cfRule type="cellIs" priority="8" operator="notEqual" aboveAverage="0" equalAverage="0" bottom="0" percent="0" rank="0" text="" dxfId="6">
      <formula>1</formula>
    </cfRule>
    <cfRule type="cellIs" priority="9" operator="equal" aboveAverage="0" equalAverage="0" bottom="0" percent="0" rank="0" text="" dxfId="7">
      <formula>1</formula>
    </cfRule>
  </conditionalFormatting>
  <conditionalFormatting sqref="I12:K12">
    <cfRule type="cellIs" priority="10" operator="notEqual" aboveAverage="0" equalAverage="0" bottom="0" percent="0" rank="0" text="" dxfId="8">
      <formula>1</formula>
    </cfRule>
    <cfRule type="cellIs" priority="11" operator="equal" aboveAverage="0" equalAverage="0" bottom="0" percent="0" rank="0" text="" dxfId="9">
      <formula>1</formula>
    </cfRule>
  </conditionalFormatting>
  <conditionalFormatting sqref="G12">
    <cfRule type="cellIs" priority="12" operator="notEqual" aboveAverage="0" equalAverage="0" bottom="0" percent="0" rank="0" text="" dxfId="10">
      <formula>1</formula>
    </cfRule>
    <cfRule type="cellIs" priority="13" operator="equal" aboveAverage="0" equalAverage="0" bottom="0" percent="0" rank="0" text="" dxfId="11">
      <formula>1</formula>
    </cfRule>
  </conditionalFormatting>
  <conditionalFormatting sqref="L12">
    <cfRule type="cellIs" priority="14" operator="notEqual" aboveAverage="0" equalAverage="0" bottom="0" percent="0" rank="0" text="" dxfId="12">
      <formula>1</formula>
    </cfRule>
    <cfRule type="cellIs" priority="15" operator="equal" aboveAverage="0" equalAverage="0" bottom="0" percent="0" rank="0" text="" dxfId="13">
      <formula>1</formula>
    </cfRule>
  </conditionalFormatting>
  <conditionalFormatting sqref="M12">
    <cfRule type="cellIs" priority="16" operator="notEqual" aboveAverage="0" equalAverage="0" bottom="0" percent="0" rank="0" text="" dxfId="14">
      <formula>1</formula>
    </cfRule>
    <cfRule type="cellIs" priority="17" operator="equal" aboveAverage="0" equalAverage="0" bottom="0" percent="0" rank="0" text="" dxfId="15">
      <formula>1</formula>
    </cfRule>
  </conditionalFormatting>
  <conditionalFormatting sqref="O12">
    <cfRule type="cellIs" priority="18" operator="notEqual" aboveAverage="0" equalAverage="0" bottom="0" percent="0" rank="0" text="" dxfId="16">
      <formula>1</formula>
    </cfRule>
    <cfRule type="cellIs" priority="19" operator="equal" aboveAverage="0" equalAverage="0" bottom="0" percent="0" rank="0" text="" dxfId="17">
      <formula>1</formula>
    </cfRule>
  </conditionalFormatting>
  <conditionalFormatting sqref="C11">
    <cfRule type="cellIs" priority="20" operator="notEqual" aboveAverage="0" equalAverage="0" bottom="0" percent="0" rank="0" text="" dxfId="18">
      <formula>1</formula>
    </cfRule>
    <cfRule type="cellIs" priority="21" operator="equal" aboveAverage="0" equalAverage="0" bottom="0" percent="0" rank="0" text="" dxfId="19">
      <formula>1</formula>
    </cfRule>
  </conditionalFormatting>
  <conditionalFormatting sqref="F11 H11">
    <cfRule type="cellIs" priority="22" operator="notEqual" aboveAverage="0" equalAverage="0" bottom="0" percent="0" rank="0" text="" dxfId="20">
      <formula>1</formula>
    </cfRule>
    <cfRule type="cellIs" priority="23" operator="equal" aboveAverage="0" equalAverage="0" bottom="0" percent="0" rank="0" text="" dxfId="21">
      <formula>1</formula>
    </cfRule>
  </conditionalFormatting>
  <conditionalFormatting sqref="D11:E11">
    <cfRule type="cellIs" priority="24" operator="notEqual" aboveAverage="0" equalAverage="0" bottom="0" percent="0" rank="0" text="" dxfId="22">
      <formula>1</formula>
    </cfRule>
    <cfRule type="cellIs" priority="25" operator="equal" aboveAverage="0" equalAverage="0" bottom="0" percent="0" rank="0" text="" dxfId="23">
      <formula>1</formula>
    </cfRule>
  </conditionalFormatting>
  <conditionalFormatting sqref="I11:K11">
    <cfRule type="cellIs" priority="26" operator="notEqual" aboveAverage="0" equalAverage="0" bottom="0" percent="0" rank="0" text="" dxfId="24">
      <formula>1</formula>
    </cfRule>
    <cfRule type="cellIs" priority="27" operator="equal" aboveAverage="0" equalAverage="0" bottom="0" percent="0" rank="0" text="" dxfId="25">
      <formula>1</formula>
    </cfRule>
  </conditionalFormatting>
  <conditionalFormatting sqref="G11">
    <cfRule type="cellIs" priority="28" operator="notEqual" aboveAverage="0" equalAverage="0" bottom="0" percent="0" rank="0" text="" dxfId="26">
      <formula>1</formula>
    </cfRule>
    <cfRule type="cellIs" priority="29" operator="equal" aboveAverage="0" equalAverage="0" bottom="0" percent="0" rank="0" text="" dxfId="27">
      <formula>1</formula>
    </cfRule>
  </conditionalFormatting>
  <conditionalFormatting sqref="L11">
    <cfRule type="cellIs" priority="30" operator="notEqual" aboveAverage="0" equalAverage="0" bottom="0" percent="0" rank="0" text="" dxfId="28">
      <formula>1</formula>
    </cfRule>
    <cfRule type="cellIs" priority="31" operator="equal" aboveAverage="0" equalAverage="0" bottom="0" percent="0" rank="0" text="" dxfId="29">
      <formula>1</formula>
    </cfRule>
  </conditionalFormatting>
  <conditionalFormatting sqref="M11">
    <cfRule type="cellIs" priority="32" operator="notEqual" aboveAverage="0" equalAverage="0" bottom="0" percent="0" rank="0" text="" dxfId="30">
      <formula>1</formula>
    </cfRule>
    <cfRule type="cellIs" priority="33" operator="equal" aboveAverage="0" equalAverage="0" bottom="0" percent="0" rank="0" text="" dxfId="31">
      <formula>1</formula>
    </cfRule>
  </conditionalFormatting>
  <conditionalFormatting sqref="O11">
    <cfRule type="cellIs" priority="34" operator="notEqual" aboveAverage="0" equalAverage="0" bottom="0" percent="0" rank="0" text="" dxfId="32">
      <formula>1</formula>
    </cfRule>
    <cfRule type="cellIs" priority="35" operator="equal" aboveAverage="0" equalAverage="0" bottom="0" percent="0" rank="0" text="" dxfId="33">
      <formula>1</formula>
    </cfRule>
  </conditionalFormatting>
  <hyperlinks>
    <hyperlink ref="S3" r:id="rId1" display="Instructions"/>
    <hyperlink ref="B24" r:id="rId2" display="www.dimodelo.com"/>
    <hyperlink ref="B25" r:id="rId3" display="contact@dimodelo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6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42.14"/>
    <col collapsed="false" customWidth="true" hidden="false" outlineLevel="0" max="3" min="3" style="0" width="9.29"/>
    <col collapsed="false" customWidth="true" hidden="false" outlineLevel="0" max="4" min="4" style="0" width="17.58"/>
    <col collapsed="false" customWidth="true" hidden="false" outlineLevel="0" max="5" min="5" style="0" width="10.99"/>
    <col collapsed="false" customWidth="true" hidden="false" outlineLevel="0" max="6" min="6" style="0" width="8.29"/>
    <col collapsed="false" customWidth="true" hidden="false" outlineLevel="0" max="7" min="7" style="0" width="14.57"/>
    <col collapsed="false" customWidth="true" hidden="false" outlineLevel="0" max="8" min="8" style="0" width="16.42"/>
    <col collapsed="false" customWidth="true" hidden="false" outlineLevel="0" max="9" min="9" style="0" width="45.86"/>
    <col collapsed="false" customWidth="true" hidden="false" outlineLevel="0" max="1025" min="10" style="0" width="8.67"/>
  </cols>
  <sheetData>
    <row r="2" customFormat="false" ht="63" hidden="false" customHeight="true" outlineLevel="0" collapsed="false">
      <c r="H2" s="93" t="s">
        <v>0</v>
      </c>
    </row>
    <row r="3" customFormat="false" ht="21.75" hidden="false" customHeight="true" outlineLevel="0" collapsed="false"/>
    <row r="4" s="40" customFormat="true" ht="23.25" hidden="false" customHeight="false" outlineLevel="0" collapsed="false">
      <c r="B4" s="94" t="s">
        <v>42</v>
      </c>
      <c r="C4" s="95" t="s">
        <v>43</v>
      </c>
      <c r="D4" s="95"/>
      <c r="E4" s="95"/>
      <c r="F4" s="96" t="s">
        <v>44</v>
      </c>
      <c r="G4" s="96"/>
      <c r="H4" s="96"/>
      <c r="I4" s="97"/>
    </row>
    <row r="5" s="40" customFormat="true" ht="15" hidden="false" customHeight="false" outlineLevel="0" collapsed="false">
      <c r="B5" s="98"/>
      <c r="C5" s="99" t="s">
        <v>45</v>
      </c>
      <c r="D5" s="100" t="s">
        <v>46</v>
      </c>
      <c r="E5" s="101" t="s">
        <v>47</v>
      </c>
      <c r="F5" s="102" t="s">
        <v>45</v>
      </c>
      <c r="G5" s="102" t="s">
        <v>46</v>
      </c>
      <c r="H5" s="103" t="s">
        <v>47</v>
      </c>
      <c r="I5" s="104" t="s">
        <v>48</v>
      </c>
      <c r="J5" s="105"/>
    </row>
    <row r="6" s="40" customFormat="true" ht="12.75" hidden="false" customHeight="false" outlineLevel="0" collapsed="false">
      <c r="B6" s="106" t="s">
        <v>18</v>
      </c>
      <c r="C6" s="107"/>
      <c r="D6" s="108"/>
      <c r="E6" s="109"/>
      <c r="F6" s="110"/>
      <c r="G6" s="110"/>
      <c r="H6" s="111"/>
      <c r="I6" s="112"/>
    </row>
    <row r="7" s="40" customFormat="true" ht="12.75" hidden="false" customHeight="false" outlineLevel="0" collapsed="false">
      <c r="B7" s="113" t="s">
        <v>49</v>
      </c>
      <c r="C7" s="107" t="n">
        <v>4</v>
      </c>
      <c r="D7" s="114" t="n">
        <f aca="false">+Variables!$C$22</f>
        <v>1500</v>
      </c>
      <c r="E7" s="115" t="n">
        <f aca="false">+C7*D7</f>
        <v>6000</v>
      </c>
      <c r="F7" s="110" t="n">
        <v>4</v>
      </c>
      <c r="G7" s="116" t="n">
        <f aca="false">+Variables!$C$22</f>
        <v>1500</v>
      </c>
      <c r="H7" s="117" t="n">
        <f aca="false">+F7*G7</f>
        <v>6000</v>
      </c>
      <c r="I7" s="118" t="s">
        <v>50</v>
      </c>
    </row>
    <row r="8" s="40" customFormat="true" ht="12.75" hidden="false" customHeight="false" outlineLevel="0" collapsed="false">
      <c r="B8" s="113" t="s">
        <v>51</v>
      </c>
      <c r="C8" s="107" t="n">
        <v>2</v>
      </c>
      <c r="D8" s="114" t="n">
        <f aca="false">+Variables!$C$22</f>
        <v>1500</v>
      </c>
      <c r="E8" s="115" t="n">
        <f aca="false">+C8*D8</f>
        <v>3000</v>
      </c>
      <c r="F8" s="110" t="n">
        <v>2</v>
      </c>
      <c r="G8" s="116" t="n">
        <f aca="false">+Variables!$C$22</f>
        <v>1500</v>
      </c>
      <c r="H8" s="119" t="n">
        <f aca="false">+F8*G8</f>
        <v>3000</v>
      </c>
      <c r="I8" s="118" t="s">
        <v>52</v>
      </c>
    </row>
    <row r="9" s="40" customFormat="true" ht="12.75" hidden="false" customHeight="false" outlineLevel="0" collapsed="false">
      <c r="B9" s="106" t="s">
        <v>53</v>
      </c>
      <c r="C9" s="107"/>
      <c r="D9" s="114"/>
      <c r="E9" s="115"/>
      <c r="F9" s="110"/>
      <c r="G9" s="116"/>
      <c r="H9" s="119"/>
      <c r="I9" s="118"/>
    </row>
    <row r="10" s="40" customFormat="true" ht="12.75" hidden="false" customHeight="false" outlineLevel="0" collapsed="false">
      <c r="B10" s="113" t="s">
        <v>54</v>
      </c>
      <c r="C10" s="107"/>
      <c r="D10" s="114"/>
      <c r="E10" s="115"/>
      <c r="F10" s="110"/>
      <c r="G10" s="110"/>
      <c r="H10" s="119"/>
      <c r="I10" s="118"/>
    </row>
    <row r="11" s="40" customFormat="true" ht="12.75" hidden="false" customHeight="false" outlineLevel="0" collapsed="false">
      <c r="B11" s="113" t="s">
        <v>55</v>
      </c>
      <c r="C11" s="107" t="n">
        <v>2</v>
      </c>
      <c r="D11" s="114" t="n">
        <f aca="false">+Variables!$C$22</f>
        <v>1500</v>
      </c>
      <c r="E11" s="115" t="n">
        <f aca="false">+C11*D11</f>
        <v>3000</v>
      </c>
      <c r="F11" s="110" t="n">
        <v>2</v>
      </c>
      <c r="G11" s="116" t="n">
        <f aca="false">+Variables!$C$22</f>
        <v>1500</v>
      </c>
      <c r="H11" s="119" t="n">
        <f aca="false">+F11*G11</f>
        <v>3000</v>
      </c>
      <c r="I11" s="120" t="s">
        <v>56</v>
      </c>
    </row>
    <row r="12" s="40" customFormat="true" ht="12.75" hidden="false" customHeight="false" outlineLevel="0" collapsed="false">
      <c r="B12" s="113"/>
      <c r="C12" s="107" t="n">
        <v>1</v>
      </c>
      <c r="D12" s="114" t="n">
        <f aca="false">+Variables!$C$22</f>
        <v>1500</v>
      </c>
      <c r="E12" s="115" t="n">
        <f aca="false">+C12*D12</f>
        <v>1500</v>
      </c>
      <c r="F12" s="110" t="n">
        <v>1</v>
      </c>
      <c r="G12" s="116" t="n">
        <f aca="false">+Variables!$C$22</f>
        <v>1500</v>
      </c>
      <c r="H12" s="119" t="n">
        <f aca="false">+F12*G12</f>
        <v>1500</v>
      </c>
      <c r="I12" s="120"/>
    </row>
    <row r="13" s="40" customFormat="true" ht="12.75" hidden="false" customHeight="false" outlineLevel="0" collapsed="false">
      <c r="B13" s="106" t="s">
        <v>57</v>
      </c>
      <c r="C13" s="107"/>
      <c r="D13" s="114"/>
      <c r="E13" s="115"/>
      <c r="F13" s="110"/>
      <c r="G13" s="110"/>
      <c r="H13" s="119"/>
      <c r="I13" s="118"/>
    </row>
    <row r="14" s="40" customFormat="true" ht="12.75" hidden="false" customHeight="false" outlineLevel="0" collapsed="false">
      <c r="B14" s="113" t="s">
        <v>58</v>
      </c>
      <c r="C14" s="107"/>
      <c r="D14" s="114"/>
      <c r="E14" s="115"/>
      <c r="F14" s="110"/>
      <c r="G14" s="110"/>
      <c r="H14" s="119"/>
      <c r="I14" s="118"/>
    </row>
    <row r="15" s="40" customFormat="true" ht="12.75" hidden="false" customHeight="false" outlineLevel="0" collapsed="false">
      <c r="B15" s="121" t="s">
        <v>59</v>
      </c>
      <c r="C15" s="107" t="n">
        <f aca="false">+'Data Warehouse Matrix'!P22</f>
        <v>39</v>
      </c>
      <c r="D15" s="114" t="n">
        <f aca="false">+Variables!$C$22</f>
        <v>1500</v>
      </c>
      <c r="E15" s="115" t="n">
        <f aca="false">+D15*C15</f>
        <v>58500</v>
      </c>
      <c r="F15" s="122" t="n">
        <f aca="false">+'Data Warehouse Matrix'!P21</f>
        <v>13</v>
      </c>
      <c r="G15" s="116" t="n">
        <f aca="false">+Variables!$C$22</f>
        <v>1500</v>
      </c>
      <c r="H15" s="119" t="n">
        <f aca="false">+F15*G15</f>
        <v>19500</v>
      </c>
      <c r="I15" s="123"/>
    </row>
    <row r="16" s="40" customFormat="true" ht="12.75" hidden="false" customHeight="false" outlineLevel="0" collapsed="false">
      <c r="B16" s="121" t="s">
        <v>1</v>
      </c>
      <c r="C16" s="107" t="n">
        <f aca="false">+'Data Warehouse Matrix'!Y13</f>
        <v>24</v>
      </c>
      <c r="D16" s="114" t="n">
        <f aca="false">+Variables!$C$22</f>
        <v>1500</v>
      </c>
      <c r="E16" s="115" t="n">
        <f aca="false">+D16*C16</f>
        <v>36000</v>
      </c>
      <c r="F16" s="124" t="n">
        <f aca="false">+'Data Warehouse Matrix'!X13</f>
        <v>8</v>
      </c>
      <c r="G16" s="116" t="n">
        <f aca="false">+Variables!$C$22</f>
        <v>1500</v>
      </c>
      <c r="H16" s="125" t="n">
        <f aca="false">+F16*G16</f>
        <v>12000</v>
      </c>
      <c r="I16" s="126" t="str">
        <f aca="false">+CONCATENATE("Dimodelo Architect Savings: ",+TEXT(E25-H25,"$#,###"))</f>
        <v>Dimodelo Architect Savings: $63000</v>
      </c>
    </row>
    <row r="17" s="40" customFormat="true" ht="12.75" hidden="false" customHeight="false" outlineLevel="0" collapsed="false">
      <c r="B17" s="113" t="s">
        <v>60</v>
      </c>
      <c r="C17" s="107" t="n">
        <v>11</v>
      </c>
      <c r="D17" s="114" t="n">
        <f aca="false">+Variables!$C$22</f>
        <v>1500</v>
      </c>
      <c r="E17" s="115" t="n">
        <f aca="false">+D17*C17</f>
        <v>16500</v>
      </c>
      <c r="F17" s="110" t="n">
        <v>11</v>
      </c>
      <c r="G17" s="116" t="n">
        <f aca="false">+Variables!$C$22</f>
        <v>1500</v>
      </c>
      <c r="H17" s="119" t="n">
        <f aca="false">+G17*F17</f>
        <v>16500</v>
      </c>
      <c r="I17" s="118" t="s">
        <v>61</v>
      </c>
    </row>
    <row r="18" s="40" customFormat="true" ht="12.75" hidden="false" customHeight="false" outlineLevel="0" collapsed="false">
      <c r="B18" s="127" t="s">
        <v>62</v>
      </c>
      <c r="C18" s="107" t="n">
        <v>4</v>
      </c>
      <c r="D18" s="114" t="n">
        <f aca="false">+Variables!$C$22</f>
        <v>1500</v>
      </c>
      <c r="E18" s="115" t="n">
        <f aca="false">+D18*C18</f>
        <v>6000</v>
      </c>
      <c r="F18" s="110" t="n">
        <v>4</v>
      </c>
      <c r="G18" s="116" t="n">
        <f aca="false">+Variables!$C$22</f>
        <v>1500</v>
      </c>
      <c r="H18" s="119" t="n">
        <f aca="false">+G18*F18</f>
        <v>6000</v>
      </c>
      <c r="I18" s="120" t="s">
        <v>63</v>
      </c>
    </row>
    <row r="19" s="40" customFormat="true" ht="12.75" hidden="false" customHeight="false" outlineLevel="0" collapsed="false">
      <c r="B19" s="106" t="s">
        <v>64</v>
      </c>
      <c r="C19" s="107" t="n">
        <v>5</v>
      </c>
      <c r="D19" s="114" t="n">
        <f aca="false">+Variables!$C$22</f>
        <v>1500</v>
      </c>
      <c r="E19" s="115" t="n">
        <f aca="false">+D19*C19</f>
        <v>7500</v>
      </c>
      <c r="F19" s="110" t="n">
        <v>5</v>
      </c>
      <c r="G19" s="116" t="n">
        <f aca="false">+Variables!$C$22</f>
        <v>1500</v>
      </c>
      <c r="H19" s="119" t="n">
        <f aca="false">+G19*F19</f>
        <v>7500</v>
      </c>
      <c r="I19" s="118" t="s">
        <v>65</v>
      </c>
    </row>
    <row r="20" s="40" customFormat="true" ht="12.75" hidden="false" customHeight="false" outlineLevel="0" collapsed="false">
      <c r="B20" s="106" t="s">
        <v>66</v>
      </c>
      <c r="C20" s="107" t="n">
        <v>5</v>
      </c>
      <c r="D20" s="114" t="n">
        <f aca="false">+Variables!$C$22</f>
        <v>1500</v>
      </c>
      <c r="E20" s="115" t="n">
        <f aca="false">+D20*C20</f>
        <v>7500</v>
      </c>
      <c r="F20" s="110" t="n">
        <v>5</v>
      </c>
      <c r="G20" s="116" t="n">
        <f aca="false">+Variables!$C$22</f>
        <v>1500</v>
      </c>
      <c r="H20" s="119" t="n">
        <f aca="false">+G20*F20</f>
        <v>7500</v>
      </c>
      <c r="I20" s="118" t="s">
        <v>67</v>
      </c>
    </row>
    <row r="21" s="40" customFormat="true" ht="12.75" hidden="false" customHeight="false" outlineLevel="0" collapsed="false">
      <c r="B21" s="106" t="s">
        <v>68</v>
      </c>
      <c r="C21" s="107" t="n">
        <v>2</v>
      </c>
      <c r="D21" s="114" t="n">
        <f aca="false">+Variables!$C$22</f>
        <v>1500</v>
      </c>
      <c r="E21" s="115" t="n">
        <f aca="false">+D21*C21</f>
        <v>3000</v>
      </c>
      <c r="F21" s="110" t="n">
        <v>2</v>
      </c>
      <c r="G21" s="116" t="n">
        <f aca="false">+Variables!$C$22</f>
        <v>1500</v>
      </c>
      <c r="H21" s="119" t="n">
        <f aca="false">+G21*F21</f>
        <v>3000</v>
      </c>
      <c r="I21" s="118" t="s">
        <v>69</v>
      </c>
    </row>
    <row r="22" s="40" customFormat="true" ht="12.75" hidden="false" customHeight="false" outlineLevel="0" collapsed="false">
      <c r="B22" s="106" t="s">
        <v>70</v>
      </c>
      <c r="C22" s="107" t="n">
        <v>5</v>
      </c>
      <c r="D22" s="114" t="n">
        <f aca="false">+Variables!$C$22</f>
        <v>1500</v>
      </c>
      <c r="E22" s="115" t="n">
        <f aca="false">+D22*C22</f>
        <v>7500</v>
      </c>
      <c r="F22" s="110" t="n">
        <v>5</v>
      </c>
      <c r="G22" s="116" t="n">
        <f aca="false">+Variables!$C$22</f>
        <v>1500</v>
      </c>
      <c r="H22" s="119" t="n">
        <f aca="false">+G22*F22</f>
        <v>7500</v>
      </c>
      <c r="I22" s="118" t="s">
        <v>71</v>
      </c>
    </row>
    <row r="23" s="40" customFormat="true" ht="12.75" hidden="false" customHeight="false" outlineLevel="0" collapsed="false">
      <c r="B23" s="106" t="s">
        <v>72</v>
      </c>
      <c r="C23" s="107" t="n">
        <v>3</v>
      </c>
      <c r="D23" s="114" t="n">
        <f aca="false">+Variables!$C$22</f>
        <v>1500</v>
      </c>
      <c r="E23" s="115" t="n">
        <f aca="false">+D23*C23</f>
        <v>4500</v>
      </c>
      <c r="F23" s="110" t="n">
        <v>3</v>
      </c>
      <c r="G23" s="116" t="n">
        <f aca="false">+Variables!$C$22</f>
        <v>1500</v>
      </c>
      <c r="H23" s="119" t="n">
        <f aca="false">+G23*F23</f>
        <v>4500</v>
      </c>
      <c r="I23" s="118" t="s">
        <v>73</v>
      </c>
    </row>
    <row r="24" s="40" customFormat="true" ht="12.75" hidden="false" customHeight="false" outlineLevel="0" collapsed="false">
      <c r="B24" s="98"/>
      <c r="C24" s="107"/>
      <c r="D24" s="108"/>
      <c r="E24" s="115"/>
      <c r="F24" s="110"/>
      <c r="G24" s="110"/>
      <c r="H24" s="128"/>
      <c r="I24" s="112"/>
    </row>
    <row r="25" s="40" customFormat="true" ht="21" hidden="false" customHeight="true" outlineLevel="0" collapsed="false">
      <c r="B25" s="129" t="s">
        <v>74</v>
      </c>
      <c r="C25" s="130" t="n">
        <f aca="false">SUM(C6:C24)</f>
        <v>107</v>
      </c>
      <c r="D25" s="131"/>
      <c r="E25" s="132" t="n">
        <f aca="false">SUM(E7:E24)</f>
        <v>160500</v>
      </c>
      <c r="F25" s="133" t="n">
        <f aca="false">SUM(F6:F24)</f>
        <v>65</v>
      </c>
      <c r="G25" s="133"/>
      <c r="H25" s="134" t="n">
        <f aca="false">SUM(H7:H24)</f>
        <v>97500</v>
      </c>
      <c r="I25" s="135"/>
    </row>
    <row r="26" s="40" customFormat="true" ht="12.75" hidden="false" customHeight="false" outlineLevel="0" collapsed="false">
      <c r="B26" s="136"/>
      <c r="E26" s="137"/>
      <c r="F26" s="138"/>
    </row>
    <row r="27" s="40" customFormat="true" ht="12.75" hidden="false" customHeight="false" outlineLevel="0" collapsed="false">
      <c r="B27" s="139"/>
      <c r="C27" s="140"/>
      <c r="E27" s="137"/>
      <c r="F27" s="138"/>
    </row>
    <row r="28" s="40" customFormat="true" ht="12.75" hidden="false" customHeight="false" outlineLevel="0" collapsed="false">
      <c r="B28" s="90" t="s">
        <v>39</v>
      </c>
      <c r="E28" s="137"/>
      <c r="F28" s="138"/>
    </row>
    <row r="29" s="40" customFormat="true" ht="12.75" hidden="false" customHeight="false" outlineLevel="0" collapsed="false">
      <c r="B29" s="90" t="s">
        <v>40</v>
      </c>
      <c r="E29" s="137"/>
      <c r="F29" s="138"/>
    </row>
    <row r="30" s="40" customFormat="true" ht="12.75" hidden="false" customHeight="false" outlineLevel="0" collapsed="false">
      <c r="B30" s="92" t="s">
        <v>41</v>
      </c>
      <c r="E30" s="137"/>
    </row>
    <row r="31" s="40" customFormat="true" ht="12.75" hidden="false" customHeight="false" outlineLevel="0" collapsed="false">
      <c r="E31" s="137"/>
    </row>
    <row r="32" s="40" customFormat="true" ht="12.75" hidden="false" customHeight="false" outlineLevel="0" collapsed="false">
      <c r="E32" s="136"/>
    </row>
    <row r="33" s="40" customFormat="true" ht="12.75" hidden="false" customHeight="false" outlineLevel="0" collapsed="false"/>
    <row r="34" s="40" customFormat="true" ht="12.75" hidden="false" customHeight="false" outlineLevel="0" collapsed="false"/>
    <row r="35" s="40" customFormat="true" ht="12.75" hidden="false" customHeight="false" outlineLevel="0" collapsed="false"/>
    <row r="36" s="40" customFormat="true" ht="12.75" hidden="false" customHeight="false" outlineLevel="0" collapsed="false"/>
    <row r="37" s="40" customFormat="true" ht="12.75" hidden="false" customHeight="false" outlineLevel="0" collapsed="false"/>
    <row r="38" s="40" customFormat="true" ht="12.75" hidden="false" customHeight="false" outlineLevel="0" collapsed="false"/>
    <row r="39" s="40" customFormat="true" ht="12.75" hidden="false" customHeight="false" outlineLevel="0" collapsed="false"/>
    <row r="40" s="40" customFormat="true" ht="12.75" hidden="false" customHeight="false" outlineLevel="0" collapsed="false"/>
    <row r="41" s="40" customFormat="true" ht="12.75" hidden="false" customHeight="false" outlineLevel="0" collapsed="false"/>
    <row r="42" s="40" customFormat="true" ht="12.75" hidden="false" customHeight="false" outlineLevel="0" collapsed="false"/>
    <row r="43" s="40" customFormat="true" ht="12.75" hidden="false" customHeight="false" outlineLevel="0" collapsed="false"/>
    <row r="44" s="40" customFormat="true" ht="12.75" hidden="false" customHeight="false" outlineLevel="0" collapsed="false"/>
    <row r="45" s="40" customFormat="true" ht="12.75" hidden="false" customHeight="false" outlineLevel="0" collapsed="false"/>
    <row r="46" s="40" customFormat="true" ht="12.75" hidden="false" customHeight="false" outlineLevel="0" collapsed="false"/>
    <row r="47" s="40" customFormat="true" ht="12.75" hidden="false" customHeight="false" outlineLevel="0" collapsed="false"/>
    <row r="48" s="40" customFormat="true" ht="12.75" hidden="false" customHeight="false" outlineLevel="0" collapsed="false"/>
    <row r="49" s="40" customFormat="true" ht="12.75" hidden="false" customHeight="false" outlineLevel="0" collapsed="false"/>
    <row r="50" s="40" customFormat="true" ht="12.75" hidden="false" customHeight="false" outlineLevel="0" collapsed="false"/>
    <row r="51" s="40" customFormat="true" ht="12.75" hidden="false" customHeight="false" outlineLevel="0" collapsed="false"/>
    <row r="52" s="40" customFormat="true" ht="12.75" hidden="false" customHeight="false" outlineLevel="0" collapsed="false"/>
    <row r="53" s="40" customFormat="true" ht="12.75" hidden="false" customHeight="false" outlineLevel="0" collapsed="false"/>
    <row r="54" s="40" customFormat="true" ht="12.75" hidden="false" customHeight="false" outlineLevel="0" collapsed="false"/>
    <row r="55" s="40" customFormat="true" ht="12.75" hidden="false" customHeight="false" outlineLevel="0" collapsed="false"/>
    <row r="56" s="40" customFormat="true" ht="12.75" hidden="false" customHeight="false" outlineLevel="0" collapsed="false"/>
    <row r="57" s="40" customFormat="true" ht="12.75" hidden="false" customHeight="false" outlineLevel="0" collapsed="false"/>
    <row r="58" s="40" customFormat="true" ht="12.75" hidden="false" customHeight="false" outlineLevel="0" collapsed="false"/>
    <row r="59" s="40" customFormat="true" ht="12.75" hidden="false" customHeight="false" outlineLevel="0" collapsed="false"/>
    <row r="60" s="40" customFormat="true" ht="12.75" hidden="false" customHeight="false" outlineLevel="0" collapsed="false"/>
    <row r="61" s="40" customFormat="true" ht="12.75" hidden="false" customHeight="false" outlineLevel="0" collapsed="false"/>
    <row r="62" s="40" customFormat="true" ht="12.75" hidden="false" customHeight="false" outlineLevel="0" collapsed="false"/>
    <row r="63" s="40" customFormat="true" ht="12.75" hidden="false" customHeight="false" outlineLevel="0" collapsed="false"/>
    <row r="64" s="40" customFormat="true" ht="12.75" hidden="false" customHeight="false" outlineLevel="0" collapsed="false"/>
    <row r="65" s="40" customFormat="true" ht="12.75" hidden="false" customHeight="false" outlineLevel="0" collapsed="false"/>
    <row r="66" s="40" customFormat="true" ht="12.75" hidden="false" customHeight="false" outlineLevel="0" collapsed="false"/>
    <row r="67" s="40" customFormat="true" ht="12.75" hidden="false" customHeight="false" outlineLevel="0" collapsed="false"/>
    <row r="68" s="40" customFormat="true" ht="12.75" hidden="false" customHeight="false" outlineLevel="0" collapsed="false"/>
    <row r="69" s="40" customFormat="true" ht="12.75" hidden="false" customHeight="false" outlineLevel="0" collapsed="false"/>
  </sheetData>
  <sheetProtection algorithmName="SHA-512" hashValue="2+ylkIiNvlNCubZF85bFiwOu1SNgrZ/nqijV59oun8V5b0o4in8u/LHqw5a3Vshwhq/uygeWNFLIA9RJlKaR0g==" saltValue="KkDohjgYKJPAd92/gNOk3w==" spinCount="100000" sheet="true" formatCells="false" formatColumns="false" formatRows="false" insertColumns="false" insertRows="false" insertHyperlinks="false" deleteColumns="false" deleteRows="false" sort="false" autoFilter="false" pivotTables="false"/>
  <mergeCells count="3">
    <mergeCell ref="C4:E4"/>
    <mergeCell ref="F4:H4"/>
    <mergeCell ref="I11:I12"/>
  </mergeCells>
  <hyperlinks>
    <hyperlink ref="H2" r:id="rId1" display="Instructions"/>
    <hyperlink ref="B28" r:id="rId2" display="www.dimodelo.com"/>
    <hyperlink ref="B29" r:id="rId3" display="contact@dimodelo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8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2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17.71"/>
    <col collapsed="false" customWidth="true" hidden="false" outlineLevel="0" max="3" min="3" style="0" width="11.86"/>
    <col collapsed="false" customWidth="true" hidden="false" outlineLevel="0" max="4" min="4" style="0" width="14.7"/>
    <col collapsed="false" customWidth="true" hidden="false" outlineLevel="0" max="5" min="5" style="0" width="15"/>
    <col collapsed="false" customWidth="true" hidden="false" outlineLevel="0" max="6" min="6" style="141" width="70.42"/>
    <col collapsed="false" customWidth="true" hidden="false" outlineLevel="0" max="7" min="7" style="0" width="8.67"/>
    <col collapsed="false" customWidth="true" hidden="false" outlineLevel="0" max="8" min="8" style="0" width="23.71"/>
    <col collapsed="false" customWidth="true" hidden="false" outlineLevel="0" max="9" min="9" style="0" width="11.29"/>
    <col collapsed="false" customWidth="true" hidden="false" outlineLevel="0" max="1025" min="10" style="0" width="8.67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42"/>
    </row>
    <row r="2" customFormat="false" ht="72.75" hidden="false" customHeight="true" outlineLevel="0" collapsed="false">
      <c r="A2" s="1"/>
      <c r="B2" s="143"/>
      <c r="C2" s="143"/>
      <c r="D2" s="143"/>
      <c r="E2" s="1"/>
      <c r="F2" s="93" t="s">
        <v>0</v>
      </c>
    </row>
    <row r="3" s="40" customFormat="true" ht="15" hidden="false" customHeight="false" outlineLevel="0" collapsed="false">
      <c r="A3" s="5"/>
      <c r="B3" s="5"/>
      <c r="C3" s="5"/>
      <c r="D3" s="5"/>
      <c r="E3" s="5"/>
    </row>
    <row r="4" s="40" customFormat="true" ht="23.25" hidden="false" customHeight="false" outlineLevel="0" collapsed="false">
      <c r="A4" s="5"/>
      <c r="B4" s="144" t="s">
        <v>75</v>
      </c>
      <c r="C4" s="145"/>
      <c r="D4" s="145"/>
      <c r="E4" s="145"/>
      <c r="F4" s="146"/>
    </row>
    <row r="5" s="40" customFormat="true" ht="54" hidden="false" customHeight="true" outlineLevel="0" collapsed="false">
      <c r="A5" s="5"/>
      <c r="B5" s="147" t="s">
        <v>76</v>
      </c>
      <c r="C5" s="147"/>
      <c r="D5" s="147"/>
      <c r="E5" s="147"/>
      <c r="F5" s="147"/>
    </row>
    <row r="6" s="151" customFormat="true" ht="61.5" hidden="false" customHeight="true" outlineLevel="0" collapsed="false">
      <c r="A6" s="148"/>
      <c r="B6" s="149" t="s">
        <v>77</v>
      </c>
      <c r="C6" s="149" t="s">
        <v>78</v>
      </c>
      <c r="D6" s="149" t="s">
        <v>79</v>
      </c>
      <c r="E6" s="149" t="s">
        <v>80</v>
      </c>
      <c r="F6" s="149" t="s">
        <v>81</v>
      </c>
      <c r="G6" s="150"/>
    </row>
    <row r="7" s="157" customFormat="true" ht="56.25" hidden="false" customHeight="true" outlineLevel="0" collapsed="false">
      <c r="A7" s="152"/>
      <c r="B7" s="153" t="s">
        <v>25</v>
      </c>
      <c r="C7" s="154" t="s">
        <v>82</v>
      </c>
      <c r="D7" s="154" t="n">
        <v>1</v>
      </c>
      <c r="E7" s="155" t="n">
        <v>3</v>
      </c>
      <c r="F7" s="156" t="s">
        <v>83</v>
      </c>
    </row>
    <row r="8" s="157" customFormat="true" ht="78" hidden="false" customHeight="true" outlineLevel="0" collapsed="false">
      <c r="A8" s="152"/>
      <c r="B8" s="153" t="s">
        <v>84</v>
      </c>
      <c r="C8" s="154" t="s">
        <v>85</v>
      </c>
      <c r="D8" s="154" t="n">
        <v>1.75</v>
      </c>
      <c r="E8" s="155" t="n">
        <v>5</v>
      </c>
      <c r="F8" s="156" t="s">
        <v>86</v>
      </c>
    </row>
    <row r="9" s="157" customFormat="true" ht="75" hidden="false" customHeight="true" outlineLevel="0" collapsed="false">
      <c r="A9" s="152"/>
      <c r="B9" s="153" t="s">
        <v>87</v>
      </c>
      <c r="C9" s="154" t="s">
        <v>88</v>
      </c>
      <c r="D9" s="154" t="n">
        <v>2.8</v>
      </c>
      <c r="E9" s="155" t="n">
        <v>8</v>
      </c>
      <c r="F9" s="156" t="s">
        <v>89</v>
      </c>
    </row>
    <row r="10" s="157" customFormat="true" ht="90.75" hidden="false" customHeight="true" outlineLevel="0" collapsed="false">
      <c r="A10" s="152"/>
      <c r="B10" s="153" t="s">
        <v>90</v>
      </c>
      <c r="C10" s="158" t="s">
        <v>91</v>
      </c>
      <c r="D10" s="154" t="n">
        <v>4.2</v>
      </c>
      <c r="E10" s="155" t="n">
        <v>12</v>
      </c>
      <c r="F10" s="156" t="s">
        <v>92</v>
      </c>
    </row>
    <row r="11" s="40" customFormat="true" ht="19.5" hidden="false" customHeight="true" outlineLevel="0" collapsed="false">
      <c r="A11" s="5"/>
      <c r="B11" s="159"/>
      <c r="C11" s="159"/>
      <c r="D11" s="159"/>
      <c r="E11" s="159"/>
      <c r="F11" s="160"/>
    </row>
    <row r="12" s="40" customFormat="true" ht="23.25" hidden="false" customHeight="false" outlineLevel="0" collapsed="false">
      <c r="A12" s="5"/>
      <c r="B12" s="144" t="s">
        <v>93</v>
      </c>
      <c r="C12" s="145"/>
      <c r="D12" s="145"/>
      <c r="E12" s="145"/>
      <c r="F12" s="146"/>
    </row>
    <row r="13" s="40" customFormat="true" ht="55.5" hidden="false" customHeight="true" outlineLevel="0" collapsed="false">
      <c r="A13" s="5"/>
      <c r="B13" s="161" t="s">
        <v>94</v>
      </c>
      <c r="C13" s="161"/>
      <c r="D13" s="161"/>
      <c r="E13" s="161"/>
      <c r="F13" s="161"/>
    </row>
    <row r="14" s="40" customFormat="true" ht="35.25" hidden="false" customHeight="true" outlineLevel="0" collapsed="false">
      <c r="A14" s="5"/>
      <c r="B14" s="162" t="s">
        <v>95</v>
      </c>
      <c r="C14" s="162" t="s">
        <v>96</v>
      </c>
      <c r="D14" s="145"/>
      <c r="E14" s="145"/>
      <c r="F14" s="146"/>
    </row>
    <row r="15" s="40" customFormat="true" ht="35.25" hidden="false" customHeight="true" outlineLevel="0" collapsed="false">
      <c r="A15" s="5"/>
      <c r="B15" s="156" t="s">
        <v>18</v>
      </c>
      <c r="C15" s="163" t="n">
        <v>0.15</v>
      </c>
      <c r="D15" s="145"/>
      <c r="E15" s="145"/>
      <c r="F15" s="146"/>
    </row>
    <row r="16" s="40" customFormat="true" ht="35.25" hidden="false" customHeight="true" outlineLevel="0" collapsed="false">
      <c r="A16" s="5"/>
      <c r="B16" s="156" t="s">
        <v>19</v>
      </c>
      <c r="C16" s="163" t="n">
        <v>0.15</v>
      </c>
      <c r="D16" s="145"/>
      <c r="E16" s="145"/>
      <c r="F16" s="146"/>
    </row>
    <row r="17" s="40" customFormat="true" ht="35.25" hidden="false" customHeight="true" outlineLevel="0" collapsed="false">
      <c r="A17" s="5"/>
      <c r="B17" s="156" t="s">
        <v>20</v>
      </c>
      <c r="C17" s="163" t="n">
        <v>0.15</v>
      </c>
      <c r="D17" s="145"/>
      <c r="E17" s="145"/>
      <c r="F17" s="146"/>
    </row>
    <row r="18" s="40" customFormat="true" ht="35.25" hidden="false" customHeight="true" outlineLevel="0" collapsed="false">
      <c r="A18" s="5"/>
      <c r="B18" s="156" t="s">
        <v>97</v>
      </c>
      <c r="C18" s="163" t="n">
        <v>0.55</v>
      </c>
      <c r="D18" s="145"/>
      <c r="E18" s="145"/>
      <c r="F18" s="146"/>
    </row>
    <row r="19" s="40" customFormat="true" ht="15" hidden="false" customHeight="false" outlineLevel="0" collapsed="false">
      <c r="A19" s="5"/>
      <c r="B19" s="164"/>
      <c r="C19" s="164"/>
      <c r="D19" s="164"/>
      <c r="E19" s="164"/>
      <c r="F19" s="165"/>
    </row>
    <row r="20" s="40" customFormat="true" ht="23.25" hidden="false" customHeight="false" outlineLevel="0" collapsed="false">
      <c r="B20" s="144" t="s">
        <v>98</v>
      </c>
      <c r="C20" s="166"/>
      <c r="D20" s="166"/>
      <c r="E20" s="166"/>
      <c r="F20" s="167"/>
    </row>
    <row r="21" s="40" customFormat="true" ht="12.75" hidden="false" customHeight="false" outlineLevel="0" collapsed="false">
      <c r="B21" s="166"/>
      <c r="C21" s="166"/>
      <c r="D21" s="166"/>
      <c r="E21" s="166"/>
      <c r="F21" s="167"/>
    </row>
    <row r="22" s="40" customFormat="true" ht="12.75" hidden="false" customHeight="false" outlineLevel="0" collapsed="false">
      <c r="B22" s="168" t="s">
        <v>99</v>
      </c>
      <c r="C22" s="169" t="n">
        <v>1500</v>
      </c>
      <c r="D22" s="166"/>
      <c r="E22" s="166"/>
      <c r="F22" s="167"/>
    </row>
    <row r="23" s="40" customFormat="true" ht="12.75" hidden="false" customHeight="false" outlineLevel="0" collapsed="false">
      <c r="B23" s="166"/>
      <c r="C23" s="166"/>
      <c r="D23" s="166"/>
      <c r="E23" s="166"/>
      <c r="F23" s="167"/>
    </row>
    <row r="24" s="40" customFormat="true" ht="12.75" hidden="false" customHeight="false" outlineLevel="0" collapsed="false">
      <c r="B24" s="166"/>
      <c r="C24" s="166"/>
      <c r="D24" s="166"/>
      <c r="E24" s="166"/>
      <c r="F24" s="167"/>
    </row>
    <row r="25" s="40" customFormat="true" ht="12.75" hidden="false" customHeight="false" outlineLevel="0" collapsed="false">
      <c r="B25" s="166"/>
      <c r="C25" s="166"/>
      <c r="D25" s="166"/>
      <c r="E25" s="166"/>
      <c r="F25" s="167"/>
    </row>
    <row r="26" s="40" customFormat="true" ht="12.75" hidden="false" customHeight="false" outlineLevel="0" collapsed="false">
      <c r="B26" s="166"/>
      <c r="C26" s="166"/>
      <c r="D26" s="166"/>
      <c r="E26" s="166"/>
      <c r="F26" s="167"/>
    </row>
    <row r="27" s="40" customFormat="true" ht="12.75" hidden="false" customHeight="false" outlineLevel="0" collapsed="false">
      <c r="B27" s="166"/>
      <c r="C27" s="166"/>
      <c r="D27" s="166"/>
      <c r="E27" s="166"/>
      <c r="F27" s="167"/>
    </row>
    <row r="28" s="40" customFormat="true" ht="12.75" hidden="false" customHeight="false" outlineLevel="0" collapsed="false">
      <c r="B28" s="166"/>
      <c r="C28" s="166"/>
      <c r="D28" s="166"/>
      <c r="E28" s="166"/>
      <c r="F28" s="167"/>
    </row>
    <row r="29" s="40" customFormat="true" ht="12.75" hidden="false" customHeight="false" outlineLevel="0" collapsed="false">
      <c r="B29" s="166"/>
      <c r="C29" s="166"/>
      <c r="D29" s="166"/>
      <c r="E29" s="166"/>
      <c r="F29" s="167"/>
    </row>
    <row r="30" s="40" customFormat="true" ht="12.75" hidden="false" customHeight="false" outlineLevel="0" collapsed="false">
      <c r="B30" s="170"/>
      <c r="C30" s="166"/>
      <c r="D30" s="166"/>
      <c r="E30" s="166"/>
      <c r="F30" s="167"/>
    </row>
    <row r="31" s="40" customFormat="true" ht="12.75" hidden="false" customHeight="false" outlineLevel="0" collapsed="false">
      <c r="B31" s="166"/>
      <c r="C31" s="166"/>
      <c r="D31" s="166"/>
      <c r="E31" s="166"/>
      <c r="F31" s="167"/>
    </row>
    <row r="32" s="40" customFormat="true" ht="12.75" hidden="false" customHeight="false" outlineLevel="0" collapsed="false">
      <c r="B32" s="166"/>
      <c r="C32" s="166"/>
      <c r="D32" s="166"/>
      <c r="E32" s="166"/>
      <c r="F32" s="167"/>
    </row>
    <row r="33" s="40" customFormat="true" ht="12.75" hidden="false" customHeight="false" outlineLevel="0" collapsed="false">
      <c r="B33" s="166"/>
      <c r="C33" s="166"/>
      <c r="D33" s="166"/>
      <c r="E33" s="166"/>
      <c r="F33" s="167"/>
    </row>
    <row r="34" s="40" customFormat="true" ht="12.75" hidden="false" customHeight="false" outlineLevel="0" collapsed="false">
      <c r="B34" s="90" t="s">
        <v>39</v>
      </c>
      <c r="C34" s="171"/>
      <c r="F34" s="172"/>
    </row>
    <row r="35" s="40" customFormat="true" ht="12.75" hidden="false" customHeight="true" outlineLevel="0" collapsed="false">
      <c r="B35" s="173" t="s">
        <v>40</v>
      </c>
      <c r="C35" s="173"/>
      <c r="F35" s="172"/>
    </row>
    <row r="36" s="40" customFormat="true" ht="12.75" hidden="false" customHeight="false" outlineLevel="0" collapsed="false">
      <c r="B36" s="92" t="s">
        <v>41</v>
      </c>
      <c r="C36" s="171"/>
      <c r="F36" s="172"/>
    </row>
    <row r="37" s="40" customFormat="true" ht="12.75" hidden="false" customHeight="false" outlineLevel="0" collapsed="false">
      <c r="F37" s="172"/>
    </row>
    <row r="38" s="40" customFormat="true" ht="12.75" hidden="false" customHeight="false" outlineLevel="0" collapsed="false">
      <c r="F38" s="172"/>
    </row>
    <row r="39" s="40" customFormat="true" ht="12.75" hidden="false" customHeight="false" outlineLevel="0" collapsed="false">
      <c r="F39" s="172"/>
    </row>
    <row r="40" s="40" customFormat="true" ht="12.75" hidden="false" customHeight="false" outlineLevel="0" collapsed="false">
      <c r="F40" s="172"/>
    </row>
    <row r="41" s="40" customFormat="true" ht="12.75" hidden="false" customHeight="false" outlineLevel="0" collapsed="false">
      <c r="F41" s="172"/>
    </row>
    <row r="42" s="40" customFormat="true" ht="12.75" hidden="false" customHeight="false" outlineLevel="0" collapsed="false">
      <c r="F42" s="172"/>
    </row>
    <row r="43" s="40" customFormat="true" ht="12.75" hidden="false" customHeight="false" outlineLevel="0" collapsed="false">
      <c r="F43" s="172"/>
    </row>
    <row r="44" s="40" customFormat="true" ht="12.75" hidden="false" customHeight="false" outlineLevel="0" collapsed="false">
      <c r="F44" s="172"/>
    </row>
    <row r="45" s="40" customFormat="true" ht="12.75" hidden="false" customHeight="false" outlineLevel="0" collapsed="false">
      <c r="F45" s="172"/>
    </row>
    <row r="46" s="40" customFormat="true" ht="12.75" hidden="false" customHeight="false" outlineLevel="0" collapsed="false">
      <c r="F46" s="172"/>
    </row>
    <row r="47" s="40" customFormat="true" ht="12.75" hidden="false" customHeight="false" outlineLevel="0" collapsed="false">
      <c r="F47" s="172"/>
    </row>
    <row r="48" s="40" customFormat="true" ht="12.75" hidden="false" customHeight="false" outlineLevel="0" collapsed="false">
      <c r="F48" s="172"/>
    </row>
    <row r="49" s="40" customFormat="true" ht="12.75" hidden="false" customHeight="false" outlineLevel="0" collapsed="false">
      <c r="F49" s="172"/>
    </row>
    <row r="50" s="40" customFormat="true" ht="12.75" hidden="false" customHeight="false" outlineLevel="0" collapsed="false">
      <c r="F50" s="172"/>
    </row>
    <row r="51" s="40" customFormat="true" ht="12.75" hidden="false" customHeight="false" outlineLevel="0" collapsed="false">
      <c r="F51" s="172"/>
    </row>
    <row r="52" s="40" customFormat="true" ht="12.75" hidden="false" customHeight="false" outlineLevel="0" collapsed="false">
      <c r="F52" s="172"/>
    </row>
    <row r="53" s="40" customFormat="true" ht="12.75" hidden="false" customHeight="false" outlineLevel="0" collapsed="false">
      <c r="F53" s="172"/>
    </row>
    <row r="54" s="40" customFormat="true" ht="12.75" hidden="false" customHeight="false" outlineLevel="0" collapsed="false">
      <c r="F54" s="172"/>
    </row>
    <row r="55" s="40" customFormat="true" ht="12.75" hidden="false" customHeight="false" outlineLevel="0" collapsed="false">
      <c r="F55" s="172"/>
    </row>
    <row r="56" s="40" customFormat="true" ht="12.75" hidden="false" customHeight="false" outlineLevel="0" collapsed="false">
      <c r="F56" s="172"/>
    </row>
    <row r="57" s="40" customFormat="true" ht="12.75" hidden="false" customHeight="false" outlineLevel="0" collapsed="false">
      <c r="F57" s="172"/>
    </row>
    <row r="58" s="40" customFormat="true" ht="12.75" hidden="false" customHeight="false" outlineLevel="0" collapsed="false">
      <c r="F58" s="172"/>
    </row>
    <row r="59" s="40" customFormat="true" ht="12.75" hidden="false" customHeight="false" outlineLevel="0" collapsed="false">
      <c r="F59" s="172"/>
    </row>
    <row r="60" s="40" customFormat="true" ht="12.75" hidden="false" customHeight="false" outlineLevel="0" collapsed="false">
      <c r="F60" s="172"/>
    </row>
    <row r="61" s="40" customFormat="true" ht="12.75" hidden="false" customHeight="false" outlineLevel="0" collapsed="false">
      <c r="F61" s="172"/>
    </row>
    <row r="62" s="40" customFormat="true" ht="12.75" hidden="false" customHeight="false" outlineLevel="0" collapsed="false">
      <c r="F62" s="172"/>
    </row>
    <row r="63" s="40" customFormat="true" ht="12.75" hidden="false" customHeight="false" outlineLevel="0" collapsed="false">
      <c r="F63" s="172"/>
    </row>
    <row r="64" s="40" customFormat="true" ht="12.75" hidden="false" customHeight="false" outlineLevel="0" collapsed="false">
      <c r="F64" s="172"/>
    </row>
    <row r="65" s="40" customFormat="true" ht="12.75" hidden="false" customHeight="false" outlineLevel="0" collapsed="false">
      <c r="F65" s="172"/>
    </row>
    <row r="66" s="40" customFormat="true" ht="12.75" hidden="false" customHeight="false" outlineLevel="0" collapsed="false">
      <c r="F66" s="172"/>
    </row>
    <row r="67" s="40" customFormat="true" ht="12.75" hidden="false" customHeight="false" outlineLevel="0" collapsed="false">
      <c r="F67" s="172"/>
    </row>
    <row r="68" s="40" customFormat="true" ht="12.75" hidden="false" customHeight="false" outlineLevel="0" collapsed="false">
      <c r="F68" s="172"/>
    </row>
    <row r="69" s="40" customFormat="true" ht="12.75" hidden="false" customHeight="false" outlineLevel="0" collapsed="false">
      <c r="F69" s="172"/>
    </row>
    <row r="70" s="40" customFormat="true" ht="12.75" hidden="false" customHeight="false" outlineLevel="0" collapsed="false">
      <c r="F70" s="172"/>
    </row>
    <row r="71" s="40" customFormat="true" ht="12.75" hidden="false" customHeight="false" outlineLevel="0" collapsed="false">
      <c r="F71" s="172"/>
    </row>
    <row r="72" s="40" customFormat="true" ht="12.75" hidden="false" customHeight="false" outlineLevel="0" collapsed="false">
      <c r="F72" s="172"/>
    </row>
    <row r="73" s="40" customFormat="true" ht="12.75" hidden="false" customHeight="false" outlineLevel="0" collapsed="false">
      <c r="F73" s="172"/>
    </row>
    <row r="74" s="40" customFormat="true" ht="12.75" hidden="false" customHeight="false" outlineLevel="0" collapsed="false">
      <c r="F74" s="172"/>
    </row>
    <row r="75" s="40" customFormat="true" ht="12.75" hidden="false" customHeight="false" outlineLevel="0" collapsed="false">
      <c r="F75" s="172"/>
    </row>
    <row r="76" s="40" customFormat="true" ht="12.75" hidden="false" customHeight="false" outlineLevel="0" collapsed="false">
      <c r="F76" s="172"/>
    </row>
    <row r="77" s="40" customFormat="true" ht="12.75" hidden="false" customHeight="false" outlineLevel="0" collapsed="false">
      <c r="F77" s="172"/>
    </row>
    <row r="78" s="40" customFormat="true" ht="12.75" hidden="false" customHeight="false" outlineLevel="0" collapsed="false">
      <c r="F78" s="172"/>
    </row>
    <row r="79" s="40" customFormat="true" ht="12.75" hidden="false" customHeight="false" outlineLevel="0" collapsed="false">
      <c r="F79" s="172"/>
    </row>
    <row r="80" s="40" customFormat="true" ht="12.75" hidden="false" customHeight="false" outlineLevel="0" collapsed="false">
      <c r="F80" s="172"/>
    </row>
    <row r="81" s="40" customFormat="true" ht="12.75" hidden="false" customHeight="false" outlineLevel="0" collapsed="false">
      <c r="F81" s="172"/>
    </row>
    <row r="82" s="40" customFormat="true" ht="12.75" hidden="false" customHeight="false" outlineLevel="0" collapsed="false">
      <c r="F82" s="172"/>
    </row>
    <row r="83" s="40" customFormat="true" ht="12.75" hidden="false" customHeight="false" outlineLevel="0" collapsed="false">
      <c r="F83" s="172"/>
    </row>
    <row r="84" s="40" customFormat="true" ht="12.75" hidden="false" customHeight="false" outlineLevel="0" collapsed="false">
      <c r="F84" s="172"/>
    </row>
    <row r="85" s="40" customFormat="true" ht="12.75" hidden="false" customHeight="false" outlineLevel="0" collapsed="false">
      <c r="F85" s="172"/>
    </row>
    <row r="86" s="40" customFormat="true" ht="12.75" hidden="false" customHeight="false" outlineLevel="0" collapsed="false">
      <c r="F86" s="172"/>
    </row>
  </sheetData>
  <sheetProtection algorithmName="SHA-512" hashValue="LdZuK9NDaTHguZ/CvP3TlDcfP0QHu0Ywwsx/Ik+jJ9mYl0unaKLv7Lbl/mSH+NsDvK4qFNG6g0A4zCTBiiZ4oA==" saltValue="+AYNOr+iKvJBIHW8vd7F3Q==" spinCount="100000" sheet="true" formatColumns="false" formatRows="false" insertColumns="false" insertRows="false" insertHyperlinks="false" deleteColumns="false" deleteRows="false" sort="false" autoFilter="false" pivotTables="false"/>
  <mergeCells count="3">
    <mergeCell ref="B5:F5"/>
    <mergeCell ref="B13:F13"/>
    <mergeCell ref="B35:C35"/>
  </mergeCells>
  <hyperlinks>
    <hyperlink ref="F2" r:id="rId2" display="Instructions"/>
    <hyperlink ref="B34" r:id="rId3" display="www.dimodelo.com"/>
    <hyperlink ref="B35" r:id="rId4" display="contact@dimodelo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9:J33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20" activeCellId="0" sqref="F20"/>
    </sheetView>
  </sheetViews>
  <sheetFormatPr defaultRowHeight="12.75" zeroHeight="false" outlineLevelRow="0" outlineLevelCol="0"/>
  <cols>
    <col collapsed="false" customWidth="true" hidden="false" outlineLevel="0" max="2" min="1" style="174" width="3.86"/>
    <col collapsed="false" customWidth="true" hidden="false" outlineLevel="0" max="3" min="3" style="174" width="20.86"/>
    <col collapsed="false" customWidth="true" hidden="false" outlineLevel="0" max="4" min="4" style="174" width="24"/>
    <col collapsed="false" customWidth="true" hidden="false" outlineLevel="0" max="5" min="5" style="174" width="27"/>
    <col collapsed="false" customWidth="true" hidden="false" outlineLevel="0" max="6" min="6" style="174" width="30.28"/>
    <col collapsed="false" customWidth="true" hidden="false" outlineLevel="0" max="7" min="7" style="174" width="9.14"/>
    <col collapsed="false" customWidth="true" hidden="false" outlineLevel="0" max="8" min="8" style="174" width="10.71"/>
    <col collapsed="false" customWidth="true" hidden="false" outlineLevel="0" max="9" min="9" style="174" width="9.14"/>
    <col collapsed="false" customWidth="true" hidden="false" outlineLevel="0" max="10" min="10" style="174" width="70.71"/>
    <col collapsed="false" customWidth="true" hidden="false" outlineLevel="0" max="1025" min="11" style="174" width="9.14"/>
  </cols>
  <sheetData>
    <row r="9" s="175" customFormat="true" ht="30" hidden="false" customHeight="true" outlineLevel="0" collapsed="false">
      <c r="C9" s="176" t="s">
        <v>100</v>
      </c>
      <c r="D9" s="176" t="s">
        <v>101</v>
      </c>
    </row>
    <row r="10" s="175" customFormat="true" ht="24" hidden="false" customHeight="true" outlineLevel="0" collapsed="false">
      <c r="C10" s="177" t="s">
        <v>102</v>
      </c>
      <c r="D10" s="178" t="s">
        <v>103</v>
      </c>
    </row>
    <row r="11" s="175" customFormat="true" ht="66" hidden="false" customHeight="true" outlineLevel="0" collapsed="false">
      <c r="C11" s="179" t="s">
        <v>104</v>
      </c>
      <c r="D11" s="180" t="s">
        <v>105</v>
      </c>
      <c r="E11" s="180"/>
      <c r="F11" s="180"/>
      <c r="G11" s="180"/>
    </row>
    <row r="12" s="175" customFormat="true" ht="21.75" hidden="false" customHeight="true" outlineLevel="0" collapsed="false">
      <c r="C12" s="179" t="s">
        <v>106</v>
      </c>
      <c r="D12" s="181" t="s">
        <v>107</v>
      </c>
      <c r="E12" s="182" t="s">
        <v>81</v>
      </c>
      <c r="F12" s="182" t="s">
        <v>108</v>
      </c>
      <c r="G12" s="183" t="s">
        <v>109</v>
      </c>
      <c r="H12" s="183" t="s">
        <v>110</v>
      </c>
    </row>
    <row r="13" s="175" customFormat="true" ht="21.75" hidden="false" customHeight="true" outlineLevel="0" collapsed="false">
      <c r="C13" s="179"/>
      <c r="D13" s="184" t="s">
        <v>111</v>
      </c>
      <c r="E13" s="185" t="s">
        <v>112</v>
      </c>
      <c r="F13" s="185"/>
      <c r="G13" s="186" t="s">
        <v>47</v>
      </c>
      <c r="H13" s="186"/>
    </row>
    <row r="14" s="187" customFormat="true" ht="48.75" hidden="false" customHeight="true" outlineLevel="0" collapsed="false">
      <c r="D14" s="184" t="s">
        <v>113</v>
      </c>
      <c r="E14" s="185" t="s">
        <v>112</v>
      </c>
      <c r="F14" s="188"/>
      <c r="G14" s="186" t="s">
        <v>47</v>
      </c>
      <c r="H14" s="186" t="s">
        <v>114</v>
      </c>
    </row>
    <row r="15" s="187" customFormat="true" ht="48.75" hidden="false" customHeight="true" outlineLevel="0" collapsed="false">
      <c r="C15" s="189"/>
      <c r="D15" s="184" t="s">
        <v>115</v>
      </c>
      <c r="E15" s="190" t="s">
        <v>116</v>
      </c>
      <c r="F15" s="190" t="s">
        <v>117</v>
      </c>
      <c r="G15" s="186" t="s">
        <v>47</v>
      </c>
      <c r="H15" s="186"/>
    </row>
    <row r="16" s="187" customFormat="true" ht="48.75" hidden="false" customHeight="true" outlineLevel="0" collapsed="false">
      <c r="D16" s="191"/>
      <c r="E16" s="191"/>
      <c r="F16" s="191"/>
      <c r="G16" s="191"/>
      <c r="H16" s="192"/>
      <c r="J16" s="193"/>
    </row>
    <row r="17" s="175" customFormat="true" ht="12.75" hidden="false" customHeight="false" outlineLevel="0" collapsed="false">
      <c r="C17" s="194"/>
      <c r="D17" s="194"/>
    </row>
    <row r="18" s="175" customFormat="true" ht="47.25" hidden="false" customHeight="true" outlineLevel="0" collapsed="false">
      <c r="C18" s="179" t="s">
        <v>118</v>
      </c>
      <c r="D18" s="181" t="s">
        <v>107</v>
      </c>
      <c r="E18" s="182" t="s">
        <v>119</v>
      </c>
      <c r="F18" s="182" t="s">
        <v>81</v>
      </c>
      <c r="G18" s="183" t="s">
        <v>108</v>
      </c>
      <c r="H18" s="183"/>
    </row>
    <row r="19" s="175" customFormat="true" ht="37.5" hidden="false" customHeight="true" outlineLevel="0" collapsed="false">
      <c r="C19" s="194"/>
      <c r="D19" s="184" t="s">
        <v>120</v>
      </c>
      <c r="E19" s="190" t="s">
        <v>121</v>
      </c>
      <c r="F19" s="188" t="s">
        <v>122</v>
      </c>
      <c r="G19" s="186" t="s">
        <v>34</v>
      </c>
      <c r="H19" s="186"/>
    </row>
    <row r="20" s="175" customFormat="true" ht="37.5" hidden="false" customHeight="true" outlineLevel="0" collapsed="false">
      <c r="C20" s="194"/>
      <c r="D20" s="184" t="s">
        <v>123</v>
      </c>
      <c r="E20" s="188"/>
      <c r="F20" s="188"/>
      <c r="G20" s="188"/>
      <c r="H20" s="195"/>
    </row>
    <row r="21" s="175" customFormat="true" ht="12.75" hidden="false" customHeight="false" outlineLevel="0" collapsed="false">
      <c r="C21" s="194"/>
      <c r="D21" s="194"/>
    </row>
    <row r="22" s="175" customFormat="true" ht="12.75" hidden="false" customHeight="false" outlineLevel="0" collapsed="false">
      <c r="C22" s="179" t="s">
        <v>124</v>
      </c>
      <c r="D22" s="179"/>
    </row>
    <row r="23" s="175" customFormat="true" ht="12.75" hidden="false" customHeight="false" outlineLevel="0" collapsed="false">
      <c r="C23" s="179"/>
      <c r="D23" s="179"/>
    </row>
    <row r="24" s="175" customFormat="true" ht="109.5" hidden="false" customHeight="true" outlineLevel="0" collapsed="false">
      <c r="C24" s="194"/>
      <c r="D24" s="196" t="s">
        <v>125</v>
      </c>
      <c r="E24" s="196"/>
      <c r="F24" s="196"/>
      <c r="G24" s="196"/>
      <c r="H24" s="196"/>
    </row>
    <row r="25" s="197" customFormat="true" ht="70.5" hidden="false" customHeight="true" outlineLevel="0" collapsed="false">
      <c r="C25" s="177" t="s">
        <v>126</v>
      </c>
      <c r="D25" s="198"/>
      <c r="E25" s="198"/>
      <c r="F25" s="198"/>
      <c r="G25" s="198"/>
    </row>
    <row r="26" s="175" customFormat="true" ht="29.25" hidden="false" customHeight="true" outlineLevel="0" collapsed="false">
      <c r="C26" s="194"/>
      <c r="D26" s="199"/>
      <c r="E26" s="199"/>
      <c r="F26" s="199"/>
      <c r="G26" s="199"/>
    </row>
    <row r="27" s="175" customFormat="true" ht="12.75" hidden="false" customHeight="false" outlineLevel="0" collapsed="false">
      <c r="C27" s="194"/>
      <c r="D27" s="194"/>
    </row>
    <row r="28" s="175" customFormat="true" ht="12.75" hidden="false" customHeight="false" outlineLevel="0" collapsed="false">
      <c r="C28" s="194"/>
      <c r="D28" s="194"/>
    </row>
    <row r="29" s="175" customFormat="true" ht="12.75" hidden="false" customHeight="false" outlineLevel="0" collapsed="false">
      <c r="C29" s="194"/>
      <c r="D29" s="194"/>
    </row>
    <row r="30" s="175" customFormat="true" ht="12.75" hidden="false" customHeight="false" outlineLevel="0" collapsed="false">
      <c r="C30" s="194"/>
      <c r="D30" s="194"/>
    </row>
    <row r="31" s="175" customFormat="true" ht="12.75" hidden="false" customHeight="false" outlineLevel="0" collapsed="false">
      <c r="C31" s="194"/>
      <c r="D31" s="194"/>
    </row>
    <row r="32" customFormat="false" ht="12.75" hidden="false" customHeight="false" outlineLevel="0" collapsed="false">
      <c r="C32" s="200"/>
      <c r="D32" s="200"/>
    </row>
    <row r="33" customFormat="false" ht="12.75" hidden="false" customHeight="false" outlineLevel="0" collapsed="false">
      <c r="C33" s="200"/>
      <c r="D33" s="200"/>
    </row>
  </sheetData>
  <sheetProtection algorithmName="SHA-512" hashValue="hY7tBXrs+8vMG2m9M2052icdieiGhnT6IRhT6y+e+n2BU5/uLeLnS/+SMuBXxtFsCWqX4WUjpQsZCJaW/SXujQ==" saltValue="EOSMYtz0rFJ3GJKLdtNJVA==" spinCount="100000" sheet="true" formatCells="false" formatColumns="false" formatRows="false" insertColumns="false" insertRows="false" insertHyperlinks="false" deleteColumns="false" deleteRows="false" sort="false" autoFilter="false" pivotTables="false"/>
  <mergeCells count="6">
    <mergeCell ref="D11:G11"/>
    <mergeCell ref="G18:H18"/>
    <mergeCell ref="G19:H19"/>
    <mergeCell ref="D24:H24"/>
    <mergeCell ref="D25:G25"/>
    <mergeCell ref="D26:G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9:H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75" zeroHeight="false" outlineLevelRow="0" outlineLevelCol="0"/>
  <cols>
    <col collapsed="false" customWidth="true" hidden="false" outlineLevel="0" max="1" min="1" style="174" width="3.86"/>
    <col collapsed="false" customWidth="true" hidden="false" outlineLevel="0" max="2" min="2" style="174" width="20.86"/>
    <col collapsed="false" customWidth="true" hidden="false" outlineLevel="0" max="3" min="3" style="174" width="24"/>
    <col collapsed="false" customWidth="true" hidden="false" outlineLevel="0" max="4" min="4" style="174" width="27.58"/>
    <col collapsed="false" customWidth="true" hidden="false" outlineLevel="0" max="1025" min="5" style="174" width="9.14"/>
  </cols>
  <sheetData>
    <row r="9" s="175" customFormat="true" ht="30" hidden="false" customHeight="true" outlineLevel="0" collapsed="false">
      <c r="B9" s="176" t="s">
        <v>100</v>
      </c>
      <c r="C9" s="176" t="s">
        <v>123</v>
      </c>
    </row>
    <row r="10" s="175" customFormat="true" ht="24" hidden="false" customHeight="true" outlineLevel="0" collapsed="false">
      <c r="A10" s="197"/>
      <c r="B10" s="177" t="s">
        <v>102</v>
      </c>
      <c r="C10" s="178" t="s">
        <v>127</v>
      </c>
    </row>
    <row r="11" s="175" customFormat="true" ht="71.25" hidden="false" customHeight="true" outlineLevel="0" collapsed="false">
      <c r="B11" s="179" t="s">
        <v>104</v>
      </c>
      <c r="C11" s="180" t="s">
        <v>128</v>
      </c>
      <c r="D11" s="180"/>
      <c r="E11" s="180"/>
      <c r="F11" s="180"/>
      <c r="G11" s="180"/>
      <c r="H11" s="180"/>
    </row>
    <row r="12" s="175" customFormat="true" ht="21.75" hidden="false" customHeight="true" outlineLevel="0" collapsed="false">
      <c r="B12" s="179" t="s">
        <v>129</v>
      </c>
      <c r="C12" s="181" t="s">
        <v>107</v>
      </c>
      <c r="D12" s="182" t="s">
        <v>81</v>
      </c>
      <c r="E12" s="201" t="s">
        <v>108</v>
      </c>
      <c r="F12" s="201"/>
      <c r="G12" s="201"/>
      <c r="H12" s="183" t="s">
        <v>130</v>
      </c>
    </row>
    <row r="13" s="175" customFormat="true" ht="45" hidden="false" customHeight="true" outlineLevel="0" collapsed="false">
      <c r="B13" s="179"/>
      <c r="C13" s="184" t="s">
        <v>131</v>
      </c>
      <c r="D13" s="185" t="s">
        <v>132</v>
      </c>
      <c r="E13" s="202"/>
      <c r="F13" s="203"/>
      <c r="G13" s="204"/>
      <c r="H13" s="186"/>
    </row>
    <row r="14" s="187" customFormat="true" ht="51" hidden="false" customHeight="false" outlineLevel="0" collapsed="false">
      <c r="C14" s="205" t="s">
        <v>133</v>
      </c>
      <c r="D14" s="184" t="s">
        <v>134</v>
      </c>
      <c r="E14" s="184"/>
      <c r="F14" s="184"/>
      <c r="G14" s="184"/>
      <c r="H14" s="184"/>
    </row>
    <row r="15" s="187" customFormat="true" ht="48.75" hidden="false" customHeight="true" outlineLevel="0" collapsed="false">
      <c r="C15" s="205" t="s">
        <v>135</v>
      </c>
      <c r="D15" s="190" t="s">
        <v>112</v>
      </c>
      <c r="E15" s="190"/>
      <c r="F15" s="206"/>
      <c r="G15" s="207"/>
      <c r="H15" s="184"/>
    </row>
    <row r="16" s="175" customFormat="true" ht="12.75" hidden="false" customHeight="false" outlineLevel="0" collapsed="false">
      <c r="B16" s="194"/>
      <c r="C16" s="194"/>
    </row>
    <row r="17" s="175" customFormat="true" ht="12.75" hidden="false" customHeight="false" outlineLevel="0" collapsed="false">
      <c r="B17" s="194"/>
      <c r="C17" s="194"/>
    </row>
    <row r="18" s="175" customFormat="true" ht="12.75" hidden="false" customHeight="false" outlineLevel="0" collapsed="false">
      <c r="B18" s="194"/>
      <c r="C18" s="194"/>
    </row>
    <row r="19" s="175" customFormat="true" ht="12.75" hidden="false" customHeight="false" outlineLevel="0" collapsed="false">
      <c r="B19" s="179" t="s">
        <v>124</v>
      </c>
      <c r="C19" s="208"/>
    </row>
    <row r="20" s="175" customFormat="true" ht="130.5" hidden="false" customHeight="true" outlineLevel="0" collapsed="false">
      <c r="B20" s="194"/>
      <c r="C20" s="196" t="s">
        <v>125</v>
      </c>
      <c r="D20" s="196"/>
      <c r="E20" s="196"/>
      <c r="F20" s="196"/>
      <c r="G20" s="196"/>
      <c r="H20" s="196"/>
    </row>
    <row r="21" s="175" customFormat="true" ht="12.75" hidden="false" customHeight="false" outlineLevel="0" collapsed="false">
      <c r="B21" s="194"/>
      <c r="C21" s="194"/>
    </row>
    <row r="22" s="175" customFormat="true" ht="12.75" hidden="false" customHeight="false" outlineLevel="0" collapsed="false">
      <c r="B22" s="179" t="s">
        <v>126</v>
      </c>
      <c r="C22" s="208"/>
    </row>
    <row r="23" s="175" customFormat="true" ht="12.75" hidden="false" customHeight="false" outlineLevel="0" collapsed="false">
      <c r="B23" s="194"/>
      <c r="C23" s="208"/>
    </row>
    <row r="24" s="175" customFormat="true" ht="12.75" hidden="false" customHeight="false" outlineLevel="0" collapsed="false">
      <c r="B24" s="194"/>
      <c r="C24" s="194"/>
    </row>
    <row r="25" s="175" customFormat="true" ht="12.75" hidden="false" customHeight="false" outlineLevel="0" collapsed="false">
      <c r="B25" s="194"/>
      <c r="C25" s="194"/>
    </row>
    <row r="26" customFormat="false" ht="12.75" hidden="false" customHeight="false" outlineLevel="0" collapsed="false">
      <c r="B26" s="200"/>
      <c r="C26" s="200"/>
    </row>
    <row r="27" customFormat="false" ht="12.75" hidden="false" customHeight="false" outlineLevel="0" collapsed="false">
      <c r="B27" s="200"/>
      <c r="C27" s="200"/>
    </row>
    <row r="28" customFormat="false" ht="12.75" hidden="false" customHeight="false" outlineLevel="0" collapsed="false">
      <c r="B28" s="200"/>
      <c r="C28" s="200"/>
    </row>
    <row r="29" customFormat="false" ht="12.75" hidden="false" customHeight="false" outlineLevel="0" collapsed="false">
      <c r="B29" s="200"/>
      <c r="C29" s="200"/>
    </row>
    <row r="30" customFormat="false" ht="12.75" hidden="false" customHeight="false" outlineLevel="0" collapsed="false">
      <c r="B30" s="200"/>
      <c r="C30" s="200"/>
    </row>
  </sheetData>
  <sheetProtection algorithmName="SHA-512" hashValue="f0MmyhLtO65yWnXg7/JFnCybhCQWnvmQo/shzy8DG4f/AQ89EMujPkYYNt6PnEG2SSMFohAX1uUuq7zGfwY8Kw==" saltValue="7pEPMXf6VJdHCeYZw1VOqg==" spinCount="100000" sheet="true" formatCells="false" formatColumns="false" formatRows="false" insertColumns="false" insertRows="false" insertHyperlinks="false" deleteColumns="false" deleteRows="false" sort="false" autoFilter="false" pivotTables="false"/>
  <mergeCells count="4">
    <mergeCell ref="C11:H11"/>
    <mergeCell ref="E12:G12"/>
    <mergeCell ref="E14:G14"/>
    <mergeCell ref="C20:H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LibreOffice/6.2.5.2$Linux_X86_64 LibreOffice_project/20$Build-2</Application>
  <Company>Hans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2008-04-08T23:26:19Z</dcterms:created>
  <dc:creator>agilmore</dc:creator>
  <dc:description/>
  <dc:language>pt-BR</dc:language>
  <cp:lastModifiedBy/>
  <cp:lastPrinted>2016-12-14T05:19:14Z</cp:lastPrinted>
  <dcterms:modified xsi:type="dcterms:W3CDTF">2019-07-26T12:42:57Z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Hans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