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EC5B4705-A5B6-4D9A-B89E-4C3EE39E76C7}" xr6:coauthVersionLast="47" xr6:coauthVersionMax="47" xr10:uidLastSave="{00000000-0000-0000-0000-000000000000}"/>
  <bookViews>
    <workbookView xWindow="0" yWindow="0" windowWidth="16457" windowHeight="17914" tabRatio="902" firstSheet="6" activeTab="11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23" l="1"/>
  <c r="G58" i="23"/>
  <c r="G59" i="23"/>
  <c r="G60" i="23"/>
  <c r="G61" i="23"/>
  <c r="G56" i="23"/>
  <c r="E58" i="23"/>
  <c r="E57" i="23"/>
  <c r="D56" i="23"/>
  <c r="D57" i="23"/>
  <c r="D58" i="23"/>
  <c r="D59" i="23"/>
  <c r="D60" i="23"/>
  <c r="D61" i="23"/>
  <c r="F57" i="23"/>
  <c r="F58" i="23"/>
  <c r="F59" i="23"/>
  <c r="F60" i="23"/>
  <c r="F61" i="23"/>
  <c r="F56" i="23"/>
  <c r="E59" i="23"/>
  <c r="E60" i="23"/>
  <c r="E61" i="23"/>
  <c r="E56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D20" i="23"/>
  <c r="D21" i="23"/>
  <c r="D22" i="23"/>
  <c r="D23" i="23"/>
  <c r="D24" i="23"/>
  <c r="D19" i="23"/>
  <c r="D9" i="23"/>
  <c r="D6" i="23"/>
  <c r="D7" i="23"/>
  <c r="D8" i="23"/>
  <c r="D10" i="23"/>
  <c r="D11" i="23"/>
  <c r="E36" i="22"/>
  <c r="E37" i="22"/>
  <c r="E38" i="22"/>
  <c r="E39" i="22"/>
  <c r="E40" i="22"/>
  <c r="E41" i="22"/>
  <c r="E35" i="22"/>
  <c r="D41" i="22"/>
  <c r="C36" i="22"/>
  <c r="C37" i="22"/>
  <c r="C38" i="22"/>
  <c r="C39" i="22"/>
  <c r="C40" i="22"/>
  <c r="C41" i="22"/>
  <c r="C35" i="22"/>
  <c r="D35" i="22" s="1"/>
  <c r="D22" i="22"/>
  <c r="D23" i="22"/>
  <c r="D24" i="22"/>
  <c r="D25" i="22"/>
  <c r="D26" i="22"/>
  <c r="D27" i="22"/>
  <c r="D21" i="22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D40" i="22" l="1"/>
  <c r="D39" i="22"/>
  <c r="D38" i="22"/>
  <c r="D37" i="22"/>
  <c r="D36" i="22"/>
  <c r="C29" i="21"/>
  <c r="C33" i="21"/>
  <c r="C30" i="21"/>
  <c r="C31" i="21"/>
  <c r="C32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D9" i="19"/>
  <c r="D10" i="19"/>
  <c r="D11" i="19"/>
  <c r="D12" i="19"/>
  <c r="D13" i="19"/>
  <c r="D8" i="19"/>
  <c r="C33" i="19"/>
  <c r="C34" i="19"/>
  <c r="C35" i="19"/>
  <c r="C36" i="19"/>
  <c r="C37" i="19"/>
  <c r="C38" i="19"/>
  <c r="C39" i="19"/>
  <c r="C22" i="19"/>
  <c r="C23" i="19"/>
  <c r="C24" i="19"/>
  <c r="C21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<sst xmlns="http://schemas.openxmlformats.org/spreadsheetml/2006/main" count="427" uniqueCount="138">
  <si>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</si>
  <si>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</si>
  <si>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</si>
  <si>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</si>
  <si>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</si>
  <si>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</si>
  <si>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</si>
  <si>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</si>
  <si>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</si>
  <si>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</si>
  <si>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</si>
  <si>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</si>
  <si>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</si>
  <si>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</si>
  <si>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</si>
  <si>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</si>
  <si>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</si>
  <si>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</si>
  <si>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</si>
  <si>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</si>
  <si>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</si>
  <si>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</si>
  <si>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</si>
  <si>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</si>
  <si>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</si>
  <si>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</si>
  <si>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</si>
  <si>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</si>
  <si>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</si>
  <si>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</si>
  <si>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</si>
  <si>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</si>
  <si>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</si>
  <si>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</si>
  <si>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</si>
  <si>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</si>
  <si>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</si>
  <si>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</si>
  <si>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</si>
  <si>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</si>
  <si>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</si>
  <si>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</si>
  <si>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</si>
  <si>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</si>
  <si>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</si>
  <si>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</si>
  <si>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</si>
  <si>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</si>
  <si>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</si>
  <si>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</si>
  <si>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</si>
  <si>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</si>
  <si>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</si>
  <si>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</si>
  <si>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</si>
  <si>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</si>
  <si>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</si>
  <si>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</si>
  <si>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</si>
  <si>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</si>
  <si>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</si>
  <si>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</si>
  <si>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</si>
  <si>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</si>
  <si>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</si>
  <si>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</si>
  <si>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</si>
  <si>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</si>
  <si>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</si>
  <si>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</si>
  <si>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</si>
  <si>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</si>
  <si>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</si>
  <si>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</si>
  <si>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</si>
  <si>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</si>
  <si>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</si>
  <si>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</si>
  <si>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</si>
  <si>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</si>
  <si>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</si>
  <si>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</si>
  <si>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</si>
  <si>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</si>
  <si>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</si>
  <si>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</si>
  <si>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</si>
  <si>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</si>
  <si>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</si>
  <si>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</si>
  <si>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</si>
  <si>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</si>
  <si>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</si>
  <si>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</si>
  <si>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</si>
  <si>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</si>
  <si>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</si>
  <si>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</si>
  <si>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</si>
  <si>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</si>
  <si>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</si>
  <si>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</si>
  <si>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</si>
  <si>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</si>
  <si>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</si>
  <si>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</si>
  <si>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</si>
  <si>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</si>
  <si>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</si>
  <si>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</si>
  <si>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</si>
  <si>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</si>
  <si>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</si>
  <si>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</si>
  <si>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</si>
  <si>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</si>
  <si>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</si>
  <si>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</si>
  <si>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</si>
  <si>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</si>
  <si>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</si>
  <si>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</si>
  <si>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</si>
  <si>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</si>
  <si>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</si>
  <si>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</si>
  <si>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</si>
  <si>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</si>
  <si>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</si>
  <si>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</si>
  <si>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</si>
  <si>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</si>
  <si>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</si>
  <si>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1) Crie uma um fórmula com a função Se que imprima "É maçã" quando encontrar a palavra Maçã.</t>
  </si>
  <si>
    <t>Maçã</t>
  </si>
  <si>
    <t>maÇã</t>
  </si>
  <si>
    <t>MAçÃ</t>
  </si>
  <si>
    <t>énúm é um booleano - 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</si>
</sst>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/>
    <xf numFmtId="14" fontId="8" fillId="0" borderId="0" xfId="0" applyNumberFormat="1" applyFont="1"/>
    <xf numFmtId="0" fontId="11" fillId="0" borderId="3" xfId="0" applyFont="1" applyBorder="1" applyAlignment="1">
      <alignment horizontal="left"/>
    </xf>
    <xf numFmtId="0" fontId="0" fillId="0" borderId="0" xfId="0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B16" workbookViewId="0">
      <selection activeCell="C8" sqref="C8"/>
    </sheetView>
  </sheetViews>
  <sheetFormatPr defaultRowHeight="14.6" x14ac:dyDescent="0.4"/>
  <cols>
    <col min="2" max="2" width="25.3046875" style="1" customWidth="1"/>
    <col min="3" max="3" width="44.765625" customWidth="1"/>
    <col min="4" max="4" width="35.53515625" style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131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33.450000000000003" x14ac:dyDescent="0.85">
      <c r="B8" s="7" t="s">
        <v>3</v>
      </c>
      <c r="C8" s="7">
        <v>9</v>
      </c>
      <c r="D8" s="22" t="str">
        <f>IF(C8&gt;=6,"Aprovado(a)","Reprovado(a)")</f>
        <v>Aprovado(a)</v>
      </c>
    </row>
    <row r="9" spans="2:4" ht="33.450000000000003" x14ac:dyDescent="0.85">
      <c r="B9" s="7" t="s">
        <v>4</v>
      </c>
      <c r="C9" s="7">
        <v>5</v>
      </c>
      <c r="D9" s="22" t="str">
        <f>IF(C9&gt;=6,"Aprovado(a)","Reprovado(a)")</f>
        <v>Reprovado(a)</v>
      </c>
    </row>
    <row r="10" spans="2:4" ht="33.450000000000003" x14ac:dyDescent="0.85">
      <c r="B10" s="7" t="s">
        <v>5</v>
      </c>
      <c r="C10" s="7">
        <v>6</v>
      </c>
      <c r="D10" s="22" t="str">
        <f>IF(C10&gt;=6,"Aprovado(a)","Reprovado(a)")</f>
        <v>Aprovado(a)</v>
      </c>
    </row>
    <row r="11" spans="2:4" ht="33.450000000000003" x14ac:dyDescent="0.85">
      <c r="B11" s="7" t="s">
        <v>6</v>
      </c>
      <c r="C11" s="7">
        <v>7</v>
      </c>
      <c r="D11" s="22" t="str">
        <f t="shared" ref="D11:D13" si="0">IF(C11&gt;=6,"Aprovado(a)","Reprovado(a)")</f>
        <v>Aprovado(a)</v>
      </c>
    </row>
    <row r="12" spans="2:4" ht="33.450000000000003" x14ac:dyDescent="0.85">
      <c r="B12" s="7" t="s">
        <v>31</v>
      </c>
      <c r="C12" s="7">
        <v>10</v>
      </c>
      <c r="D12" s="22" t="str">
        <f t="shared" si="0"/>
        <v>Aprovado(a)</v>
      </c>
    </row>
    <row r="13" spans="2:4" ht="33.450000000000003" x14ac:dyDescent="0.85">
      <c r="B13" s="7" t="s">
        <v>17</v>
      </c>
      <c r="C13" s="7">
        <v>9</v>
      </c>
      <c r="D13" s="22" t="str">
        <f t="shared" si="0"/>
        <v>Aprovado(a)</v>
      </c>
    </row>
    <row r="17" spans="2:3" ht="23.15" x14ac:dyDescent="0.6">
      <c r="B17" s="10" t="s">
        <v>132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33.450000000000003" x14ac:dyDescent="0.85">
      <c r="B21" s="7" t="s">
        <v>9</v>
      </c>
      <c r="C21" s="22" t="str">
        <f>IF(B21="Laranja","Laranja","Fruta inválida")</f>
        <v>Laranja</v>
      </c>
    </row>
    <row r="22" spans="2:3" ht="33.450000000000003" x14ac:dyDescent="0.85">
      <c r="B22" s="7" t="s">
        <v>10</v>
      </c>
      <c r="C22" s="22" t="str">
        <f>IF(B22="Laranja","Laranja","Fruta inválida")</f>
        <v>Fruta inválida</v>
      </c>
    </row>
    <row r="23" spans="2:3" ht="33.450000000000003" x14ac:dyDescent="0.85">
      <c r="B23" s="7" t="s">
        <v>9</v>
      </c>
      <c r="C23" s="22" t="str">
        <f>IF(B23="Laranja","Laranja","Fruta inválida")</f>
        <v>Laranja</v>
      </c>
    </row>
    <row r="24" spans="2:3" ht="33.450000000000003" x14ac:dyDescent="0.85">
      <c r="B24" s="7" t="s">
        <v>43</v>
      </c>
      <c r="C24" s="22" t="str">
        <f>IF(B24="Laranja","Laranja","Fruta inválida")</f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118</v>
      </c>
    </row>
    <row r="32" spans="2:3" ht="26.15" x14ac:dyDescent="0.7">
      <c r="B32" s="6" t="s">
        <v>70</v>
      </c>
      <c r="C32" s="6" t="s">
        <v>2</v>
      </c>
    </row>
    <row r="33" spans="2:4" ht="33.450000000000003" x14ac:dyDescent="0.85">
      <c r="B33" s="16">
        <v>45248</v>
      </c>
      <c r="C33" s="22" t="str">
        <f ca="1">IF(TODAY()&gt;B33,"Vencido","No prazo")</f>
        <v>Vencido</v>
      </c>
      <c r="D33" s="26">
        <f ca="1">TODAY()</f>
        <v>45428</v>
      </c>
    </row>
    <row r="34" spans="2:4" ht="33.450000000000003" x14ac:dyDescent="0.85">
      <c r="B34" s="16">
        <v>45261</v>
      </c>
      <c r="C34" s="22" t="str">
        <f t="shared" ref="C34:C39" ca="1" si="1">IF(TODAY()&gt;B34,"Vencido","No prazo")</f>
        <v>Vencido</v>
      </c>
    </row>
    <row r="35" spans="2:4" ht="33.450000000000003" x14ac:dyDescent="0.85">
      <c r="B35" s="16">
        <v>44905</v>
      </c>
      <c r="C35" s="22" t="str">
        <f ca="1">IF(TODAY()&gt;B35,"Vencido","No prazo")</f>
        <v>Vencido</v>
      </c>
    </row>
    <row r="36" spans="2:4" ht="33.450000000000003" x14ac:dyDescent="0.85">
      <c r="B36" s="16">
        <v>45098</v>
      </c>
      <c r="C36" s="22" t="str">
        <f t="shared" ca="1" si="1"/>
        <v>Vencido</v>
      </c>
    </row>
    <row r="37" spans="2:4" ht="33.450000000000003" x14ac:dyDescent="0.85">
      <c r="B37" s="16">
        <v>44710</v>
      </c>
      <c r="C37" s="22" t="str">
        <f t="shared" ca="1" si="1"/>
        <v>Vencido</v>
      </c>
    </row>
    <row r="38" spans="2:4" ht="33.450000000000003" x14ac:dyDescent="0.85">
      <c r="B38" s="16">
        <v>46848</v>
      </c>
      <c r="C38" s="22" t="str">
        <f t="shared" ca="1" si="1"/>
        <v>No prazo</v>
      </c>
    </row>
    <row r="39" spans="2:4" ht="33.450000000000003" x14ac:dyDescent="0.85">
      <c r="B39" s="16">
        <v>45476</v>
      </c>
      <c r="C39" s="22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450000000000003" x14ac:dyDescent="0.85">
      <c r="B6" s="7" t="s">
        <v>15</v>
      </c>
      <c r="C6" s="7" t="s">
        <v>16</v>
      </c>
      <c r="D6" s="11">
        <v>5</v>
      </c>
      <c r="E6" s="23">
        <f>IF(C6="F",D6-$H$6,D6-$H$7)</f>
        <v>2.5</v>
      </c>
      <c r="G6" s="3" t="s">
        <v>16</v>
      </c>
      <c r="H6" s="12">
        <v>2.5</v>
      </c>
    </row>
    <row r="7" spans="2:8" ht="33.450000000000003" x14ac:dyDescent="0.85">
      <c r="B7" s="7" t="s">
        <v>17</v>
      </c>
      <c r="C7" s="7" t="s">
        <v>16</v>
      </c>
      <c r="D7" s="11">
        <v>5</v>
      </c>
      <c r="E7" s="23">
        <f t="shared" ref="E7:E13" si="0">IF(C7="F",D7-$H$6,D7-$H$7)</f>
        <v>2.5</v>
      </c>
      <c r="G7" s="3" t="s">
        <v>18</v>
      </c>
      <c r="H7" s="12">
        <v>1</v>
      </c>
    </row>
    <row r="8" spans="2:8" ht="33.450000000000003" x14ac:dyDescent="0.85">
      <c r="B8" s="7" t="s">
        <v>19</v>
      </c>
      <c r="C8" s="7" t="s">
        <v>18</v>
      </c>
      <c r="D8" s="11">
        <v>5</v>
      </c>
      <c r="E8" s="23">
        <f t="shared" si="0"/>
        <v>4</v>
      </c>
    </row>
    <row r="9" spans="2:8" ht="33.450000000000003" x14ac:dyDescent="0.85">
      <c r="B9" s="7" t="s">
        <v>20</v>
      </c>
      <c r="C9" s="7" t="s">
        <v>18</v>
      </c>
      <c r="D9" s="11">
        <v>5</v>
      </c>
      <c r="E9" s="23">
        <f t="shared" si="0"/>
        <v>4</v>
      </c>
    </row>
    <row r="10" spans="2:8" ht="33.450000000000003" x14ac:dyDescent="0.85">
      <c r="B10" s="7" t="s">
        <v>21</v>
      </c>
      <c r="C10" s="7" t="s">
        <v>18</v>
      </c>
      <c r="D10" s="11">
        <v>5</v>
      </c>
      <c r="E10" s="23">
        <f>IF(C10="F",D10-$H$6,D10-$H$7)</f>
        <v>4</v>
      </c>
    </row>
    <row r="11" spans="2:8" ht="33.450000000000003" x14ac:dyDescent="0.85">
      <c r="B11" s="7" t="s">
        <v>22</v>
      </c>
      <c r="C11" s="7" t="s">
        <v>16</v>
      </c>
      <c r="D11" s="11">
        <v>5</v>
      </c>
      <c r="E11" s="23">
        <f t="shared" si="0"/>
        <v>2.5</v>
      </c>
    </row>
    <row r="12" spans="2:8" ht="33.450000000000003" x14ac:dyDescent="0.85">
      <c r="B12" s="7" t="s">
        <v>23</v>
      </c>
      <c r="C12" s="7" t="s">
        <v>18</v>
      </c>
      <c r="D12" s="11">
        <v>5</v>
      </c>
      <c r="E12" s="23">
        <f t="shared" si="0"/>
        <v>4</v>
      </c>
    </row>
    <row r="13" spans="2:8" ht="33.450000000000003" x14ac:dyDescent="0.85">
      <c r="B13" s="7" t="s">
        <v>24</v>
      </c>
      <c r="C13" s="7" t="s">
        <v>16</v>
      </c>
      <c r="D13" s="11">
        <v>5</v>
      </c>
      <c r="E13" s="2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6" x14ac:dyDescent="0.4"/>
  <cols>
    <col min="2" max="2" width="37.69140625" style="1" customWidth="1"/>
    <col min="3" max="3" width="37.23046875" style="1" customWidth="1"/>
  </cols>
  <sheetData>
    <row r="2" spans="2:3" ht="23.15" x14ac:dyDescent="0.6">
      <c r="B2" s="10" t="s">
        <v>123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33.450000000000003" x14ac:dyDescent="0.85">
      <c r="B9" s="7" t="s">
        <v>27</v>
      </c>
      <c r="C9" s="22" t="str">
        <f>IF(B9="A","Letra A",
IF(B9="B","Letra B",
IF(B9="C","Letra C","Outra Letra")))</f>
        <v>Letra A</v>
      </c>
    </row>
    <row r="10" spans="2:3" ht="33.450000000000003" x14ac:dyDescent="0.85">
      <c r="B10" s="7" t="s">
        <v>28</v>
      </c>
      <c r="C10" s="22" t="str">
        <f>IF(B10="A","Letra A",
IF(B10="B","Letra B",
IF(B10="C","Letra C","Outra Letra")))</f>
        <v>Letra B</v>
      </c>
    </row>
    <row r="11" spans="2:3" ht="33.450000000000003" x14ac:dyDescent="0.85">
      <c r="B11" s="7" t="s">
        <v>29</v>
      </c>
      <c r="C11" s="22" t="str">
        <f t="shared" ref="C11:C14" si="0">IF(B11="A","Letra A",
IF(B11="B","Letra B",
IF(B11="C","Letra C","Outra Letra")))</f>
        <v>Letra C</v>
      </c>
    </row>
    <row r="12" spans="2:3" ht="33.450000000000003" x14ac:dyDescent="0.85">
      <c r="B12" s="7" t="s">
        <v>28</v>
      </c>
      <c r="C12" s="22" t="str">
        <f t="shared" si="0"/>
        <v>Letra B</v>
      </c>
    </row>
    <row r="13" spans="2:3" ht="33.450000000000003" x14ac:dyDescent="0.85">
      <c r="B13" s="7" t="s">
        <v>30</v>
      </c>
      <c r="C13" s="22" t="str">
        <f t="shared" si="0"/>
        <v>Outra Letra</v>
      </c>
    </row>
    <row r="14" spans="2:3" ht="33.450000000000003" x14ac:dyDescent="0.85">
      <c r="B14" s="7" t="s">
        <v>29</v>
      </c>
      <c r="C14" s="22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119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33.450000000000003" x14ac:dyDescent="0.85">
      <c r="B29" s="7">
        <v>100</v>
      </c>
      <c r="C29" s="22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450000000000003" x14ac:dyDescent="0.85">
      <c r="B30" s="7">
        <v>80</v>
      </c>
      <c r="C30" s="22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450000000000003" x14ac:dyDescent="0.85">
      <c r="B31" s="7">
        <v>60</v>
      </c>
      <c r="C31" s="22" t="str">
        <f t="shared" si="1"/>
        <v>Entre 60 e 79</v>
      </c>
    </row>
    <row r="32" spans="2:3" ht="33.450000000000003" x14ac:dyDescent="0.85">
      <c r="B32" s="7">
        <v>40</v>
      </c>
      <c r="C32" s="22" t="str">
        <f t="shared" si="1"/>
        <v>Entre 40 e 59</v>
      </c>
    </row>
    <row r="33" spans="2:3" ht="33.450000000000003" x14ac:dyDescent="0.85">
      <c r="B33" s="7">
        <v>20</v>
      </c>
      <c r="C33" s="22" t="str">
        <f t="shared" si="1"/>
        <v>Entre 20 e 39</v>
      </c>
    </row>
    <row r="34" spans="2:3" ht="33.450000000000003" x14ac:dyDescent="0.85">
      <c r="B34" s="7">
        <v>0</v>
      </c>
      <c r="C34" s="22" t="str">
        <f t="shared" si="1"/>
        <v>Entre 0 e 19</v>
      </c>
    </row>
    <row r="35" spans="2:3" ht="33.450000000000003" x14ac:dyDescent="0.85">
      <c r="B35" s="7">
        <v>30</v>
      </c>
      <c r="C35" s="22" t="str">
        <f t="shared" si="1"/>
        <v>Entre 20 e 39</v>
      </c>
    </row>
    <row r="36" spans="2:3" ht="33.450000000000003" x14ac:dyDescent="0.85">
      <c r="B36" s="7">
        <v>123</v>
      </c>
      <c r="C36" s="22" t="str">
        <f t="shared" si="1"/>
        <v>Maior que 100</v>
      </c>
    </row>
    <row r="37" spans="2:3" ht="33.450000000000003" x14ac:dyDescent="0.85">
      <c r="B37" s="7">
        <v>105</v>
      </c>
      <c r="C37" s="22" t="str">
        <f t="shared" si="1"/>
        <v>Maior que 100</v>
      </c>
    </row>
    <row r="38" spans="2:3" ht="33.450000000000003" x14ac:dyDescent="0.85">
      <c r="B38" s="7">
        <v>-3</v>
      </c>
      <c r="C38" s="22" t="str">
        <f t="shared" si="1"/>
        <v>Menor que ZERO</v>
      </c>
    </row>
    <row r="39" spans="2:3" ht="33.450000000000003" x14ac:dyDescent="0.85">
      <c r="B39" s="7">
        <v>97</v>
      </c>
      <c r="C39" s="22" t="str">
        <f t="shared" si="1"/>
        <v>Entre 80 e 100</v>
      </c>
    </row>
    <row r="40" spans="2:3" ht="33.450000000000003" x14ac:dyDescent="0.85">
      <c r="B40" s="7">
        <v>39</v>
      </c>
      <c r="C40" s="22" t="str">
        <f t="shared" si="1"/>
        <v>Entre 20 e 39</v>
      </c>
    </row>
    <row r="41" spans="2:3" ht="33.450000000000003" x14ac:dyDescent="0.85">
      <c r="B41" s="7">
        <v>88</v>
      </c>
      <c r="C41" s="22" t="str">
        <f t="shared" si="1"/>
        <v>Entre 80 e 100</v>
      </c>
    </row>
    <row r="42" spans="2:3" ht="33.450000000000003" x14ac:dyDescent="0.85">
      <c r="B42" s="7">
        <v>113</v>
      </c>
      <c r="C42" s="22" t="str">
        <f t="shared" si="1"/>
        <v>Maior que 100</v>
      </c>
    </row>
    <row r="43" spans="2:3" ht="33.450000000000003" x14ac:dyDescent="0.85">
      <c r="B43" s="7">
        <v>24</v>
      </c>
      <c r="C43" s="22" t="str">
        <f t="shared" si="1"/>
        <v>Entre 20 e 39</v>
      </c>
    </row>
    <row r="44" spans="2:3" ht="33.450000000000003" x14ac:dyDescent="0.85">
      <c r="B44" s="7">
        <v>41</v>
      </c>
      <c r="C44" s="22" t="str">
        <f t="shared" si="1"/>
        <v>Entre 40 e 59</v>
      </c>
    </row>
    <row r="45" spans="2:3" ht="33.450000000000003" x14ac:dyDescent="0.85">
      <c r="B45" s="7">
        <v>99</v>
      </c>
      <c r="C45" s="22" t="str">
        <f t="shared" si="1"/>
        <v>Entre 80 e 100</v>
      </c>
    </row>
    <row r="46" spans="2:3" ht="33.450000000000003" x14ac:dyDescent="0.85">
      <c r="B46" s="7">
        <v>104</v>
      </c>
      <c r="C46" s="22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25" workbookViewId="0">
      <selection activeCell="D35" sqref="D35"/>
    </sheetView>
  </sheetViews>
  <sheetFormatPr defaultRowHeight="14.6" x14ac:dyDescent="0.4"/>
  <cols>
    <col min="2" max="2" width="48.84375" style="1" customWidth="1"/>
    <col min="3" max="3" width="40.23046875" style="1" customWidth="1"/>
    <col min="4" max="4" width="54.84375" customWidth="1"/>
    <col min="5" max="5" width="57.53515625" customWidth="1"/>
  </cols>
  <sheetData>
    <row r="2" spans="2:4" ht="30.9" x14ac:dyDescent="0.8">
      <c r="B2" s="4" t="s">
        <v>59</v>
      </c>
    </row>
    <row r="3" spans="2:4" ht="30.9" x14ac:dyDescent="0.8">
      <c r="B3" s="4"/>
    </row>
    <row r="4" spans="2:4" ht="23.15" x14ac:dyDescent="0.6">
      <c r="B4" s="10" t="s">
        <v>124</v>
      </c>
    </row>
    <row r="5" spans="2:4" ht="23.15" x14ac:dyDescent="0.6">
      <c r="B5" s="5"/>
    </row>
    <row r="6" spans="2:4" ht="26.15" x14ac:dyDescent="0.7">
      <c r="B6" s="6" t="s">
        <v>0</v>
      </c>
      <c r="C6" s="6" t="s">
        <v>2</v>
      </c>
    </row>
    <row r="7" spans="2:4" ht="33.450000000000003" x14ac:dyDescent="0.85">
      <c r="B7" s="7" t="s">
        <v>60</v>
      </c>
      <c r="C7" s="22" t="str">
        <f>IF(LOWER(B7)="maça","É maça","Outra Fruta")</f>
        <v>É maça</v>
      </c>
      <c r="D7" s="27" t="str">
        <f>LOWER(B7)</f>
        <v>maça</v>
      </c>
    </row>
    <row r="8" spans="2:4" ht="33.450000000000003" x14ac:dyDescent="0.85">
      <c r="B8" s="7" t="s">
        <v>61</v>
      </c>
      <c r="C8" s="22" t="str">
        <f>IF(LOWER(B8)="maça","É maça","Outra Fruta")</f>
        <v>É maça</v>
      </c>
      <c r="D8" s="27" t="str">
        <f t="shared" ref="D8:D12" si="0">LOWER(B8)</f>
        <v>maça</v>
      </c>
    </row>
    <row r="9" spans="2:4" ht="33.450000000000003" x14ac:dyDescent="0.85">
      <c r="B9" s="7" t="s">
        <v>62</v>
      </c>
      <c r="C9" s="22" t="str">
        <f>IF(LOWER(B9)="maça","É maça","Outra Fruta")</f>
        <v>É maça</v>
      </c>
      <c r="D9" s="27" t="str">
        <f t="shared" si="0"/>
        <v>maça</v>
      </c>
    </row>
    <row r="10" spans="2:4" ht="33.450000000000003" x14ac:dyDescent="0.85">
      <c r="B10" s="7" t="s">
        <v>63</v>
      </c>
      <c r="C10" s="22" t="str">
        <f t="shared" ref="C10:C12" si="1">IF(LOWER(B10)="maça","É maça","Outra Fruta")</f>
        <v>Outra Fruta</v>
      </c>
      <c r="D10" s="27" t="str">
        <f t="shared" si="0"/>
        <v>.</v>
      </c>
    </row>
    <row r="11" spans="2:4" ht="33.450000000000003" x14ac:dyDescent="0.85">
      <c r="B11" s="7" t="s">
        <v>125</v>
      </c>
      <c r="C11" s="22" t="str">
        <f>IF(LOWER(B11)="maça","É maça","Outra Fruta")</f>
        <v>É maça</v>
      </c>
      <c r="D11" s="27" t="str">
        <f>LOWER(B11)</f>
        <v>maça</v>
      </c>
    </row>
    <row r="12" spans="2:4" ht="33.450000000000003" x14ac:dyDescent="0.85">
      <c r="B12" s="7" t="s">
        <v>29</v>
      </c>
      <c r="C12" s="22" t="str">
        <f t="shared" si="1"/>
        <v>Outra Fruta</v>
      </c>
      <c r="D12" s="27" t="str">
        <f t="shared" si="0"/>
        <v>c</v>
      </c>
    </row>
    <row r="15" spans="2:4" ht="30.9" x14ac:dyDescent="0.8">
      <c r="B15" s="4" t="s">
        <v>59</v>
      </c>
    </row>
    <row r="16" spans="2:4" ht="30.9" x14ac:dyDescent="0.8">
      <c r="B16" s="4"/>
    </row>
    <row r="17" spans="2:5" ht="23.15" x14ac:dyDescent="0.6">
      <c r="B17" s="10" t="s">
        <v>121</v>
      </c>
    </row>
    <row r="18" spans="2:5" ht="23.15" x14ac:dyDescent="0.6">
      <c r="B18" s="10" t="s">
        <v>86</v>
      </c>
    </row>
    <row r="20" spans="2:5" ht="26.15" x14ac:dyDescent="0.7">
      <c r="B20" s="6" t="s">
        <v>0</v>
      </c>
      <c r="C20" s="6" t="s">
        <v>2</v>
      </c>
    </row>
    <row r="21" spans="2:5" ht="33.450000000000003" x14ac:dyDescent="0.85">
      <c r="B21" s="7" t="s">
        <v>60</v>
      </c>
      <c r="C21" s="22" t="str">
        <f>IF(ISNUMBER(SEARCH("maça",LOWER(B21))),"Tem Maça","Outra Fruta")</f>
        <v>Tem Maça</v>
      </c>
      <c r="D21" s="27">
        <f>SEARCH("maça",LOWER(B21))</f>
        <v>1</v>
      </c>
      <c r="E21" s="27" t="b">
        <f>ISNUMBER(SEARCH("maça",LOWER(B21)))</f>
        <v>1</v>
      </c>
    </row>
    <row r="22" spans="2:5" ht="33.450000000000003" x14ac:dyDescent="0.85">
      <c r="B22" s="7" t="s">
        <v>64</v>
      </c>
      <c r="C22" s="22" t="str">
        <f t="shared" ref="C22:C27" si="2">IF(ISNUMBER(SEARCH("maça",LOWER(B22))),"Tem Maça","Outra Fruta")</f>
        <v>Tem Maça</v>
      </c>
      <c r="D22" s="27">
        <f>SEARCH("maça",LOWER(B22))</f>
        <v>22</v>
      </c>
      <c r="E22" s="27" t="b">
        <f t="shared" ref="E22:E27" si="3">ISNUMBER(SEARCH("maça",LOWER(B22)))</f>
        <v>1</v>
      </c>
    </row>
    <row r="23" spans="2:5" ht="33.450000000000003" x14ac:dyDescent="0.85">
      <c r="B23" s="7" t="s">
        <v>65</v>
      </c>
      <c r="C23" s="22" t="str">
        <f t="shared" si="2"/>
        <v>Outra Fruta</v>
      </c>
      <c r="D23" s="27" t="e">
        <f t="shared" ref="D23:D27" si="4">SEARCH("maça",LOWER(B23))</f>
        <v>#VALUE!</v>
      </c>
      <c r="E23" s="27" t="b">
        <f t="shared" si="3"/>
        <v>0</v>
      </c>
    </row>
    <row r="24" spans="2:5" ht="33.450000000000003" x14ac:dyDescent="0.85">
      <c r="B24" s="7" t="s">
        <v>126</v>
      </c>
      <c r="C24" s="22" t="str">
        <f t="shared" si="2"/>
        <v>Tem Maça</v>
      </c>
      <c r="D24" s="27">
        <f>SEARCH("maça",LOWER(B24))</f>
        <v>15</v>
      </c>
      <c r="E24" s="27" t="b">
        <f t="shared" si="3"/>
        <v>1</v>
      </c>
    </row>
    <row r="25" spans="2:5" ht="33.450000000000003" x14ac:dyDescent="0.85">
      <c r="B25" s="7" t="s">
        <v>127</v>
      </c>
      <c r="C25" s="22" t="str">
        <f t="shared" si="2"/>
        <v>Outra Fruta</v>
      </c>
      <c r="D25" s="27" t="e">
        <f t="shared" si="4"/>
        <v>#VALUE!</v>
      </c>
      <c r="E25" s="27" t="b">
        <f t="shared" si="3"/>
        <v>0</v>
      </c>
    </row>
    <row r="26" spans="2:5" ht="33.450000000000003" x14ac:dyDescent="0.85">
      <c r="B26" s="7" t="s">
        <v>68</v>
      </c>
      <c r="C26" s="22" t="str">
        <f t="shared" si="2"/>
        <v>Tem Maça</v>
      </c>
      <c r="D26" s="27">
        <f t="shared" si="4"/>
        <v>20</v>
      </c>
      <c r="E26" s="27" t="b">
        <f t="shared" si="3"/>
        <v>1</v>
      </c>
    </row>
    <row r="27" spans="2:5" ht="33.450000000000003" x14ac:dyDescent="0.85">
      <c r="B27" s="7" t="s">
        <v>69</v>
      </c>
      <c r="C27" s="22" t="str">
        <f t="shared" si="2"/>
        <v>Outra Fruta</v>
      </c>
      <c r="D27" s="27" t="e">
        <f t="shared" si="4"/>
        <v>#VALUE!</v>
      </c>
      <c r="E27" s="27" t="b">
        <f t="shared" si="3"/>
        <v>0</v>
      </c>
    </row>
    <row r="30" spans="2:5" ht="23.15" x14ac:dyDescent="0.6">
      <c r="B30" s="10" t="s">
        <v>120</v>
      </c>
    </row>
    <row r="31" spans="2:5" ht="23.15" x14ac:dyDescent="0.6">
      <c r="B31" s="10" t="s">
        <v>87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450000000000003" x14ac:dyDescent="0.85">
      <c r="B35" s="16">
        <v>44957</v>
      </c>
      <c r="C35" s="22">
        <f>WEEKDAY(B35)</f>
        <v>3</v>
      </c>
      <c r="D35" s="22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2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450000000000003" x14ac:dyDescent="0.85">
      <c r="B36" s="16">
        <v>44940</v>
      </c>
      <c r="C36" s="22">
        <f t="shared" ref="C36:C41" si="5">WEEKDAY(B36)</f>
        <v>7</v>
      </c>
      <c r="D36" s="22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2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450000000000003" x14ac:dyDescent="0.85">
      <c r="B37" s="16">
        <v>44930</v>
      </c>
      <c r="C37" s="22">
        <f t="shared" si="5"/>
        <v>4</v>
      </c>
      <c r="D37" s="22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2" t="str">
        <f t="shared" si="7"/>
        <v>Quarta-feira, boas vendas!</v>
      </c>
    </row>
    <row r="38" spans="2:5" ht="33.450000000000003" x14ac:dyDescent="0.85">
      <c r="B38" s="16">
        <v>44944</v>
      </c>
      <c r="C38" s="22">
        <f t="shared" si="5"/>
        <v>4</v>
      </c>
      <c r="D38" s="22" t="str">
        <f t="shared" si="6"/>
        <v>Quarta-feira, boas vendas!</v>
      </c>
      <c r="E38" s="22" t="str">
        <f t="shared" si="7"/>
        <v>Quarta-feira, boas vendas!</v>
      </c>
    </row>
    <row r="39" spans="2:5" ht="33.450000000000003" x14ac:dyDescent="0.85">
      <c r="B39" s="16">
        <v>44935</v>
      </c>
      <c r="C39" s="22">
        <f t="shared" si="5"/>
        <v>2</v>
      </c>
      <c r="D39" s="22" t="str">
        <f t="shared" si="6"/>
        <v>Segunda-feira, boas vendas!</v>
      </c>
      <c r="E39" s="22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450000000000003" x14ac:dyDescent="0.85">
      <c r="B40" s="16">
        <v>44946</v>
      </c>
      <c r="C40" s="22">
        <f t="shared" si="5"/>
        <v>6</v>
      </c>
      <c r="D40" s="22" t="str">
        <f t="shared" si="6"/>
        <v>Sexta-feira, boas vendas!</v>
      </c>
      <c r="E40" s="22" t="str">
        <f t="shared" si="7"/>
        <v>Sexta-feira, boas vendas!</v>
      </c>
    </row>
    <row r="41" spans="2:5" ht="33.450000000000003" x14ac:dyDescent="0.85">
      <c r="B41" s="16">
        <v>44927</v>
      </c>
      <c r="C41" s="22">
        <f t="shared" si="5"/>
        <v>1</v>
      </c>
      <c r="D41" s="22" t="str">
        <f t="shared" si="6"/>
        <v>Domingo não pode vender</v>
      </c>
      <c r="E41" s="22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49.765625" style="1" customWidth="1"/>
    <col min="5" max="5" width="47.53515625" customWidth="1"/>
    <col min="6" max="6" width="27.3046875" style="1" customWidth="1"/>
    <col min="7" max="7" width="30.07421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450000000000003" x14ac:dyDescent="0.85">
      <c r="B6" s="7" t="s">
        <v>10</v>
      </c>
      <c r="C6" s="17">
        <v>1</v>
      </c>
      <c r="D6" s="22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450000000000003" x14ac:dyDescent="0.85">
      <c r="B7" s="7" t="s">
        <v>9</v>
      </c>
      <c r="C7" s="17">
        <v>10</v>
      </c>
      <c r="D7" s="22" t="str">
        <f t="shared" ref="D7:D11" si="0">IF(AND(B7=$F$6,C7=$G$6),"Comprar Banana dia 5","Não comprar")</f>
        <v>Não comprar</v>
      </c>
    </row>
    <row r="8" spans="2:7" ht="33.450000000000003" x14ac:dyDescent="0.85">
      <c r="B8" s="7" t="s">
        <v>26</v>
      </c>
      <c r="C8" s="17">
        <v>15</v>
      </c>
      <c r="D8" s="22" t="str">
        <f t="shared" si="0"/>
        <v>Não comprar</v>
      </c>
    </row>
    <row r="9" spans="2:7" ht="33.450000000000003" x14ac:dyDescent="0.85">
      <c r="B9" s="7" t="s">
        <v>60</v>
      </c>
      <c r="C9" s="17">
        <v>9</v>
      </c>
      <c r="D9" s="22" t="str">
        <f>IF(AND(B9=$F$6,C9=$G$6),"Comprar Banana dia 5","Não comprar")</f>
        <v>Não comprar</v>
      </c>
    </row>
    <row r="10" spans="2:7" ht="33.450000000000003" x14ac:dyDescent="0.85">
      <c r="B10" s="7" t="s">
        <v>10</v>
      </c>
      <c r="C10" s="17">
        <v>5</v>
      </c>
      <c r="D10" s="22" t="str">
        <f>IF(AND(B10=$F$6,C10=$G$6),"Comprar Banana dia 5","Não comprar")</f>
        <v>Comprar Banana dia 5</v>
      </c>
    </row>
    <row r="11" spans="2:7" ht="33.450000000000003" x14ac:dyDescent="0.85">
      <c r="B11" s="7" t="s">
        <v>10</v>
      </c>
      <c r="C11" s="17">
        <v>9</v>
      </c>
      <c r="D11" s="22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450000000000003" x14ac:dyDescent="0.85">
      <c r="B19" s="7" t="s">
        <v>60</v>
      </c>
      <c r="C19" s="17">
        <v>6</v>
      </c>
      <c r="D19" s="22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450000000000003" x14ac:dyDescent="0.85">
      <c r="B20" s="7" t="s">
        <v>9</v>
      </c>
      <c r="C20" s="17">
        <v>10</v>
      </c>
      <c r="D20" s="22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450000000000003" x14ac:dyDescent="0.85">
      <c r="B21" s="7" t="s">
        <v>60</v>
      </c>
      <c r="C21" s="17">
        <v>4</v>
      </c>
      <c r="D21" s="22" t="str">
        <f t="shared" si="1"/>
        <v>Não Comprar</v>
      </c>
    </row>
    <row r="22" spans="2:7" ht="33.450000000000003" x14ac:dyDescent="0.85">
      <c r="B22" s="7" t="s">
        <v>60</v>
      </c>
      <c r="C22" s="17">
        <v>9</v>
      </c>
      <c r="D22" s="22" t="str">
        <f t="shared" si="1"/>
        <v>Não Comprar</v>
      </c>
    </row>
    <row r="23" spans="2:7" ht="33.450000000000003" x14ac:dyDescent="0.85">
      <c r="B23" s="7" t="s">
        <v>10</v>
      </c>
      <c r="C23" s="17">
        <v>5</v>
      </c>
      <c r="D23" s="22" t="str">
        <f t="shared" si="1"/>
        <v>Comprar Babana dia 5</v>
      </c>
    </row>
    <row r="24" spans="2:7" ht="33.450000000000003" x14ac:dyDescent="0.85">
      <c r="B24" s="7" t="s">
        <v>10</v>
      </c>
      <c r="C24" s="17">
        <v>9</v>
      </c>
      <c r="D24" s="22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450000000000003" x14ac:dyDescent="0.85">
      <c r="B35" s="7" t="s">
        <v>60</v>
      </c>
      <c r="C35" s="19">
        <v>44936</v>
      </c>
      <c r="D35" s="22" t="str">
        <f>IF(AND(C35&gt;=$G$34,C35&lt;=$G$35),"Está","Não Está")</f>
        <v>Não Está</v>
      </c>
      <c r="E35" s="24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450000000000003" x14ac:dyDescent="0.85">
      <c r="B36" s="7" t="s">
        <v>10</v>
      </c>
      <c r="C36" s="19">
        <v>44942</v>
      </c>
      <c r="D36" s="22" t="str">
        <f t="shared" ref="D36:D40" si="2">IF(AND(C36&gt;=$G$34,C36&lt;=$G$35),"Está","Não Está")</f>
        <v>Está</v>
      </c>
      <c r="E36" s="24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450000000000003" x14ac:dyDescent="0.85">
      <c r="B37" s="7" t="s">
        <v>10</v>
      </c>
      <c r="C37" s="19">
        <v>44930</v>
      </c>
      <c r="D37" s="22" t="str">
        <f t="shared" si="2"/>
        <v>Não Está</v>
      </c>
      <c r="E37" s="24" t="str">
        <f t="shared" si="3"/>
        <v>Não comprar</v>
      </c>
      <c r="F37"/>
      <c r="G37" s="1"/>
    </row>
    <row r="38" spans="2:10" ht="33.450000000000003" x14ac:dyDescent="0.85">
      <c r="B38" s="7" t="s">
        <v>26</v>
      </c>
      <c r="C38" s="19">
        <v>44946</v>
      </c>
      <c r="D38" s="22" t="str">
        <f>IF(AND(C38&gt;=$G$34,C38&lt;=$G$35),"Está","Não Está")</f>
        <v>Está</v>
      </c>
      <c r="E38" s="24" t="str">
        <f t="shared" si="3"/>
        <v>Não comprar</v>
      </c>
      <c r="F38"/>
      <c r="G38" s="1"/>
    </row>
    <row r="39" spans="2:10" ht="33.450000000000003" x14ac:dyDescent="0.85">
      <c r="B39" s="7" t="s">
        <v>10</v>
      </c>
      <c r="C39" s="19">
        <v>44929</v>
      </c>
      <c r="D39" s="22" t="str">
        <f t="shared" si="2"/>
        <v>Não Está</v>
      </c>
      <c r="E39" s="24" t="str">
        <f t="shared" si="3"/>
        <v>Não comprar</v>
      </c>
      <c r="F39"/>
      <c r="G39" s="1"/>
    </row>
    <row r="40" spans="2:10" ht="33.450000000000003" x14ac:dyDescent="0.85">
      <c r="B40" s="7" t="s">
        <v>10</v>
      </c>
      <c r="C40" s="19">
        <v>44949</v>
      </c>
      <c r="D40" s="22" t="str">
        <f t="shared" si="2"/>
        <v>Está</v>
      </c>
      <c r="E40" s="24" t="str">
        <f t="shared" si="3"/>
        <v>Comprar Banana entre 16/01 e 28/01</v>
      </c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450000000000003" x14ac:dyDescent="0.85">
      <c r="B56" s="7" t="s">
        <v>3</v>
      </c>
      <c r="C56" s="7">
        <v>9</v>
      </c>
      <c r="D56" s="22" t="str">
        <f>IF(AND(C56&gt;=6,C56&lt;=10),"Aprovado(a)","-")</f>
        <v>Aprovado(a)</v>
      </c>
      <c r="E56" s="22" t="str">
        <f>IF(AND(C56&gt;=2,C56&lt;6),"Recuperação","-")</f>
        <v>-</v>
      </c>
      <c r="F56" s="22" t="str">
        <f>IF(C56&lt;2,"Reprovado(a)","-")</f>
        <v>-</v>
      </c>
      <c r="G56" s="22" t="str">
        <f>IF(AND(C56&gt;=6,C56&lt;=10),"Aprovado(a)",
IF(AND(C56&gt;=2,C56&lt;6),"Recuperação","Reprovado(a)"))</f>
        <v>Aprovado(a)</v>
      </c>
    </row>
    <row r="57" spans="2:7" ht="33.450000000000003" x14ac:dyDescent="0.85">
      <c r="B57" s="7" t="s">
        <v>4</v>
      </c>
      <c r="C57" s="7">
        <v>5</v>
      </c>
      <c r="D57" s="22" t="str">
        <f>IF(AND(C57&gt;=6,C57&lt;=10),"Aprovado(a)","-")</f>
        <v>-</v>
      </c>
      <c r="E57" s="22" t="str">
        <f>IF(AND(C57&gt;=2,C57&lt;6),"Recuperação","-")</f>
        <v>Recuperação</v>
      </c>
      <c r="F57" s="22" t="str">
        <f t="shared" ref="F57:F61" si="4">IF(C57&lt;2,"Reprovado(a)","-")</f>
        <v>-</v>
      </c>
      <c r="G57" s="22" t="str">
        <f t="shared" ref="G57:G61" si="5">IF(AND(C57&gt;=6,C57&lt;=10),"Aprovado(a)",
IF(AND(C57&gt;=2,C57&lt;6),"Recuperação","Reprovado(a)"))</f>
        <v>Recuperação</v>
      </c>
    </row>
    <row r="58" spans="2:7" ht="33.450000000000003" x14ac:dyDescent="0.85">
      <c r="B58" s="7" t="s">
        <v>5</v>
      </c>
      <c r="C58" s="7">
        <v>5</v>
      </c>
      <c r="D58" s="22" t="str">
        <f t="shared" ref="D58:D61" si="6">IF(AND(C58&gt;=6,C58&lt;=10),"Aprovado(a)","-")</f>
        <v>-</v>
      </c>
      <c r="E58" s="22" t="str">
        <f t="shared" ref="E58:E61" si="7">IF(AND(C58&gt;=2,C58&lt;6),"Recuperação","-")</f>
        <v>Recuperação</v>
      </c>
      <c r="F58" s="22" t="str">
        <f t="shared" si="4"/>
        <v>-</v>
      </c>
      <c r="G58" s="22" t="str">
        <f t="shared" si="5"/>
        <v>Recuperação</v>
      </c>
    </row>
    <row r="59" spans="2:7" ht="33.450000000000003" x14ac:dyDescent="0.85">
      <c r="B59" s="7" t="s">
        <v>6</v>
      </c>
      <c r="C59" s="7">
        <v>7</v>
      </c>
      <c r="D59" s="22" t="str">
        <f t="shared" si="6"/>
        <v>Aprovado(a)</v>
      </c>
      <c r="E59" s="22" t="str">
        <f>IF(AND(C59&gt;=2,C59&lt;6),"Recuperação","-")</f>
        <v>-</v>
      </c>
      <c r="F59" s="22" t="str">
        <f t="shared" si="4"/>
        <v>-</v>
      </c>
      <c r="G59" s="22" t="str">
        <f t="shared" si="5"/>
        <v>Aprovado(a)</v>
      </c>
    </row>
    <row r="60" spans="2:7" ht="33.450000000000003" x14ac:dyDescent="0.85">
      <c r="B60" s="7" t="s">
        <v>31</v>
      </c>
      <c r="C60" s="7">
        <v>1.5</v>
      </c>
      <c r="D60" s="22" t="str">
        <f t="shared" si="6"/>
        <v>-</v>
      </c>
      <c r="E60" s="22" t="str">
        <f t="shared" si="7"/>
        <v>-</v>
      </c>
      <c r="F60" s="22" t="str">
        <f t="shared" si="4"/>
        <v>Reprovado(a)</v>
      </c>
      <c r="G60" s="22" t="str">
        <f t="shared" si="5"/>
        <v>Reprovado(a)</v>
      </c>
    </row>
    <row r="61" spans="2:7" ht="33.450000000000003" x14ac:dyDescent="0.85">
      <c r="B61" s="7" t="s">
        <v>17</v>
      </c>
      <c r="C61" s="7">
        <v>9</v>
      </c>
      <c r="D61" s="22" t="str">
        <f t="shared" si="6"/>
        <v>Aprovado(a)</v>
      </c>
      <c r="E61" s="22" t="str">
        <f t="shared" si="7"/>
        <v>-</v>
      </c>
      <c r="F61" s="22" t="str">
        <f t="shared" si="4"/>
        <v>-</v>
      </c>
      <c r="G61" s="22" t="str">
        <f t="shared" si="5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128</v>
      </c>
      <c r="D67"/>
      <c r="F67"/>
    </row>
    <row r="68" spans="2:6" ht="23.15" x14ac:dyDescent="0.6">
      <c r="B68" s="21" t="s">
        <v>107</v>
      </c>
      <c r="D68"/>
      <c r="F68"/>
    </row>
    <row r="69" spans="2:6" ht="23.15" x14ac:dyDescent="0.6">
      <c r="B69" s="21" t="s">
        <v>108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33.450000000000003" x14ac:dyDescent="0.85">
      <c r="B72" s="7" t="s">
        <v>92</v>
      </c>
      <c r="C72" s="22" t="str">
        <f>LOWER(LEFT(B72,2))</f>
        <v>br</v>
      </c>
      <c r="D72" s="22" t="str">
        <f>RIGHT(LOWER(B72),4)</f>
        <v>maça</v>
      </c>
      <c r="E72" s="22" t="str">
        <f>IF(AND(LOWER(LEFT(B72,2))="br",
RIGHT(LOWER(B72),4)="maça"),"Maça do Brasil","-")</f>
        <v>Maça do Brasil</v>
      </c>
      <c r="F72"/>
    </row>
    <row r="73" spans="2:6" ht="33.450000000000003" x14ac:dyDescent="0.85">
      <c r="B73" s="7" t="s">
        <v>93</v>
      </c>
      <c r="C73" s="22" t="str">
        <f t="shared" ref="C73:C77" si="8">LOWER(LEFT(B73,2))</f>
        <v>br</v>
      </c>
      <c r="D73" s="22" t="str">
        <f t="shared" ref="D73:D77" si="9">RIGHT(LOWER(B73),4)</f>
        <v>maça</v>
      </c>
      <c r="E73" s="22" t="str">
        <f t="shared" ref="E73:E77" si="10">IF(AND(LOWER(LEFT(B73,2))="br",
RIGHT(LOWER(B73),4)="maça"),"Maça do Brasil","-")</f>
        <v>Maça do Brasil</v>
      </c>
      <c r="F73"/>
    </row>
    <row r="74" spans="2:6" ht="33.450000000000003" x14ac:dyDescent="0.85">
      <c r="B74" s="7" t="s">
        <v>94</v>
      </c>
      <c r="C74" s="22" t="str">
        <f t="shared" si="8"/>
        <v>ar</v>
      </c>
      <c r="D74" s="22" t="str">
        <f t="shared" si="9"/>
        <v>maça</v>
      </c>
      <c r="E74" s="22" t="str">
        <f t="shared" si="10"/>
        <v>-</v>
      </c>
      <c r="F74"/>
    </row>
    <row r="75" spans="2:6" ht="33.450000000000003" x14ac:dyDescent="0.85">
      <c r="B75" s="7" t="s">
        <v>95</v>
      </c>
      <c r="C75" s="22" t="str">
        <f t="shared" si="8"/>
        <v>br</v>
      </c>
      <c r="D75" s="22" t="str">
        <f t="shared" si="9"/>
        <v>br-.</v>
      </c>
      <c r="E75" s="22" t="str">
        <f t="shared" si="10"/>
        <v>-</v>
      </c>
      <c r="F75"/>
    </row>
    <row r="76" spans="2:6" ht="33.450000000000003" x14ac:dyDescent="0.85">
      <c r="B76" s="7" t="s">
        <v>96</v>
      </c>
      <c r="C76" s="22" t="str">
        <f t="shared" si="8"/>
        <v>cl</v>
      </c>
      <c r="D76" s="22" t="str">
        <f t="shared" si="9"/>
        <v>cl-w</v>
      </c>
      <c r="E76" s="22" t="str">
        <f t="shared" si="10"/>
        <v>-</v>
      </c>
      <c r="F76"/>
    </row>
    <row r="77" spans="2:6" ht="33.450000000000003" x14ac:dyDescent="0.85">
      <c r="B77" s="7" t="s">
        <v>97</v>
      </c>
      <c r="C77" s="22" t="str">
        <f t="shared" si="8"/>
        <v>br</v>
      </c>
      <c r="D77" s="22" t="str">
        <f t="shared" si="9"/>
        <v>maça</v>
      </c>
      <c r="E77" s="22" t="str">
        <f t="shared" si="10"/>
        <v>Maça do Brasil</v>
      </c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87.4609375" style="1" customWidth="1"/>
    <col min="4" max="4" width="46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110</v>
      </c>
      <c r="F3"/>
    </row>
    <row r="4" spans="2:6" ht="23.15" x14ac:dyDescent="0.6">
      <c r="B4" s="10" t="s">
        <v>111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109</v>
      </c>
      <c r="F7"/>
    </row>
    <row r="8" spans="2:6" ht="33.450000000000003" x14ac:dyDescent="0.85">
      <c r="B8" s="7" t="s">
        <v>27</v>
      </c>
      <c r="C8" s="22" t="str">
        <f>IF(OR(B8="A",B8="B",B8="C"),"Letra A, B ou C","Outra Letra")</f>
        <v>Letra A, B ou C</v>
      </c>
      <c r="D8" s="22" t="str">
        <f>IF(SUM(IF(B8={"A";"B";"C"},1,0))&gt;=1,"Letra A, B ou C","Outra Letra")</f>
        <v>Letra A, B ou C</v>
      </c>
      <c r="F8"/>
    </row>
    <row r="9" spans="2:6" ht="33.450000000000003" x14ac:dyDescent="0.85">
      <c r="B9" s="7" t="s">
        <v>28</v>
      </c>
      <c r="C9" s="22" t="str">
        <f t="shared" ref="C9:C13" si="0">IF(OR(B9="A",B9="B",B9="C"),"Letra A, B ou C","Outra Letra")</f>
        <v>Letra A, B ou C</v>
      </c>
      <c r="D9" s="22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450000000000003" x14ac:dyDescent="0.85">
      <c r="B10" s="7" t="s">
        <v>30</v>
      </c>
      <c r="C10" s="22" t="str">
        <f t="shared" si="0"/>
        <v>Outra Letra</v>
      </c>
      <c r="D10" s="22" t="str">
        <f>IF(SUM(IF(B10={"A";"B";"C"},1,0))&gt;=1,"Letra A, B ou C","Outra Letra")</f>
        <v>Outra Letra</v>
      </c>
      <c r="E10" t="str">
        <v>-</v>
      </c>
    </row>
    <row r="11" spans="2:6" ht="33.450000000000003" x14ac:dyDescent="0.85">
      <c r="B11" s="7" t="s">
        <v>25</v>
      </c>
      <c r="C11" s="22" t="str">
        <f t="shared" si="0"/>
        <v>Outra Letra</v>
      </c>
      <c r="D11" s="22" t="str">
        <f>IF(SUM(IF(B11={"A";"B";"C"},1,0))&gt;=1,"Letra A, B ou C","Outra Letra")</f>
        <v>Outra Letra</v>
      </c>
    </row>
    <row r="12" spans="2:6" ht="33.450000000000003" x14ac:dyDescent="0.85">
      <c r="B12" s="7" t="s">
        <v>27</v>
      </c>
      <c r="C12" s="22" t="str">
        <f t="shared" si="0"/>
        <v>Letra A, B ou C</v>
      </c>
      <c r="D12" s="22" t="str">
        <f>IF(SUM(IF(B12={"A";"B";"C"},1,0))&gt;=1,"Letra A, B ou C","Outra Letra")</f>
        <v>Letra A, B ou C</v>
      </c>
    </row>
    <row r="13" spans="2:6" ht="33.450000000000003" x14ac:dyDescent="0.85">
      <c r="B13" s="7" t="s">
        <v>29</v>
      </c>
      <c r="C13" s="22" t="str">
        <f t="shared" si="0"/>
        <v>Letra A, B ou C</v>
      </c>
      <c r="D13" s="22" t="str">
        <f>IF(SUM(IF(B13={"A";"B";"C"},1,0))&gt;=1,"Letra A, B ou C","Outra Letra")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112</v>
      </c>
      <c r="F18"/>
    </row>
    <row r="19" spans="2:6" ht="23.15" x14ac:dyDescent="0.6">
      <c r="B19" s="10" t="s">
        <v>122</v>
      </c>
      <c r="F19"/>
    </row>
    <row r="20" spans="2:6" ht="23.15" x14ac:dyDescent="0.6">
      <c r="B20" s="10" t="s">
        <v>113</v>
      </c>
      <c r="F20"/>
    </row>
    <row r="23" spans="2:6" ht="26.15" x14ac:dyDescent="0.7">
      <c r="B23" s="6" t="s">
        <v>79</v>
      </c>
      <c r="C23" s="6" t="s">
        <v>2</v>
      </c>
    </row>
    <row r="24" spans="2:6" ht="33.450000000000003" x14ac:dyDescent="0.85">
      <c r="B24" s="7" t="s">
        <v>130</v>
      </c>
      <c r="C24" s="22" t="str">
        <f>IF(OR(LOWER(B24)="azul",
LOWER(B24)="verde"),"A cor é Azul ou Verde","-")</f>
        <v>A cor é Azul ou Verde</v>
      </c>
    </row>
    <row r="25" spans="2:6" ht="33.450000000000003" x14ac:dyDescent="0.85">
      <c r="B25" s="7" t="s">
        <v>81</v>
      </c>
      <c r="C25" s="22" t="str">
        <f t="shared" ref="C25:C28" si="1">IF(OR(LOWER(B25)="azul",
LOWER(B25)="verde"),"A cor é Azul ou Verde","-")</f>
        <v>-</v>
      </c>
    </row>
    <row r="26" spans="2:6" ht="33.450000000000003" x14ac:dyDescent="0.85">
      <c r="B26" s="7" t="s">
        <v>82</v>
      </c>
      <c r="C26" s="22" t="str">
        <f t="shared" si="1"/>
        <v>-</v>
      </c>
    </row>
    <row r="27" spans="2:6" ht="33.450000000000003" x14ac:dyDescent="0.85">
      <c r="B27" s="7" t="s">
        <v>129</v>
      </c>
      <c r="C27" s="22" t="str">
        <f t="shared" si="1"/>
        <v>A cor é Azul ou Verde</v>
      </c>
    </row>
    <row r="28" spans="2:6" ht="33.450000000000003" x14ac:dyDescent="0.85">
      <c r="B28" s="7" t="s">
        <v>84</v>
      </c>
      <c r="C28" s="22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114</v>
      </c>
      <c r="F33"/>
    </row>
    <row r="34" spans="2:6" ht="23.15" x14ac:dyDescent="0.6">
      <c r="B34" s="10" t="s">
        <v>115</v>
      </c>
      <c r="F34"/>
    </row>
    <row r="35" spans="2:6" ht="23.15" x14ac:dyDescent="0.6">
      <c r="B35" s="10" t="s">
        <v>113</v>
      </c>
      <c r="F35"/>
    </row>
    <row r="38" spans="2:6" ht="26.15" x14ac:dyDescent="0.7">
      <c r="B38" s="6" t="s">
        <v>76</v>
      </c>
      <c r="C38" s="6" t="s">
        <v>2</v>
      </c>
    </row>
    <row r="39" spans="2:6" ht="33.450000000000003" x14ac:dyDescent="0.85">
      <c r="B39" s="7">
        <v>5</v>
      </c>
      <c r="C39" s="22" t="str">
        <f>IF(OR(B39&lt;10,B39&gt;50),"Número menor que 10 ou maior que 50","-")</f>
        <v>Número menor que 10 ou maior que 50</v>
      </c>
    </row>
    <row r="40" spans="2:6" ht="33.450000000000003" x14ac:dyDescent="0.85">
      <c r="B40" s="7">
        <v>79</v>
      </c>
      <c r="C40" s="22" t="str">
        <f t="shared" ref="C40:C43" si="2">IF(OR(B40&lt;10,B40&gt;50),"Número menor que 10 ou maior que 50","-")</f>
        <v>Número menor que 10 ou maior que 50</v>
      </c>
    </row>
    <row r="41" spans="2:6" ht="33.450000000000003" x14ac:dyDescent="0.85">
      <c r="B41" s="7">
        <v>45</v>
      </c>
      <c r="C41" s="22" t="str">
        <f t="shared" si="2"/>
        <v>-</v>
      </c>
    </row>
    <row r="42" spans="2:6" ht="33.450000000000003" x14ac:dyDescent="0.85">
      <c r="B42" s="7">
        <v>98</v>
      </c>
      <c r="C42" s="22" t="str">
        <f t="shared" si="2"/>
        <v>Número menor que 10 ou maior que 50</v>
      </c>
    </row>
    <row r="43" spans="2:6" ht="33.450000000000003" x14ac:dyDescent="0.85">
      <c r="B43" s="7">
        <v>31</v>
      </c>
      <c r="C43" s="22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4.6" x14ac:dyDescent="0.4"/>
  <cols>
    <col min="2" max="2" width="13.4609375" style="1" bestFit="1" customWidth="1"/>
    <col min="3" max="3" width="14.765625" customWidth="1"/>
    <col min="4" max="4" width="18.84375" bestFit="1" customWidth="1"/>
    <col min="7" max="7" width="13.4609375" style="1" bestFit="1" customWidth="1"/>
    <col min="12" max="12" width="13.4609375" style="1" bestFit="1" customWidth="1"/>
    <col min="14" max="14" width="18.84375" bestFit="1" customWidth="1"/>
    <col min="20" max="20" width="9.765625" customWidth="1"/>
  </cols>
  <sheetData>
    <row r="4" spans="2:20" ht="20.6" x14ac:dyDescent="0.55000000000000004">
      <c r="B4" s="20" t="s">
        <v>77</v>
      </c>
      <c r="G4" s="20" t="s">
        <v>78</v>
      </c>
      <c r="L4" s="20" t="s">
        <v>117</v>
      </c>
      <c r="R4" s="20" t="s">
        <v>116</v>
      </c>
    </row>
    <row r="5" spans="2:20" x14ac:dyDescent="0.4">
      <c r="R5" s="1"/>
    </row>
    <row r="6" spans="2:20" ht="33.450000000000003" x14ac:dyDescent="0.85">
      <c r="B6" s="7" t="s">
        <v>76</v>
      </c>
      <c r="D6" s="22">
        <f t="array" ref="D6">MIN(IF(B7:B13&gt;40,B7:B13))</f>
        <v>43</v>
      </c>
      <c r="G6" s="7" t="s">
        <v>76</v>
      </c>
      <c r="I6" s="22">
        <f t="array" ref="I6">MAX(IF(G7:G13&gt;40,G7:G13))</f>
        <v>900</v>
      </c>
      <c r="L6" s="7" t="s">
        <v>76</v>
      </c>
      <c r="N6" s="22">
        <f t="array" ref="N6">SUM(IF(L7:L13=32,1,0))</f>
        <v>2</v>
      </c>
      <c r="R6" s="7" t="s">
        <v>76</v>
      </c>
      <c r="T6" s="22">
        <f t="array" ref="T6">SUM(IF(R7:R13&lt;=20,R7:R13,0))</f>
        <v>28</v>
      </c>
    </row>
    <row r="7" spans="2:20" ht="26.15" x14ac:dyDescent="0.7">
      <c r="B7" s="7">
        <v>92</v>
      </c>
      <c r="G7" s="7">
        <v>92</v>
      </c>
      <c r="L7" s="7">
        <v>92</v>
      </c>
      <c r="R7" s="7">
        <v>50</v>
      </c>
    </row>
    <row r="8" spans="2:20" ht="26.15" x14ac:dyDescent="0.7">
      <c r="B8" s="7">
        <v>53</v>
      </c>
      <c r="G8" s="7">
        <v>53</v>
      </c>
      <c r="L8" s="7">
        <v>19</v>
      </c>
      <c r="R8" s="7">
        <v>18</v>
      </c>
    </row>
    <row r="9" spans="2:20" ht="26.15" x14ac:dyDescent="0.7">
      <c r="B9" s="7">
        <v>46</v>
      </c>
      <c r="G9" s="7">
        <v>900</v>
      </c>
      <c r="L9" s="7">
        <v>32</v>
      </c>
      <c r="R9" s="7">
        <v>32</v>
      </c>
    </row>
    <row r="10" spans="2:20" ht="26.15" x14ac:dyDescent="0.7">
      <c r="B10" s="7">
        <v>43</v>
      </c>
      <c r="G10" s="7">
        <v>94</v>
      </c>
      <c r="L10" s="7">
        <v>94</v>
      </c>
      <c r="R10" s="7">
        <v>10</v>
      </c>
    </row>
    <row r="11" spans="2:20" ht="26.15" x14ac:dyDescent="0.7">
      <c r="B11" s="7">
        <v>32</v>
      </c>
      <c r="G11" s="7">
        <v>32</v>
      </c>
      <c r="L11" s="7">
        <v>32</v>
      </c>
      <c r="R11" s="7">
        <v>32</v>
      </c>
    </row>
    <row r="12" spans="2:20" ht="26.15" x14ac:dyDescent="0.7">
      <c r="B12" s="7">
        <v>35</v>
      </c>
      <c r="G12" s="7">
        <v>35</v>
      </c>
      <c r="L12" s="7">
        <v>35</v>
      </c>
      <c r="R12" s="7">
        <v>35</v>
      </c>
    </row>
    <row r="13" spans="2:20" ht="26.15" x14ac:dyDescent="0.7">
      <c r="B13" s="7">
        <v>60</v>
      </c>
      <c r="G13" s="7">
        <v>150</v>
      </c>
      <c r="L13" s="7">
        <v>10</v>
      </c>
      <c r="R13" s="7">
        <v>21</v>
      </c>
    </row>
    <row r="19" spans="2:5" ht="23.15" x14ac:dyDescent="0.6">
      <c r="B19" s="25"/>
      <c r="C19" s="5"/>
      <c r="E19" s="1"/>
    </row>
    <row r="20" spans="2:5" ht="23.15" x14ac:dyDescent="0.6">
      <c r="B20" s="25"/>
      <c r="C20" s="5"/>
      <c r="E20" s="1"/>
    </row>
    <row r="21" spans="2:5" ht="23.15" x14ac:dyDescent="0.6">
      <c r="B21" s="25"/>
      <c r="C21" s="5"/>
      <c r="E21" s="1"/>
    </row>
    <row r="22" spans="2:5" ht="23.15" x14ac:dyDescent="0.6">
      <c r="B22" s="25"/>
      <c r="C22" s="5"/>
      <c r="E22" s="1"/>
    </row>
    <row r="23" spans="2:5" ht="23.15" x14ac:dyDescent="0.6">
      <c r="B23" s="25"/>
      <c r="C23" s="5"/>
      <c r="E23" s="1"/>
    </row>
    <row r="24" spans="2:5" ht="23.15" x14ac:dyDescent="0.6">
      <c r="B24" s="25"/>
      <c r="C24" s="5"/>
      <c r="E24" s="1"/>
    </row>
    <row r="25" spans="2:5" ht="23.15" x14ac:dyDescent="0.6">
      <c r="B25" s="25"/>
      <c r="C25" s="5"/>
      <c r="E25" s="1"/>
    </row>
    <row r="26" spans="2:5" ht="23.15" x14ac:dyDescent="0.6">
      <c r="B26" s="25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E39"/>
  <sheetViews>
    <sheetView showGridLines="0" topLeftCell="B13" workbookViewId="0">
      <selection activeCell="F35" sqref="F35"/>
    </sheetView>
  </sheetViews>
  <sheetFormatPr defaultRowHeight="14.6" x14ac:dyDescent="0.4"/>
  <cols>
    <col min="2" max="2" width="25.3046875" style="1" customWidth="1"/>
    <col min="3" max="3" width="22.53515625" customWidth="1"/>
    <col min="4" max="4" width="25.3046875" style="1" customWidth="1"/>
    <col min="5" max="5" width="18.84375" bestFit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41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26.15" x14ac:dyDescent="0.7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15" x14ac:dyDescent="0.7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15" x14ac:dyDescent="0.7">
      <c r="B10" s="7" t="s">
        <v>5</v>
      </c>
      <c r="C10" s="7">
        <v>5</v>
      </c>
      <c r="D10" s="8" t="str">
        <f t="shared" si="0"/>
        <v>Reprovado(a)</v>
      </c>
    </row>
    <row r="11" spans="2:4" ht="26.15" x14ac:dyDescent="0.7">
      <c r="B11" s="7" t="s">
        <v>6</v>
      </c>
      <c r="C11" s="7">
        <v>7</v>
      </c>
      <c r="D11" s="8" t="str">
        <f t="shared" si="0"/>
        <v>Aprovado(a)</v>
      </c>
    </row>
    <row r="12" spans="2:4" ht="26.15" x14ac:dyDescent="0.7">
      <c r="B12" s="7" t="s">
        <v>31</v>
      </c>
      <c r="C12" s="7">
        <v>10</v>
      </c>
      <c r="D12" s="8" t="str">
        <f t="shared" si="0"/>
        <v>Aprovado(a)</v>
      </c>
    </row>
    <row r="13" spans="2:4" ht="26.15" x14ac:dyDescent="0.7">
      <c r="B13" s="7" t="s">
        <v>17</v>
      </c>
      <c r="C13" s="7">
        <v>9</v>
      </c>
      <c r="D13" s="8" t="str">
        <f t="shared" si="0"/>
        <v>Aprovado(a)</v>
      </c>
    </row>
    <row r="17" spans="2:3" ht="23.15" x14ac:dyDescent="0.6">
      <c r="B17" s="10" t="s">
        <v>44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26.15" x14ac:dyDescent="0.7">
      <c r="B21" s="7" t="s">
        <v>9</v>
      </c>
      <c r="C21" s="8" t="str">
        <f>IF(B21="laranja","Laranja","Fruta Inválida")</f>
        <v>Laranja</v>
      </c>
    </row>
    <row r="22" spans="2:3" ht="26.15" x14ac:dyDescent="0.7">
      <c r="B22" s="7" t="s">
        <v>10</v>
      </c>
      <c r="C22" s="8" t="str">
        <f t="shared" ref="C22:C24" si="1">IF(B22="laranja","Laranja","Fruta Inválida")</f>
        <v>Fruta Inválida</v>
      </c>
    </row>
    <row r="23" spans="2:3" ht="26.15" x14ac:dyDescent="0.7">
      <c r="B23" s="7" t="s">
        <v>9</v>
      </c>
      <c r="C23" s="8" t="str">
        <f t="shared" si="1"/>
        <v>Laranja</v>
      </c>
    </row>
    <row r="24" spans="2:3" ht="26.15" x14ac:dyDescent="0.7">
      <c r="B24" s="7" t="s">
        <v>43</v>
      </c>
      <c r="C24" s="8" t="str">
        <f t="shared" si="1"/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118</v>
      </c>
    </row>
    <row r="32" spans="2:3" ht="26.15" x14ac:dyDescent="0.7">
      <c r="B32" s="6" t="s">
        <v>70</v>
      </c>
      <c r="C32" s="6" t="s">
        <v>2</v>
      </c>
    </row>
    <row r="33" spans="2:5" ht="26.15" x14ac:dyDescent="0.7">
      <c r="B33" s="16">
        <v>45248</v>
      </c>
      <c r="C33" s="8" t="str">
        <f>IF($E$33&gt;B33,"Vencido","No prazo")</f>
        <v>No prazo</v>
      </c>
      <c r="E33" s="29">
        <v>45066</v>
      </c>
    </row>
    <row r="34" spans="2:5" ht="26.15" x14ac:dyDescent="0.7">
      <c r="B34" s="16">
        <v>45261</v>
      </c>
      <c r="C34" s="8" t="str">
        <f t="shared" ref="C34:C39" si="2">IF($E$33&gt;B34,"Vencido","No prazo")</f>
        <v>No prazo</v>
      </c>
    </row>
    <row r="35" spans="2:5" ht="26.15" x14ac:dyDescent="0.7">
      <c r="B35" s="16">
        <v>44905</v>
      </c>
      <c r="C35" s="8" t="str">
        <f t="shared" si="2"/>
        <v>Vencido</v>
      </c>
      <c r="E35" s="28"/>
    </row>
    <row r="36" spans="2:5" ht="26.15" x14ac:dyDescent="0.7">
      <c r="B36" s="16">
        <v>45098</v>
      </c>
      <c r="C36" s="8" t="str">
        <f t="shared" si="2"/>
        <v>No prazo</v>
      </c>
    </row>
    <row r="37" spans="2:5" ht="26.15" x14ac:dyDescent="0.7">
      <c r="B37" s="16">
        <v>44710</v>
      </c>
      <c r="C37" s="8" t="str">
        <f t="shared" si="2"/>
        <v>Vencido</v>
      </c>
    </row>
    <row r="38" spans="2:5" ht="26.15" x14ac:dyDescent="0.7">
      <c r="B38" s="16">
        <v>45021</v>
      </c>
      <c r="C38" s="8" t="str">
        <f t="shared" si="2"/>
        <v>Vencido</v>
      </c>
    </row>
    <row r="39" spans="2:5" ht="26.15" x14ac:dyDescent="0.7">
      <c r="B39" s="16">
        <v>45476</v>
      </c>
      <c r="C39" s="8" t="str">
        <f t="shared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3" x14ac:dyDescent="0.75">
      <c r="B6" s="7" t="s">
        <v>15</v>
      </c>
      <c r="C6" s="7" t="s">
        <v>16</v>
      </c>
      <c r="D6" s="11">
        <v>5</v>
      </c>
      <c r="E6" s="13">
        <f>IF(C6="F",-2.5+D6,-1+D6)</f>
        <v>2.5</v>
      </c>
      <c r="G6" s="3" t="s">
        <v>16</v>
      </c>
      <c r="H6" s="12">
        <v>2.5</v>
      </c>
    </row>
    <row r="7" spans="2:8" ht="28.3" x14ac:dyDescent="0.75">
      <c r="B7" s="7" t="s">
        <v>17</v>
      </c>
      <c r="C7" s="7" t="s">
        <v>16</v>
      </c>
      <c r="D7" s="11">
        <v>5</v>
      </c>
      <c r="E7" s="13">
        <f t="shared" ref="E7:E13" si="0">IF(C7="F",-2.5+D7,-1+D7)</f>
        <v>2.5</v>
      </c>
      <c r="G7" s="3" t="s">
        <v>18</v>
      </c>
      <c r="H7" s="12">
        <v>1</v>
      </c>
    </row>
    <row r="8" spans="2:8" ht="26.15" x14ac:dyDescent="0.7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15" x14ac:dyDescent="0.7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15" x14ac:dyDescent="0.7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15" x14ac:dyDescent="0.7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15" x14ac:dyDescent="0.7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15" x14ac:dyDescent="0.7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10" workbookViewId="0">
      <selection activeCell="C30" sqref="C30"/>
    </sheetView>
  </sheetViews>
  <sheetFormatPr defaultRowHeight="14.6" x14ac:dyDescent="0.4"/>
  <cols>
    <col min="2" max="2" width="25.3046875" style="1" customWidth="1"/>
    <col min="3" max="3" width="26.765625" style="1" bestFit="1" customWidth="1"/>
  </cols>
  <sheetData>
    <row r="2" spans="2:3" ht="23.15" x14ac:dyDescent="0.6">
      <c r="B2" s="10" t="s">
        <v>47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26.15" x14ac:dyDescent="0.7">
      <c r="B9" s="7" t="s">
        <v>27</v>
      </c>
      <c r="C9" s="8" t="str">
        <f>IF(B9="A","Letra A",
IF(B9="B","Letra B",
IF(B9="C","Letra C","Outra Letra")))</f>
        <v>Letra A</v>
      </c>
    </row>
    <row r="10" spans="2:3" ht="26.15" x14ac:dyDescent="0.7">
      <c r="B10" s="7" t="s">
        <v>28</v>
      </c>
      <c r="C10" s="8" t="str">
        <f t="shared" ref="C10:C14" si="0">IF(B10="A","Letra A",
IF(B10="B","Letra B",
IF(B10="C","Letra C","Outra Letra")))</f>
        <v>Letra B</v>
      </c>
    </row>
    <row r="11" spans="2:3" ht="26.15" x14ac:dyDescent="0.7">
      <c r="B11" s="7" t="s">
        <v>29</v>
      </c>
      <c r="C11" s="8" t="str">
        <f t="shared" si="0"/>
        <v>Letra C</v>
      </c>
    </row>
    <row r="12" spans="2:3" ht="26.15" x14ac:dyDescent="0.7">
      <c r="B12" s="7" t="s">
        <v>28</v>
      </c>
      <c r="C12" s="8" t="str">
        <f t="shared" si="0"/>
        <v>Letra B</v>
      </c>
    </row>
    <row r="13" spans="2:3" ht="26.15" x14ac:dyDescent="0.7">
      <c r="B13" s="7" t="s">
        <v>30</v>
      </c>
      <c r="C13" s="8" t="str">
        <f t="shared" si="0"/>
        <v>Outra Letra</v>
      </c>
    </row>
    <row r="14" spans="2:3" ht="26.15" x14ac:dyDescent="0.7">
      <c r="B14" s="7" t="s">
        <v>29</v>
      </c>
      <c r="C14" s="8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119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26.15" x14ac:dyDescent="0.7">
      <c r="B29" s="7">
        <v>100</v>
      </c>
      <c r="C29" s="8" t="str">
        <f>IF(B29&gt;100,"Maior que 100",
IF(AND(B29&gt;=80,B29&lt;=100),"Entre 80 e 100",
IF(AND(B29&gt;=60,B29&lt;=79),"Entre 60 e 79",
IF(AND(B29&gt;=40,B29&lt;=59),"Entre 40 e 59",
IF(AND(B29&gt;=20,B29&lt;=39),"Entre 20 e 39",
IF(AND(B29&gt;=0,B29&lt;=19),"Entre 0 e 19","Menor que ZERO"))))))</f>
        <v>Entre 80 e 100</v>
      </c>
    </row>
    <row r="30" spans="2:3" ht="26.15" x14ac:dyDescent="0.7">
      <c r="B30" s="7">
        <v>80</v>
      </c>
      <c r="C30" s="8" t="str">
        <f t="shared" ref="C30:C46" si="1">IF(B30&gt;100,"Maior que 100",
IF(AND(B30&gt;=80,B30&lt;=100),"Entre 80 e 100",
IF(AND(B30&gt;=60,B30&lt;=79),"Entre 60 e 79",
IF(AND(B30&gt;=40,B30&lt;=59),"Entre 40 e 59",
IF(AND(B30&gt;=20,B30&lt;=39),"Entre 20 e 39",
IF(AND(B30&gt;=0,B30&lt;=19),"Entre 0 e 19","Menor que ZERO"))))))</f>
        <v>Entre 80 e 100</v>
      </c>
    </row>
    <row r="31" spans="2:3" ht="26.15" x14ac:dyDescent="0.7">
      <c r="B31" s="7">
        <v>60</v>
      </c>
      <c r="C31" s="8" t="str">
        <f t="shared" si="1"/>
        <v>Entre 60 e 79</v>
      </c>
    </row>
    <row r="32" spans="2:3" ht="26.15" x14ac:dyDescent="0.7">
      <c r="B32" s="7">
        <v>40</v>
      </c>
      <c r="C32" s="8" t="str">
        <f t="shared" si="1"/>
        <v>Entre 40 e 59</v>
      </c>
    </row>
    <row r="33" spans="2:3" ht="26.15" x14ac:dyDescent="0.7">
      <c r="B33" s="7">
        <v>20</v>
      </c>
      <c r="C33" s="8" t="str">
        <f>IF(B33&gt;100,"Maior que 100",
IF(AND(B33&gt;=80,B33&lt;=100),"Entre 80 e 100",
IF(AND(B33&gt;=60,B33&lt;=79),"Entre 60 e 79",
IF(AND(B33&gt;=40,B33&lt;=59),"Entre 40 e 59",
IF(AND(B33&gt;=20,B33&lt;=39),"Entre 20 e 39",
IF(AND(B33&gt;=0,B33&lt;=19),"Entre 0 e 19","Menor que ZERO"))))))</f>
        <v>Entre 20 e 39</v>
      </c>
    </row>
    <row r="34" spans="2:3" ht="26.15" x14ac:dyDescent="0.7">
      <c r="B34" s="7">
        <v>0</v>
      </c>
      <c r="C34" s="8" t="str">
        <f t="shared" si="1"/>
        <v>Entre 0 e 19</v>
      </c>
    </row>
    <row r="35" spans="2:3" ht="26.15" x14ac:dyDescent="0.7">
      <c r="B35" s="7">
        <v>30</v>
      </c>
      <c r="C35" s="8" t="str">
        <f t="shared" si="1"/>
        <v>Entre 20 e 39</v>
      </c>
    </row>
    <row r="36" spans="2:3" ht="26.15" x14ac:dyDescent="0.7">
      <c r="B36" s="7">
        <v>123</v>
      </c>
      <c r="C36" s="8" t="str">
        <f t="shared" si="1"/>
        <v>Maior que 100</v>
      </c>
    </row>
    <row r="37" spans="2:3" ht="26.15" x14ac:dyDescent="0.7">
      <c r="B37" s="7">
        <v>105</v>
      </c>
      <c r="C37" s="8" t="str">
        <f t="shared" si="1"/>
        <v>Maior que 100</v>
      </c>
    </row>
    <row r="38" spans="2:3" ht="26.15" x14ac:dyDescent="0.7">
      <c r="B38" s="7">
        <v>-3</v>
      </c>
      <c r="C38" s="8" t="str">
        <f t="shared" si="1"/>
        <v>Menor que ZERO</v>
      </c>
    </row>
    <row r="39" spans="2:3" ht="26.15" x14ac:dyDescent="0.7">
      <c r="B39" s="7">
        <v>97</v>
      </c>
      <c r="C39" s="8" t="str">
        <f t="shared" si="1"/>
        <v>Entre 80 e 100</v>
      </c>
    </row>
    <row r="40" spans="2:3" ht="26.15" x14ac:dyDescent="0.7">
      <c r="B40" s="7">
        <v>39</v>
      </c>
      <c r="C40" s="8" t="str">
        <f t="shared" si="1"/>
        <v>Entre 20 e 39</v>
      </c>
    </row>
    <row r="41" spans="2:3" ht="26.15" x14ac:dyDescent="0.7">
      <c r="B41" s="7">
        <v>88</v>
      </c>
      <c r="C41" s="8" t="str">
        <f t="shared" si="1"/>
        <v>Entre 80 e 100</v>
      </c>
    </row>
    <row r="42" spans="2:3" ht="26.15" x14ac:dyDescent="0.7">
      <c r="B42" s="7">
        <v>113</v>
      </c>
      <c r="C42" s="8" t="str">
        <f t="shared" si="1"/>
        <v>Maior que 100</v>
      </c>
    </row>
    <row r="43" spans="2:3" ht="26.15" x14ac:dyDescent="0.7">
      <c r="B43" s="7">
        <v>24</v>
      </c>
      <c r="C43" s="8" t="str">
        <f t="shared" si="1"/>
        <v>Entre 20 e 39</v>
      </c>
    </row>
    <row r="44" spans="2:3" ht="26.15" x14ac:dyDescent="0.7">
      <c r="B44" s="7">
        <v>41</v>
      </c>
      <c r="C44" s="8" t="str">
        <f t="shared" si="1"/>
        <v>Entre 40 e 59</v>
      </c>
    </row>
    <row r="45" spans="2:3" ht="26.15" x14ac:dyDescent="0.7">
      <c r="B45" s="7">
        <v>99</v>
      </c>
      <c r="C45" s="8" t="str">
        <f t="shared" si="1"/>
        <v>Entre 80 e 100</v>
      </c>
    </row>
    <row r="46" spans="2:3" ht="26.15" x14ac:dyDescent="0.7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G41"/>
  <sheetViews>
    <sheetView showGridLines="0" topLeftCell="B1" workbookViewId="0">
      <selection activeCell="C7" sqref="C7"/>
    </sheetView>
  </sheetViews>
  <sheetFormatPr defaultRowHeight="14.6" x14ac:dyDescent="0.4"/>
  <cols>
    <col min="2" max="2" width="48.84375" style="1" customWidth="1"/>
    <col min="3" max="3" width="26.765625" style="1" bestFit="1" customWidth="1"/>
    <col min="4" max="4" width="43.3828125" bestFit="1" customWidth="1"/>
    <col min="5" max="5" width="43.23046875" customWidth="1"/>
  </cols>
  <sheetData>
    <row r="2" spans="2:3" ht="30.9" x14ac:dyDescent="0.8">
      <c r="B2" s="4" t="s">
        <v>59</v>
      </c>
    </row>
    <row r="3" spans="2:3" ht="30.9" x14ac:dyDescent="0.8">
      <c r="B3" s="4"/>
    </row>
    <row r="4" spans="2:3" ht="23.15" x14ac:dyDescent="0.6">
      <c r="B4" s="10" t="s">
        <v>133</v>
      </c>
    </row>
    <row r="5" spans="2:3" ht="23.15" x14ac:dyDescent="0.6">
      <c r="B5" s="5"/>
    </row>
    <row r="6" spans="2:3" ht="26.15" x14ac:dyDescent="0.7">
      <c r="B6" s="6" t="s">
        <v>0</v>
      </c>
      <c r="C6" s="6" t="s">
        <v>2</v>
      </c>
    </row>
    <row r="7" spans="2:3" ht="26.15" x14ac:dyDescent="0.7">
      <c r="B7" s="7" t="s">
        <v>134</v>
      </c>
      <c r="C7" s="8" t="str">
        <f>IF(LOWER(B7)="maçã","É maçã","Outra Fruta")</f>
        <v>É maçã</v>
      </c>
    </row>
    <row r="8" spans="2:3" ht="26.15" x14ac:dyDescent="0.7">
      <c r="B8" s="7" t="s">
        <v>135</v>
      </c>
      <c r="C8" s="8" t="str">
        <f t="shared" ref="C8:C12" si="0">IF(LOWER(B8)="maçã","É maçã","Outra Fruta")</f>
        <v>É maçã</v>
      </c>
    </row>
    <row r="9" spans="2:3" ht="26.15" x14ac:dyDescent="0.7">
      <c r="B9" s="7" t="s">
        <v>136</v>
      </c>
      <c r="C9" s="8" t="str">
        <f t="shared" si="0"/>
        <v>É maçã</v>
      </c>
    </row>
    <row r="10" spans="2:3" ht="26.15" x14ac:dyDescent="0.7">
      <c r="B10" s="7" t="s">
        <v>63</v>
      </c>
      <c r="C10" s="8" t="str">
        <f t="shared" si="0"/>
        <v>Outra Fruta</v>
      </c>
    </row>
    <row r="11" spans="2:3" ht="26.15" x14ac:dyDescent="0.7">
      <c r="B11" s="7" t="s">
        <v>30</v>
      </c>
      <c r="C11" s="8" t="str">
        <f t="shared" si="0"/>
        <v>Outra Fruta</v>
      </c>
    </row>
    <row r="12" spans="2:3" ht="26.15" x14ac:dyDescent="0.7">
      <c r="B12" s="7" t="s">
        <v>29</v>
      </c>
      <c r="C12" s="8" t="str">
        <f t="shared" si="0"/>
        <v>Outra Fruta</v>
      </c>
    </row>
    <row r="15" spans="2:3" ht="30.9" x14ac:dyDescent="0.8">
      <c r="B15" s="4" t="s">
        <v>59</v>
      </c>
    </row>
    <row r="16" spans="2:3" ht="30.9" x14ac:dyDescent="0.8">
      <c r="B16" s="4"/>
    </row>
    <row r="17" spans="2:4" ht="23.15" x14ac:dyDescent="0.6">
      <c r="B17" s="10" t="s">
        <v>121</v>
      </c>
    </row>
    <row r="18" spans="2:4" ht="23.15" x14ac:dyDescent="0.6">
      <c r="B18" s="10" t="s">
        <v>86</v>
      </c>
    </row>
    <row r="20" spans="2:4" ht="26.15" x14ac:dyDescent="0.7">
      <c r="B20" s="6" t="s">
        <v>0</v>
      </c>
      <c r="C20" s="6" t="s">
        <v>2</v>
      </c>
      <c r="D20" s="1" t="s">
        <v>137</v>
      </c>
    </row>
    <row r="21" spans="2:4" ht="26.15" x14ac:dyDescent="0.7">
      <c r="B21" s="7" t="s">
        <v>60</v>
      </c>
      <c r="C21" s="8" t="str">
        <f>IF(ISNUMBER(SEARCH("maça",LOWER(B21))),"Tem Maçã","Outra Fruta")</f>
        <v>Tem Maçã</v>
      </c>
      <c r="D21" t="b">
        <f>ISNUMBER(SEARCH("maça",LOWER(B21)))</f>
        <v>1</v>
      </c>
    </row>
    <row r="22" spans="2:4" ht="26.15" x14ac:dyDescent="0.7">
      <c r="B22" s="7" t="s">
        <v>64</v>
      </c>
      <c r="C22" s="8" t="str">
        <f t="shared" ref="C22:C27" si="1">IF(ISNUMBER(SEARCH("maça",LOWER(B22))),"Tem Maçã","Outra Fruta")</f>
        <v>Tem Maçã</v>
      </c>
      <c r="D22" t="b">
        <f t="shared" ref="D22:D27" si="2">ISNUMBER(SEARCH("maça",LOWER(B22)))</f>
        <v>1</v>
      </c>
    </row>
    <row r="23" spans="2:4" ht="26.15" x14ac:dyDescent="0.7">
      <c r="B23" s="7" t="s">
        <v>65</v>
      </c>
      <c r="C23" s="8" t="str">
        <f t="shared" si="1"/>
        <v>Outra Fruta</v>
      </c>
      <c r="D23" t="b">
        <f t="shared" si="2"/>
        <v>0</v>
      </c>
    </row>
    <row r="24" spans="2:4" ht="26.15" x14ac:dyDescent="0.7">
      <c r="B24" s="7" t="s">
        <v>66</v>
      </c>
      <c r="C24" s="8" t="str">
        <f t="shared" si="1"/>
        <v>Tem Maçã</v>
      </c>
      <c r="D24" t="b">
        <f t="shared" si="2"/>
        <v>1</v>
      </c>
    </row>
    <row r="25" spans="2:4" ht="26.15" x14ac:dyDescent="0.7">
      <c r="B25" s="7" t="s">
        <v>67</v>
      </c>
      <c r="C25" s="8" t="str">
        <f t="shared" si="1"/>
        <v>Outra Fruta</v>
      </c>
      <c r="D25" t="b">
        <f t="shared" si="2"/>
        <v>0</v>
      </c>
    </row>
    <row r="26" spans="2:4" ht="26.15" x14ac:dyDescent="0.7">
      <c r="B26" s="7" t="s">
        <v>68</v>
      </c>
      <c r="C26" s="8" t="str">
        <f t="shared" si="1"/>
        <v>Tem Maçã</v>
      </c>
      <c r="D26" t="b">
        <f t="shared" si="2"/>
        <v>1</v>
      </c>
    </row>
    <row r="27" spans="2:4" ht="26.15" x14ac:dyDescent="0.7">
      <c r="B27" s="7" t="s">
        <v>69</v>
      </c>
      <c r="C27" s="8" t="str">
        <f t="shared" si="1"/>
        <v>Outra Fruta</v>
      </c>
      <c r="D27" t="b">
        <f t="shared" si="2"/>
        <v>0</v>
      </c>
    </row>
    <row r="30" spans="2:4" ht="23.15" x14ac:dyDescent="0.6">
      <c r="B30" s="10" t="s">
        <v>120</v>
      </c>
    </row>
    <row r="31" spans="2:4" ht="23.15" x14ac:dyDescent="0.6">
      <c r="B31" s="10" t="s">
        <v>87</v>
      </c>
    </row>
    <row r="34" spans="2:7" ht="26.15" x14ac:dyDescent="0.7">
      <c r="B34" s="6" t="s">
        <v>0</v>
      </c>
      <c r="C34" s="6" t="s">
        <v>71</v>
      </c>
      <c r="D34" s="6" t="s">
        <v>71</v>
      </c>
      <c r="E34" s="6" t="s">
        <v>71</v>
      </c>
      <c r="G34" s="30"/>
    </row>
    <row r="35" spans="2:7" ht="26.15" x14ac:dyDescent="0.7">
      <c r="B35" s="16">
        <v>44957</v>
      </c>
      <c r="C35" s="8">
        <f>WEEKDAY(B35)</f>
        <v>3</v>
      </c>
      <c r="D35" s="8" t="str">
        <f>IF($C35=1,"Domingo, não pode vender",
IF($C35=2,"Segunda-feira, boas vendas!",
IF($C35=3,"Terça-feira, boas vendas!",
IF($C35=4,"Quarta-feira, boas vendas!",
IF($C35=5,"Quinta-feira, boas vendas!",
IF($C35=6,"Sexta-feria, boas vendas!",
IF($C35=7,"Sábado, não pode vender")))))))</f>
        <v>Terça-feira, boas vendas!</v>
      </c>
      <c r="E35" s="8" t="str">
        <f>IF(WEEKDAY(B35)=1,TEXT(B35,"dddd") &amp;", não pode vender",
IF(WEEKDAY(B35)=2,TEXT(B35,"dddd") &amp;", boas vendas!",
IF(WEEKDAY(B35)=3,TEXT(B35,"dddd") &amp;", boas vendas!",
IF(WEEKDAY(B35)=4,TEXT(B35,"dddd") &amp;", boas vendas!",
IF(WEEKDAY(B35)=5,TEXT(B35,"dddd") &amp;", boas vendas!",
IF(WEEKDAY(B35)=6,TEXT(B35,"dddd") &amp;", boas vendas!",
IF(WEEKDAY(B35)=7,TEXT(B35,"dddd") &amp;", não pode vender", "-")))))))</f>
        <v>terça-feira, boas vendas!</v>
      </c>
    </row>
    <row r="36" spans="2:7" ht="26.15" x14ac:dyDescent="0.7">
      <c r="B36" s="16">
        <v>44940</v>
      </c>
      <c r="C36" s="8">
        <f t="shared" ref="C36:C41" si="3">WEEKDAY(B36)</f>
        <v>7</v>
      </c>
      <c r="D36" s="8" t="str">
        <f t="shared" ref="D36:D40" si="4">IF($C36=1,"Domingo, não pode vender",
IF($C36=2,"Segunda-feira, boas vendas!",
IF($C36=3,"Terça-feira, boas vendas!",
IF($C36=4,"Quarta-feira, boas vendas!",
IF($C36=5,"Quinta-feira, boas vendas!",
IF($C36=6,"Sexta-feria, boas vendas!",
IF($C36=7,"Sábado, não pode vender")))))))</f>
        <v>Sábado, não pode vender</v>
      </c>
      <c r="E36" s="8" t="str">
        <f>IF(WEEKDAY(B36)=1,TEXT(B36,"dddd") &amp;", não pode vender",
IF(WEEKDAY(B36)=2,TEXT(B36,"dddd") &amp;", boas vendas!",
IF(WEEKDAY(B36)=3,TEXT(B36,"dddd") &amp;", boas vendas!",
IF(WEEKDAY(B36)=4,TEXT(B36,"dddd") &amp;", boas vendas!",
IF(WEEKDAY(B36)=5,TEXT(B36,"dddd") &amp;", boas vendas!",
IF(WEEKDAY(B36)=6,TEXT(B36,"dddd") &amp;", boas vendas!",
IF(WEEKDAY(B36)=7,TEXT(B36,"dddd") &amp;", não pode vender", "-")))))))</f>
        <v>sábado, não pode vender</v>
      </c>
    </row>
    <row r="37" spans="2:7" ht="26.15" x14ac:dyDescent="0.7">
      <c r="B37" s="16">
        <v>44930</v>
      </c>
      <c r="C37" s="8">
        <f t="shared" si="3"/>
        <v>4</v>
      </c>
      <c r="D37" s="8" t="str">
        <f t="shared" si="4"/>
        <v>Quarta-feira, boas vendas!</v>
      </c>
      <c r="E37" s="8" t="str">
        <f t="shared" ref="E37:E41" si="5">IF(WEEKDAY(B37)=1,TEXT(B37,"dddd") &amp;", não pode vender",
IF(WEEKDAY(B37)=2,TEXT(B37,"dddd") &amp;", boas vendas!",
IF(WEEKDAY(B37)=3,TEXT(B37,"dddd") &amp;", boas vendas!",
IF(WEEKDAY(B37)=4,TEXT(B37,"dddd") &amp;", boas vendas!",
IF(WEEKDAY(B37)=5,TEXT(B37,"dddd") &amp;", boas vendas!",
IF(WEEKDAY(B37)=6,TEXT(B37,"dddd") &amp;", boas vendas!",
IF(WEEKDAY(B37)=7,TEXT(B37,"dddd") &amp;", não pode vender", "-")))))))</f>
        <v>quarta-feira, boas vendas!</v>
      </c>
    </row>
    <row r="38" spans="2:7" ht="26.15" x14ac:dyDescent="0.7">
      <c r="B38" s="16">
        <v>44944</v>
      </c>
      <c r="C38" s="8">
        <f t="shared" si="3"/>
        <v>4</v>
      </c>
      <c r="D38" s="8" t="str">
        <f t="shared" si="4"/>
        <v>Quarta-feira, boas vendas!</v>
      </c>
      <c r="E38" s="8" t="str">
        <f t="shared" si="5"/>
        <v>quarta-feira, boas vendas!</v>
      </c>
    </row>
    <row r="39" spans="2:7" ht="26.15" x14ac:dyDescent="0.7">
      <c r="B39" s="16">
        <v>44935</v>
      </c>
      <c r="C39" s="8">
        <f t="shared" si="3"/>
        <v>2</v>
      </c>
      <c r="D39" s="8" t="str">
        <f t="shared" si="4"/>
        <v>Segunda-feira, boas vendas!</v>
      </c>
      <c r="E39" s="8" t="str">
        <f t="shared" si="5"/>
        <v>segunda-feira, boas vendas!</v>
      </c>
    </row>
    <row r="40" spans="2:7" ht="26.15" x14ac:dyDescent="0.7">
      <c r="B40" s="16">
        <v>44946</v>
      </c>
      <c r="C40" s="8">
        <f t="shared" si="3"/>
        <v>6</v>
      </c>
      <c r="D40" s="8" t="str">
        <f t="shared" si="4"/>
        <v>Sexta-feria, boas vendas!</v>
      </c>
      <c r="E40" s="8" t="str">
        <f t="shared" si="5"/>
        <v>sexta-feira, boas vendas!</v>
      </c>
    </row>
    <row r="41" spans="2:7" ht="26.15" x14ac:dyDescent="0.7">
      <c r="B41" s="16">
        <v>44927</v>
      </c>
      <c r="C41" s="8">
        <f t="shared" si="3"/>
        <v>1</v>
      </c>
      <c r="D41" s="8" t="str">
        <f>IF($C41=1,"Domingo, não pode vender",
IF($C41=2,"Segunda-feira, boas vendas!",
IF($C41=3,"Terça-feira, boas vendas!",
IF($C41=4,"Quarta-feira, boas vendas!",
IF($C41=5,"Quinta-feira, boas vendas!",
IF($C41=6,"Sexta-feria, boas vendas!",
IF($C41=7,"Sábado, não pode vender")))))))</f>
        <v>Domingo, não pode vender</v>
      </c>
      <c r="E41" s="8" t="str">
        <f t="shared" si="5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abSelected="1" topLeftCell="B61" zoomScaleNormal="100" workbookViewId="0">
      <selection activeCell="C72" sqref="C72"/>
    </sheetView>
  </sheetViews>
  <sheetFormatPr defaultRowHeight="14.6" x14ac:dyDescent="0.4"/>
  <cols>
    <col min="2" max="3" width="27.3046875" style="1" customWidth="1"/>
    <col min="4" max="4" width="45.53515625" style="1" customWidth="1"/>
    <col min="5" max="5" width="27.4609375" customWidth="1"/>
    <col min="6" max="6" width="27.3046875" style="1" customWidth="1"/>
    <col min="7" max="7" width="27.3046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15" x14ac:dyDescent="0.7">
      <c r="B6" s="7" t="s">
        <v>10</v>
      </c>
      <c r="C6" s="17">
        <v>1</v>
      </c>
      <c r="D6" s="8" t="str">
        <f>IF(AND(LOWER($F$6)="banana", C6=$G$6),"Comprar Banana dia 5","Não comprar")</f>
        <v>Não comprar</v>
      </c>
      <c r="F6" s="7" t="s">
        <v>10</v>
      </c>
      <c r="G6" s="7">
        <v>10</v>
      </c>
    </row>
    <row r="7" spans="2:7" ht="26.15" x14ac:dyDescent="0.7">
      <c r="B7" s="7" t="s">
        <v>9</v>
      </c>
      <c r="C7" s="17">
        <v>10</v>
      </c>
      <c r="D7" s="8" t="str">
        <f t="shared" ref="D7:D11" si="0">IF(AND(LOWER($F$6)="banana", C7=$G$6),"Comprar Banana dia 5","Não comprar")</f>
        <v>Comprar Banana dia 5</v>
      </c>
    </row>
    <row r="8" spans="2:7" ht="26.15" x14ac:dyDescent="0.7">
      <c r="B8" s="7" t="s">
        <v>26</v>
      </c>
      <c r="C8" s="17">
        <v>15</v>
      </c>
      <c r="D8" s="8" t="str">
        <f t="shared" si="0"/>
        <v>Não comprar</v>
      </c>
    </row>
    <row r="9" spans="2:7" ht="26.15" x14ac:dyDescent="0.7">
      <c r="B9" s="7" t="s">
        <v>60</v>
      </c>
      <c r="C9" s="17">
        <v>9</v>
      </c>
      <c r="D9" s="8" t="str">
        <f>IF(AND(LOWER($F$6)="banana", C9=$G$6),"Comprar Banana dia 5","Não comprar")</f>
        <v>Não comprar</v>
      </c>
    </row>
    <row r="10" spans="2:7" ht="26.15" x14ac:dyDescent="0.7">
      <c r="B10" s="7" t="s">
        <v>10</v>
      </c>
      <c r="C10" s="17">
        <v>5</v>
      </c>
      <c r="D10" s="8" t="str">
        <f t="shared" si="0"/>
        <v>Não comprar</v>
      </c>
    </row>
    <row r="11" spans="2:7" ht="26.15" x14ac:dyDescent="0.7">
      <c r="B11" s="7" t="s">
        <v>10</v>
      </c>
      <c r="C11" s="17">
        <v>9</v>
      </c>
      <c r="D11" s="8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15" x14ac:dyDescent="0.7">
      <c r="B19" s="7" t="s">
        <v>60</v>
      </c>
      <c r="C19" s="17">
        <v>6</v>
      </c>
      <c r="D19" s="8" t="str">
        <f>IF(AND(LOWER($F$20)=$F$20,C19=$G$20),"Comprar maçã dia 6",
IF(AND(LOWER($F$19)=$F$19,C19=$G$19),"Comprar Banana dia 5","Não Comprar"))</f>
        <v>Comprar maçã dia 6</v>
      </c>
      <c r="F19" s="7" t="s">
        <v>10</v>
      </c>
      <c r="G19" s="7">
        <v>5</v>
      </c>
    </row>
    <row r="20" spans="2:7" ht="26.15" x14ac:dyDescent="0.7">
      <c r="B20" s="7" t="s">
        <v>9</v>
      </c>
      <c r="C20" s="17">
        <v>10</v>
      </c>
      <c r="D20" s="8" t="str">
        <f t="shared" ref="D20:D24" si="1">IF(AND(LOWER($F$20)=$F$20,C20=$G$20),"Comprar maçã dia 6",
IF(AND(LOWER($F$19)=$F$19,C20=$G$19),"Comprar Banana dia 5","Não Comprar"))</f>
        <v>Não Comprar</v>
      </c>
      <c r="F20" s="7" t="s">
        <v>60</v>
      </c>
      <c r="G20" s="7">
        <v>6</v>
      </c>
    </row>
    <row r="21" spans="2:7" ht="26.15" x14ac:dyDescent="0.7">
      <c r="B21" s="7" t="s">
        <v>60</v>
      </c>
      <c r="C21" s="17">
        <v>4</v>
      </c>
      <c r="D21" s="8" t="str">
        <f t="shared" si="1"/>
        <v>Não Comprar</v>
      </c>
    </row>
    <row r="22" spans="2:7" ht="26.15" x14ac:dyDescent="0.7">
      <c r="B22" s="7" t="s">
        <v>60</v>
      </c>
      <c r="C22" s="17">
        <v>9</v>
      </c>
      <c r="D22" s="8" t="str">
        <f t="shared" si="1"/>
        <v>Não Comprar</v>
      </c>
    </row>
    <row r="23" spans="2:7" ht="26.15" x14ac:dyDescent="0.7">
      <c r="B23" s="7" t="s">
        <v>10</v>
      </c>
      <c r="C23" s="17">
        <v>5</v>
      </c>
      <c r="D23" s="8" t="str">
        <f t="shared" si="1"/>
        <v>Comprar Banana dia 5</v>
      </c>
    </row>
    <row r="24" spans="2:7" ht="26.15" x14ac:dyDescent="0.7">
      <c r="B24" s="7" t="s">
        <v>10</v>
      </c>
      <c r="C24" s="17">
        <v>9</v>
      </c>
      <c r="D24" s="8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15" x14ac:dyDescent="0.7">
      <c r="B35" s="7" t="s">
        <v>60</v>
      </c>
      <c r="C35" s="19">
        <v>44936</v>
      </c>
      <c r="D35" s="8" t="str">
        <f>IF(AND(B35="Banana",C35&gt;=$G$34,C35&lt;=$G$35),"Comprar Banana - 16/01 e 28/01","Não comprar")</f>
        <v>Não comprar</v>
      </c>
      <c r="E35" s="8" t="str">
        <f>IF(AND(B35="Banana"),"É banana","Outra fruta")</f>
        <v>Outra fruta</v>
      </c>
      <c r="F35"/>
      <c r="G35" s="19">
        <v>44954</v>
      </c>
    </row>
    <row r="36" spans="2:10" ht="26.15" x14ac:dyDescent="0.7">
      <c r="B36" s="7" t="s">
        <v>10</v>
      </c>
      <c r="C36" s="19">
        <v>44942</v>
      </c>
      <c r="D36" s="8" t="str">
        <f t="shared" ref="D36:D40" si="2">IF(AND(B36="Banana",C36&gt;=$G$34,C36&lt;=$G$35),"Comprar Banana - 16/01 e 28/01","Não comprar")</f>
        <v>Comprar Banana - 16/01 e 28/01</v>
      </c>
      <c r="E36" s="8" t="str">
        <f t="shared" ref="E36:E40" si="3">IF(AND(B36="Banana"),"É banana","Outra fruta")</f>
        <v>É banana</v>
      </c>
      <c r="F36"/>
      <c r="J36" s="1"/>
    </row>
    <row r="37" spans="2:10" ht="26.15" x14ac:dyDescent="0.7">
      <c r="B37" s="7" t="s">
        <v>10</v>
      </c>
      <c r="C37" s="19">
        <v>44930</v>
      </c>
      <c r="D37" s="8" t="str">
        <f t="shared" si="2"/>
        <v>Não comprar</v>
      </c>
      <c r="E37" s="8" t="str">
        <f t="shared" si="3"/>
        <v>É banana</v>
      </c>
      <c r="F37"/>
      <c r="G37" s="1"/>
    </row>
    <row r="38" spans="2:10" ht="26.15" x14ac:dyDescent="0.7">
      <c r="B38" s="7" t="s">
        <v>26</v>
      </c>
      <c r="C38" s="19">
        <v>44946</v>
      </c>
      <c r="D38" s="8" t="str">
        <f t="shared" si="2"/>
        <v>Não comprar</v>
      </c>
      <c r="E38" s="8" t="str">
        <f t="shared" si="3"/>
        <v>Outra fruta</v>
      </c>
      <c r="F38"/>
      <c r="G38" s="1"/>
    </row>
    <row r="39" spans="2:10" ht="26.15" x14ac:dyDescent="0.7">
      <c r="B39" s="7" t="s">
        <v>10</v>
      </c>
      <c r="C39" s="19">
        <v>44929</v>
      </c>
      <c r="D39" s="8" t="str">
        <f t="shared" si="2"/>
        <v>Não comprar</v>
      </c>
      <c r="E39" s="8" t="str">
        <f t="shared" si="3"/>
        <v>É banana</v>
      </c>
      <c r="F39"/>
      <c r="G39" s="1"/>
    </row>
    <row r="40" spans="2:10" ht="26.15" x14ac:dyDescent="0.7">
      <c r="B40" s="7" t="s">
        <v>10</v>
      </c>
      <c r="C40" s="19">
        <v>44949</v>
      </c>
      <c r="D40" s="8" t="str">
        <f t="shared" si="2"/>
        <v>Comprar Banana - 16/01 e 28/01</v>
      </c>
      <c r="E40" s="8" t="str">
        <f t="shared" si="3"/>
        <v>É banana</v>
      </c>
      <c r="F40"/>
      <c r="G40" s="1"/>
    </row>
    <row r="42" spans="2:10" x14ac:dyDescent="0.4">
      <c r="D42" s="3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15" x14ac:dyDescent="0.7">
      <c r="B56" s="7" t="s">
        <v>3</v>
      </c>
      <c r="C56" s="7">
        <v>9</v>
      </c>
      <c r="D56" s="8" t="str">
        <f>IF(AND(C56&gt;=6,C56&lt;=10),"Aprovado(a)","-")</f>
        <v>Aprovado(a)</v>
      </c>
      <c r="E56" s="8" t="str">
        <f>IF(AND(C56&gt;=2,C56&lt;6),"Recuperação","-")</f>
        <v>-</v>
      </c>
      <c r="F56" s="8" t="str">
        <f>IF(AND(C56&lt;2),"Reprovado(a)","-")</f>
        <v>-</v>
      </c>
      <c r="G56" s="8" t="str">
        <f>IF(AND(C56&gt;=6,C56&lt;=10),"Aprovado(a)",
IF(AND(C56&gt;10),"Número errado",
IF(AND(C56&gt;=2,C56&lt;6),"Recuperação",
IF(AND(C56&lt;2),"Reprovado(a)","-"))))</f>
        <v>Aprovado(a)</v>
      </c>
    </row>
    <row r="57" spans="2:7" ht="26.15" x14ac:dyDescent="0.7">
      <c r="B57" s="7" t="s">
        <v>4</v>
      </c>
      <c r="C57" s="7">
        <v>5</v>
      </c>
      <c r="D57" s="8" t="str">
        <f t="shared" ref="D57:D61" si="4">IF(AND(C57&gt;=6,C57&lt;=10),"Aprovado(a)","-")</f>
        <v>-</v>
      </c>
      <c r="E57" s="8" t="str">
        <f>IF(AND(C57&gt;=2,C57&lt;6),"Recuperação","-")</f>
        <v>Recuperação</v>
      </c>
      <c r="F57" s="8" t="str">
        <f t="shared" ref="F57:F61" si="5">IF(AND(C57&lt;2),"Reprovado(a)","-")</f>
        <v>-</v>
      </c>
      <c r="G57" s="8" t="str">
        <f t="shared" ref="G57:G61" si="6">IF(AND(C57&gt;=6,C57&lt;=10),"Aprovado(a)",
IF(AND(C57&gt;10),"Número errado",
IF(AND(C57&gt;=2,C57&lt;6),"Recuperação",
IF(AND(C57&lt;2),"Reprovado(a)","-"))))</f>
        <v>Recuperação</v>
      </c>
    </row>
    <row r="58" spans="2:7" ht="26.15" x14ac:dyDescent="0.7">
      <c r="B58" s="7" t="s">
        <v>5</v>
      </c>
      <c r="C58" s="7">
        <v>5</v>
      </c>
      <c r="D58" s="8" t="str">
        <f t="shared" si="4"/>
        <v>-</v>
      </c>
      <c r="E58" s="8" t="str">
        <f>IF(AND(C58&gt;=2,C58&lt;6),"Recuperação","-")</f>
        <v>Recuperação</v>
      </c>
      <c r="F58" s="8" t="str">
        <f t="shared" si="5"/>
        <v>-</v>
      </c>
      <c r="G58" s="8" t="str">
        <f t="shared" si="6"/>
        <v>Recuperação</v>
      </c>
    </row>
    <row r="59" spans="2:7" ht="26.15" x14ac:dyDescent="0.7">
      <c r="B59" s="7" t="s">
        <v>6</v>
      </c>
      <c r="C59" s="7">
        <v>7</v>
      </c>
      <c r="D59" s="8" t="str">
        <f t="shared" si="4"/>
        <v>Aprovado(a)</v>
      </c>
      <c r="E59" s="8" t="str">
        <f t="shared" ref="E57:E61" si="7">IF(AND(C59&gt;=2,C59&lt;6),"Recuperação","-")</f>
        <v>-</v>
      </c>
      <c r="F59" s="8" t="str">
        <f t="shared" si="5"/>
        <v>-</v>
      </c>
      <c r="G59" s="8" t="str">
        <f t="shared" si="6"/>
        <v>Aprovado(a)</v>
      </c>
    </row>
    <row r="60" spans="2:7" ht="26.15" x14ac:dyDescent="0.7">
      <c r="B60" s="7" t="s">
        <v>31</v>
      </c>
      <c r="C60" s="7">
        <v>1.5</v>
      </c>
      <c r="D60" s="8" t="str">
        <f t="shared" si="4"/>
        <v>-</v>
      </c>
      <c r="E60" s="8" t="str">
        <f t="shared" si="7"/>
        <v>-</v>
      </c>
      <c r="F60" s="8" t="str">
        <f t="shared" si="5"/>
        <v>Reprovado(a)</v>
      </c>
      <c r="G60" s="8" t="str">
        <f t="shared" si="6"/>
        <v>Reprovado(a)</v>
      </c>
    </row>
    <row r="61" spans="2:7" ht="26.15" x14ac:dyDescent="0.7">
      <c r="B61" s="7" t="s">
        <v>17</v>
      </c>
      <c r="C61" s="7">
        <v>9</v>
      </c>
      <c r="D61" s="8" t="str">
        <f t="shared" si="4"/>
        <v>Aprovado(a)</v>
      </c>
      <c r="E61" s="8" t="str">
        <f t="shared" si="7"/>
        <v>-</v>
      </c>
      <c r="F61" s="8" t="str">
        <f t="shared" si="5"/>
        <v>-</v>
      </c>
      <c r="G61" s="8" t="str">
        <f t="shared" si="6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106</v>
      </c>
      <c r="D67"/>
      <c r="F67"/>
    </row>
    <row r="68" spans="2:6" ht="23.15" x14ac:dyDescent="0.6">
      <c r="B68" s="21" t="s">
        <v>107</v>
      </c>
      <c r="D68"/>
      <c r="F68"/>
    </row>
    <row r="69" spans="2:6" ht="23.15" x14ac:dyDescent="0.6">
      <c r="B69" s="21" t="s">
        <v>108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26.15" x14ac:dyDescent="0.7">
      <c r="B72" s="7" t="s">
        <v>92</v>
      </c>
      <c r="C72" s="8"/>
      <c r="D72" s="8"/>
      <c r="E72" s="8"/>
      <c r="F72"/>
    </row>
    <row r="73" spans="2:6" ht="26.15" x14ac:dyDescent="0.7">
      <c r="B73" s="7" t="s">
        <v>93</v>
      </c>
      <c r="C73" s="8"/>
      <c r="D73" s="8"/>
      <c r="E73" s="8"/>
      <c r="F73"/>
    </row>
    <row r="74" spans="2:6" ht="26.15" x14ac:dyDescent="0.7">
      <c r="B74" s="7" t="s">
        <v>94</v>
      </c>
      <c r="C74" s="8"/>
      <c r="D74" s="8"/>
      <c r="E74" s="8"/>
      <c r="F74"/>
    </row>
    <row r="75" spans="2:6" ht="26.15" x14ac:dyDescent="0.7">
      <c r="B75" s="7" t="s">
        <v>95</v>
      </c>
      <c r="C75" s="8"/>
      <c r="D75" s="8"/>
      <c r="E75" s="8"/>
      <c r="F75"/>
    </row>
    <row r="76" spans="2:6" ht="26.15" x14ac:dyDescent="0.7">
      <c r="B76" s="7" t="s">
        <v>96</v>
      </c>
      <c r="C76" s="8"/>
      <c r="D76" s="8"/>
      <c r="E76" s="8"/>
      <c r="F76"/>
    </row>
    <row r="77" spans="2:6" ht="26.15" x14ac:dyDescent="0.7">
      <c r="B77" s="7" t="s">
        <v>97</v>
      </c>
      <c r="C77" s="8"/>
      <c r="D77" s="8"/>
      <c r="E77" s="8"/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64.07421875" style="1" customWidth="1"/>
    <col min="4" max="4" width="39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110</v>
      </c>
      <c r="F3"/>
    </row>
    <row r="4" spans="2:6" ht="23.15" x14ac:dyDescent="0.6">
      <c r="B4" s="10" t="s">
        <v>111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109</v>
      </c>
      <c r="F7"/>
    </row>
    <row r="8" spans="2:6" ht="26.15" x14ac:dyDescent="0.7">
      <c r="B8" s="7" t="s">
        <v>27</v>
      </c>
      <c r="C8" s="8"/>
      <c r="D8" s="8"/>
      <c r="F8"/>
    </row>
    <row r="9" spans="2:6" ht="26.15" x14ac:dyDescent="0.7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6.15" x14ac:dyDescent="0.7">
      <c r="B10" s="7" t="s">
        <v>30</v>
      </c>
      <c r="C10" s="8"/>
      <c r="D10" s="8"/>
      <c r="E10" t="str">
        <v>-</v>
      </c>
    </row>
    <row r="11" spans="2:6" ht="26.15" x14ac:dyDescent="0.7">
      <c r="B11" s="7" t="s">
        <v>25</v>
      </c>
      <c r="C11" s="8"/>
      <c r="D11" s="8"/>
    </row>
    <row r="12" spans="2:6" ht="26.15" x14ac:dyDescent="0.7">
      <c r="B12" s="7" t="s">
        <v>27</v>
      </c>
      <c r="C12" s="8"/>
      <c r="D12" s="8"/>
    </row>
    <row r="13" spans="2:6" ht="26.15" x14ac:dyDescent="0.7">
      <c r="B13" s="7" t="s">
        <v>29</v>
      </c>
      <c r="C13" s="8"/>
      <c r="D13" s="8"/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112</v>
      </c>
      <c r="F18"/>
    </row>
    <row r="19" spans="2:6" ht="23.15" x14ac:dyDescent="0.6">
      <c r="B19" s="10" t="s">
        <v>122</v>
      </c>
      <c r="F19"/>
    </row>
    <row r="20" spans="2:6" ht="23.15" x14ac:dyDescent="0.6">
      <c r="B20" s="10" t="s">
        <v>113</v>
      </c>
      <c r="F20"/>
    </row>
    <row r="23" spans="2:6" ht="26.15" x14ac:dyDescent="0.7">
      <c r="B23" s="6" t="s">
        <v>79</v>
      </c>
      <c r="C23" s="6" t="s">
        <v>2</v>
      </c>
    </row>
    <row r="24" spans="2:6" ht="26.15" x14ac:dyDescent="0.7">
      <c r="B24" s="7" t="s">
        <v>80</v>
      </c>
      <c r="C24" s="8"/>
    </row>
    <row r="25" spans="2:6" ht="26.15" x14ac:dyDescent="0.7">
      <c r="B25" s="7" t="s">
        <v>81</v>
      </c>
      <c r="C25" s="8"/>
    </row>
    <row r="26" spans="2:6" ht="26.15" x14ac:dyDescent="0.7">
      <c r="B26" s="7" t="s">
        <v>82</v>
      </c>
      <c r="C26" s="8"/>
    </row>
    <row r="27" spans="2:6" ht="26.15" x14ac:dyDescent="0.7">
      <c r="B27" s="7" t="s">
        <v>83</v>
      </c>
      <c r="C27" s="8"/>
    </row>
    <row r="28" spans="2:6" ht="26.15" x14ac:dyDescent="0.7">
      <c r="B28" s="7" t="s">
        <v>84</v>
      </c>
      <c r="C28" s="8"/>
    </row>
    <row r="31" spans="2:6" ht="28.3" x14ac:dyDescent="0.75">
      <c r="B31" s="18" t="s">
        <v>59</v>
      </c>
    </row>
    <row r="33" spans="2:6" ht="23.15" x14ac:dyDescent="0.6">
      <c r="B33" s="10" t="s">
        <v>114</v>
      </c>
      <c r="F33"/>
    </row>
    <row r="34" spans="2:6" ht="23.15" x14ac:dyDescent="0.6">
      <c r="B34" s="10" t="s">
        <v>115</v>
      </c>
      <c r="F34"/>
    </row>
    <row r="35" spans="2:6" ht="23.15" x14ac:dyDescent="0.6">
      <c r="B35" s="10" t="s">
        <v>113</v>
      </c>
      <c r="F35"/>
    </row>
    <row r="38" spans="2:6" ht="26.15" x14ac:dyDescent="0.7">
      <c r="B38" s="6" t="s">
        <v>76</v>
      </c>
      <c r="C38" s="6" t="s">
        <v>2</v>
      </c>
    </row>
    <row r="39" spans="2:6" ht="26.15" x14ac:dyDescent="0.7">
      <c r="B39" s="7">
        <v>5</v>
      </c>
      <c r="C39" s="8"/>
    </row>
    <row r="40" spans="2:6" ht="26.15" x14ac:dyDescent="0.7">
      <c r="B40" s="7">
        <v>79</v>
      </c>
      <c r="C40" s="8"/>
    </row>
    <row r="41" spans="2:6" ht="26.15" x14ac:dyDescent="0.7">
      <c r="B41" s="7">
        <v>45</v>
      </c>
      <c r="C41" s="8"/>
    </row>
    <row r="42" spans="2:6" ht="26.15" x14ac:dyDescent="0.7">
      <c r="B42" s="7">
        <v>98</v>
      </c>
      <c r="C42" s="8"/>
    </row>
    <row r="43" spans="2:6" ht="26.15" x14ac:dyDescent="0.7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2024-05-16T23:10:58Z</dcterms:modified>
</cp:coreProperties>
</file>