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ocuments/2Year/LAPR3/sem3pi2023_24_g104/src/src/main/resources/"/>
    </mc:Choice>
  </mc:AlternateContent>
  <xr:revisionPtr revIDLastSave="0" documentId="13_ncr:1_{06C3BF85-66C0-164E-B8E2-6637E070441E}" xr6:coauthVersionLast="47" xr6:coauthVersionMax="47" xr10:uidLastSave="{00000000-0000-0000-0000-000000000000}"/>
  <bookViews>
    <workbookView xWindow="0" yWindow="0" windowWidth="28800" windowHeight="18000" xr2:uid="{ACBD79A1-D35B-4D3E-A78E-4F35CA726952}"/>
  </bookViews>
  <sheets>
    <sheet name="Plantas" sheetId="1" r:id="rId1"/>
    <sheet name="Fator Produção" sheetId="4" r:id="rId2"/>
    <sheet name="Exploração agrícola" sheetId="2" r:id="rId3"/>
    <sheet name="Culturas" sheetId="5" r:id="rId4"/>
    <sheet name="operacao" sheetId="3" r:id="rId5"/>
  </sheets>
  <definedNames>
    <definedName name="_xlnm._FilterDatabase" localSheetId="4" hidden="1">operacao!$A$1:$I$141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0" i="3" l="1"/>
  <c r="O139" i="3"/>
  <c r="O133" i="3"/>
  <c r="O132" i="3"/>
  <c r="O107" i="3"/>
  <c r="O106" i="3"/>
  <c r="O105" i="3"/>
  <c r="O99" i="3"/>
  <c r="O98" i="3"/>
  <c r="O69" i="3"/>
  <c r="O68" i="3"/>
  <c r="O67" i="3"/>
  <c r="O62" i="3"/>
  <c r="O61" i="3"/>
  <c r="O54" i="3"/>
  <c r="O53" i="3"/>
  <c r="O39" i="3"/>
  <c r="O37" i="3"/>
  <c r="O36" i="3"/>
  <c r="O31" i="3"/>
  <c r="O30" i="3"/>
  <c r="O29" i="3"/>
  <c r="O28" i="3"/>
  <c r="O27" i="3"/>
  <c r="O18" i="3"/>
  <c r="O17" i="3"/>
  <c r="O16" i="3"/>
  <c r="O10" i="3"/>
  <c r="O9" i="3"/>
  <c r="P9" i="3"/>
  <c r="P10" i="3"/>
  <c r="P16" i="3"/>
  <c r="P17" i="3"/>
  <c r="P18" i="3"/>
  <c r="P27" i="3"/>
  <c r="P28" i="3"/>
  <c r="P29" i="3"/>
  <c r="P30" i="3"/>
  <c r="P31" i="3"/>
  <c r="P36" i="3"/>
  <c r="P37" i="3"/>
  <c r="P53" i="3"/>
  <c r="P54" i="3"/>
  <c r="P61" i="3"/>
  <c r="P62" i="3"/>
  <c r="P67" i="3"/>
  <c r="P68" i="3"/>
  <c r="P69" i="3"/>
  <c r="P98" i="3"/>
  <c r="P99" i="3"/>
  <c r="P105" i="3"/>
  <c r="P106" i="3"/>
  <c r="P107" i="3"/>
  <c r="P132" i="3"/>
  <c r="P133" i="3"/>
  <c r="P139" i="3"/>
  <c r="P140" i="3"/>
  <c r="O141" i="3"/>
  <c r="O102" i="3"/>
  <c r="O101" i="3"/>
  <c r="O65" i="3"/>
  <c r="O64" i="3"/>
  <c r="O122" i="3"/>
  <c r="O109" i="3"/>
  <c r="O103" i="3"/>
  <c r="O100" i="3"/>
  <c r="O82" i="3"/>
  <c r="O72" i="3"/>
  <c r="O66" i="3"/>
  <c r="O63" i="3"/>
  <c r="O47" i="3"/>
  <c r="O46" i="3"/>
  <c r="O42" i="3"/>
  <c r="O38" i="3"/>
  <c r="L140" i="3"/>
  <c r="L139" i="3"/>
  <c r="L99" i="3"/>
  <c r="L98" i="3"/>
  <c r="L62" i="3"/>
  <c r="L61" i="3"/>
  <c r="L37" i="3"/>
  <c r="L36" i="3"/>
  <c r="L28" i="3"/>
  <c r="L27" i="3"/>
  <c r="O59" i="3"/>
  <c r="O137" i="3"/>
  <c r="O136" i="3"/>
  <c r="O134" i="3"/>
  <c r="O131" i="3"/>
  <c r="O130" i="3"/>
  <c r="O126" i="3"/>
  <c r="O125" i="3"/>
  <c r="O96" i="3"/>
  <c r="O94" i="3"/>
  <c r="O93" i="3"/>
  <c r="O92" i="3"/>
  <c r="O91" i="3"/>
  <c r="O90" i="3"/>
  <c r="O89" i="3"/>
  <c r="O57" i="3"/>
  <c r="O56" i="3"/>
  <c r="O55" i="3"/>
  <c r="O52" i="3"/>
  <c r="O51" i="3"/>
  <c r="O49" i="3"/>
  <c r="O48" i="3"/>
  <c r="O35" i="3"/>
  <c r="O34" i="3"/>
  <c r="O33" i="3"/>
  <c r="O32" i="3"/>
  <c r="O26" i="3"/>
  <c r="O25" i="3"/>
  <c r="O24" i="3"/>
  <c r="O23" i="3"/>
  <c r="O22" i="3"/>
  <c r="O20" i="3"/>
  <c r="O19" i="3"/>
  <c r="O13" i="3"/>
  <c r="O12" i="3"/>
  <c r="O11" i="3"/>
  <c r="O8" i="3"/>
  <c r="O7" i="3"/>
  <c r="O138" i="3"/>
  <c r="O135" i="3"/>
  <c r="O129" i="3"/>
  <c r="O128" i="3"/>
  <c r="O127" i="3"/>
  <c r="O124" i="3"/>
  <c r="O123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8" i="3"/>
  <c r="O104" i="3"/>
  <c r="O97" i="3"/>
  <c r="O95" i="3"/>
  <c r="O88" i="3"/>
  <c r="O87" i="3"/>
  <c r="O86" i="3"/>
  <c r="O85" i="3"/>
  <c r="O84" i="3"/>
  <c r="O83" i="3"/>
  <c r="O81" i="3"/>
  <c r="O80" i="3"/>
  <c r="O79" i="3"/>
  <c r="O78" i="3"/>
  <c r="O77" i="3"/>
  <c r="O76" i="3"/>
  <c r="O75" i="3"/>
  <c r="O74" i="3"/>
  <c r="O73" i="3"/>
  <c r="O71" i="3"/>
  <c r="O70" i="3"/>
  <c r="O60" i="3"/>
  <c r="O58" i="3"/>
  <c r="O50" i="3"/>
  <c r="O45" i="3"/>
  <c r="O44" i="3"/>
  <c r="O43" i="3"/>
  <c r="O41" i="3"/>
  <c r="O4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2" i="3"/>
  <c r="L7" i="3"/>
  <c r="L8" i="3"/>
  <c r="L9" i="3"/>
  <c r="Q9" i="3" s="1"/>
  <c r="L10" i="3"/>
  <c r="Q10" i="3" s="1"/>
  <c r="L11" i="3"/>
  <c r="L12" i="3"/>
  <c r="L13" i="3"/>
  <c r="L14" i="3"/>
  <c r="O14" i="3" s="1"/>
  <c r="L15" i="3"/>
  <c r="O15" i="3" s="1"/>
  <c r="L16" i="3"/>
  <c r="Q16" i="3" s="1"/>
  <c r="L17" i="3"/>
  <c r="Q17" i="3" s="1"/>
  <c r="L18" i="3"/>
  <c r="Q18" i="3" s="1"/>
  <c r="L19" i="3"/>
  <c r="L20" i="3"/>
  <c r="L21" i="3"/>
  <c r="O21" i="3" s="1"/>
  <c r="L22" i="3"/>
  <c r="L23" i="3"/>
  <c r="L24" i="3"/>
  <c r="L25" i="3"/>
  <c r="L26" i="3"/>
  <c r="L29" i="3"/>
  <c r="Q29" i="3" s="1"/>
  <c r="L30" i="3"/>
  <c r="Q30" i="3" s="1"/>
  <c r="L31" i="3"/>
  <c r="Q31" i="3" s="1"/>
  <c r="L32" i="3"/>
  <c r="L33" i="3"/>
  <c r="L34" i="3"/>
  <c r="L35" i="3"/>
  <c r="L39" i="3"/>
  <c r="Q39" i="3" s="1"/>
  <c r="L40" i="3"/>
  <c r="L41" i="3"/>
  <c r="L43" i="3"/>
  <c r="L44" i="3"/>
  <c r="L45" i="3"/>
  <c r="L48" i="3"/>
  <c r="L49" i="3"/>
  <c r="L50" i="3"/>
  <c r="L51" i="3"/>
  <c r="L52" i="3"/>
  <c r="L53" i="3"/>
  <c r="Q53" i="3" s="1"/>
  <c r="L54" i="3"/>
  <c r="Q54" i="3" s="1"/>
  <c r="L55" i="3"/>
  <c r="L56" i="3"/>
  <c r="L57" i="3"/>
  <c r="L58" i="3"/>
  <c r="L59" i="3"/>
  <c r="L60" i="3"/>
  <c r="L64" i="3"/>
  <c r="L65" i="3"/>
  <c r="L67" i="3"/>
  <c r="Q67" i="3" s="1"/>
  <c r="L68" i="3"/>
  <c r="Q68" i="3" s="1"/>
  <c r="L69" i="3"/>
  <c r="Q69" i="3" s="1"/>
  <c r="L70" i="3"/>
  <c r="L71" i="3"/>
  <c r="L73" i="3"/>
  <c r="L74" i="3"/>
  <c r="L75" i="3"/>
  <c r="L76" i="3"/>
  <c r="L77" i="3"/>
  <c r="L78" i="3"/>
  <c r="L79" i="3"/>
  <c r="L80" i="3"/>
  <c r="L81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101" i="3"/>
  <c r="L102" i="3"/>
  <c r="L104" i="3"/>
  <c r="L105" i="3"/>
  <c r="Q105" i="3" s="1"/>
  <c r="L106" i="3"/>
  <c r="Q106" i="3" s="1"/>
  <c r="L107" i="3"/>
  <c r="Q107" i="3" s="1"/>
  <c r="L108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3" i="3"/>
  <c r="L124" i="3"/>
  <c r="L125" i="3"/>
  <c r="L126" i="3"/>
  <c r="L127" i="3"/>
  <c r="L128" i="3"/>
  <c r="L129" i="3"/>
  <c r="L130" i="3"/>
  <c r="L131" i="3"/>
  <c r="L132" i="3"/>
  <c r="Q132" i="3" s="1"/>
  <c r="L133" i="3"/>
  <c r="Q133" i="3" s="1"/>
  <c r="L134" i="3"/>
  <c r="L135" i="3"/>
  <c r="L136" i="3"/>
  <c r="L137" i="3"/>
  <c r="L138" i="3"/>
  <c r="L141" i="3"/>
  <c r="L3" i="3"/>
  <c r="O3" i="3" s="1"/>
  <c r="L4" i="3"/>
  <c r="O4" i="3" s="1"/>
  <c r="L5" i="3"/>
  <c r="O5" i="3" s="1"/>
  <c r="L6" i="3"/>
  <c r="O6" i="3" s="1"/>
  <c r="L2" i="3"/>
  <c r="O2" i="3" s="1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<sst xmlns="http://schemas.openxmlformats.org/spreadsheetml/2006/main" count="1501" uniqueCount="258">
  <si>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</si>
  <si>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</si>
  <si>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</si>
  <si>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</si>
  <si>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</si>
  <si>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</si>
  <si>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</si>
  <si>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</si>
  <si>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</si>
  <si>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</si>
  <si>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</si>
  <si>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</si>
  <si>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</si>
  <si>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</si>
  <si>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</si>
  <si>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</si>
  <si>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</si>
  <si>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</si>
  <si>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</si>
  <si>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</si>
  <si>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</si>
  <si>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</si>
  <si>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</si>
  <si>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</si>
  <si>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</si>
  <si>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</si>
  <si>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</si>
  <si>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</si>
  <si>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</si>
  <si>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</si>
  <si>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</si>
  <si>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</si>
  <si>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</si>
  <si>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</si>
  <si>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</si>
  <si>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</si>
  <si>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</si>
  <si>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</si>
  <si>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</si>
  <si>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</si>
  <si>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</si>
  <si>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</si>
  <si>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</si>
  <si>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</si>
  <si>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</si>
  <si>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</si>
  <si>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</si>
  <si>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</si>
  <si>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</si>
  <si>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</si>
  <si>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</si>
  <si>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</si>
  <si>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</si>
  <si>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</si>
  <si>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</si>
  <si>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</si>
  <si>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</si>
  <si>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</si>
  <si>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</si>
  <si>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</si>
  <si>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</si>
  <si>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</si>
  <si>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</si>
  <si>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</si>
  <si>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</si>
  <si>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</si>
  <si>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</si>
  <si>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</si>
  <si>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</si>
  <si>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</si>
  <si>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</si>
  <si>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</si>
  <si>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</si>
  <si>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</si>
  <si>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</si>
  <si>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</si>
  <si>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</si>
  <si>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</si>
  <si>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</si>
  <si>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</si>
  <si>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</si>
  <si>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</si>
  <si>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</si>
  <si>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</si>
  <si>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</si>
  <si>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</si>
  <si>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</si>
  <si>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</si>
  <si>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</si>
  <si>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</si>
  <si>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</si>
  <si>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</si>
  <si>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</si>
  <si>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</si>
  <si>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</si>
  <si>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</si>
  <si>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</si>
  <si>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</si>
  <si>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</si>
  <si>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</si>
  <si>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</si>
  <si>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</si>
  <si>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</si>
  <si>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</si>
  <si>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</si>
  <si>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</si>
  <si>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</si>
  <si>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</si>
  <si>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</si>
  <si>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</si>
  <si>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</si>
  <si>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</si>
  <si>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</si>
  <si>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</si>
  <si>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</si>
  <si>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</si>
  <si>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</si>
  <si>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</si>
  <si>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</si>
  <si>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</si>
  <si>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</si>
  <si>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</si>
  <si>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</si>
  <si>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</si>
  <si>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</si>
  <si>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</si>
  <si>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</si>
  <si>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</si>
  <si>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</si>
  <si>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</si>
  <si>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</si>
  <si>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</si>
  <si>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</si>
  <si>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</si>
  <si>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</si>
  <si>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</si>
  <si>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</si>
  <si>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</si>
  <si>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</si>
  <si>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</si>
  <si>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</si>
  <si>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</si>
  <si>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</si>
  <si>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</si>
  <si>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</si>
  <si>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</si>
  <si>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</si>
  <si>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</si>
  <si>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</si>
  <si>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</si>
  <si>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</si>
  <si>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</si>
  <si>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</si>
  <si>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</si>
  <si>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</si>
  <si>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</si>
  <si>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</si>
  <si>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</si>
  <si>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</si>
  <si>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</si>
  <si>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</si>
  <si>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</si>
  <si>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</si>
  <si>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</si>
  <si>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</si>
  <si>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</si>
  <si>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</si>
  <si>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</si>
  <si>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</si>
  <si>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</si>
  <si>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</si>
  <si>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</si>
  <si>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</si>
  <si>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</si>
  <si>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</si>
  <si>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</si>
  <si>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ID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</si>
  <si>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</si>
  <si>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</si>
  <si>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</si>
  <si>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</si>
  <si>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</si>
  <si>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</si>
  <si>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</si>
  <si>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</si>
  <si>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</si>
  <si>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</si>
  <si>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</si>
  <si>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</si>
  <si>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</si>
  <si>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</si>
  <si>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</si>
  <si>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</si>
  <si>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</si>
  <si>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</si>
  <si>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Cultura</t>
  </si>
  <si>
    <t>Data Inicial</t>
  </si>
  <si>
    <t>Data Final</t>
  </si>
  <si>
    <t>Quantidade</t>
  </si>
  <si>
    <t>Unidades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</si>
  <si>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</si>
  <si>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</si>
  <si>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</si>
  <si>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</si>
  <si>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</si>
  <si>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</si>
  <si>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</si>
  <si>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</si>
  <si>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ID Parcela</t>
  </si>
  <si>
    <t>Operação</t>
  </si>
  <si>
    <t>Modo</t>
  </si>
  <si>
    <t>Data</t>
  </si>
  <si>
    <t>Fator de produção</t>
  </si>
  <si>
    <t>Plantação</t>
  </si>
  <si>
    <t>Sementeira</t>
  </si>
  <si>
    <t>Incorporação no solo</t>
  </si>
  <si>
    <t>Fertilização</t>
  </si>
  <si>
    <t>Foliar</t>
  </si>
  <si>
    <t>kg</t>
  </si>
  <si>
    <t>Horta nova</t>
  </si>
  <si>
    <t>Horta Nova</t>
  </si>
  <si>
    <t>Cenoura Scarlet Nantes</t>
  </si>
  <si>
    <t>Cenoura Nelson Hybrid</t>
  </si>
  <si>
    <t>Nabo</t>
  </si>
  <si>
    <t>S. Cosme</t>
  </si>
  <si>
    <t>Fevereiro a abril, agosto a outubro</t>
  </si>
  <si>
    <t>90 dias</t>
  </si>
  <si>
    <t>Nabo S. Cosme</t>
  </si>
  <si>
    <t>Solo</t>
  </si>
  <si>
    <t>Sonata</t>
  </si>
  <si>
    <t>Líquido</t>
  </si>
  <si>
    <t>Bacillus pumilus</t>
  </si>
  <si>
    <t xml:space="preserve">FLiPPER </t>
  </si>
  <si>
    <t>Insecticida</t>
  </si>
  <si>
    <t>Emulsão de óleo em água</t>
  </si>
  <si>
    <t>Ácidos gordos (na forma de sais de potássio)</t>
  </si>
  <si>
    <t>Terpenóides</t>
  </si>
  <si>
    <t>Requiem Prime</t>
  </si>
  <si>
    <t>Nabo greleiro Senhora Conceição</t>
  </si>
  <si>
    <t>Milho MAS 24.C</t>
  </si>
  <si>
    <t>Vitis vinifera</t>
  </si>
  <si>
    <t>Videira</t>
  </si>
  <si>
    <t>Dona Maria</t>
  </si>
  <si>
    <t>Maio</t>
  </si>
  <si>
    <t>Dezembro a janeiro</t>
  </si>
  <si>
    <t>Junho a agosto</t>
  </si>
  <si>
    <t>Vinha</t>
  </si>
  <si>
    <t>Videira Dona Maria</t>
  </si>
  <si>
    <t>Cardinal</t>
  </si>
  <si>
    <t>Dimensão</t>
  </si>
  <si>
    <t>Poço da bouça</t>
  </si>
  <si>
    <t>Videira Cardinal</t>
  </si>
  <si>
    <t>Aplicação fitofármaco</t>
  </si>
  <si>
    <t>idCultura</t>
  </si>
  <si>
    <t>há</t>
  </si>
  <si>
    <t>idOperacao</t>
  </si>
  <si>
    <t>tipo</t>
  </si>
  <si>
    <t>Semeadura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</si>
</sst>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H96"/>
  <sheetViews>
    <sheetView tabSelected="1" workbookViewId="0">
      <selection activeCell="C87" sqref="C87"/>
    </sheetView>
  </sheetViews>
  <sheetFormatPr baseColWidth="10" defaultColWidth="8.83203125" defaultRowHeight="15" x14ac:dyDescent="0.2"/>
  <cols>
    <col min="1" max="1" width="25.33203125" bestFit="1" customWidth="1"/>
    <col min="2" max="2" width="25.33203125" customWidth="1"/>
    <col min="3" max="3" width="29.83203125" bestFit="1" customWidth="1"/>
    <col min="4" max="4" width="13.1640625" bestFit="1" customWidth="1"/>
    <col min="5" max="5" width="19.33203125" bestFit="1" customWidth="1"/>
    <col min="6" max="6" width="20.33203125" bestFit="1" customWidth="1"/>
    <col min="7" max="7" width="15.83203125" bestFit="1" customWidth="1"/>
    <col min="8" max="8" width="19.83203125" bestFit="1" customWidth="1"/>
    <col min="9" max="9" width="10.332031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</row>
    <row r="3" spans="1:8" x14ac:dyDescent="0.2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</row>
    <row r="4" spans="1:8" x14ac:dyDescent="0.2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</row>
    <row r="5" spans="1:8" x14ac:dyDescent="0.2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</row>
    <row r="6" spans="1:8" x14ac:dyDescent="0.2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</row>
    <row r="7" spans="1:8" x14ac:dyDescent="0.2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</row>
    <row r="8" spans="1:8" x14ac:dyDescent="0.2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</row>
    <row r="9" spans="1:8" x14ac:dyDescent="0.2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</row>
    <row r="10" spans="1:8" x14ac:dyDescent="0.2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</row>
    <row r="11" spans="1:8" x14ac:dyDescent="0.2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</row>
    <row r="12" spans="1:8" x14ac:dyDescent="0.2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</row>
    <row r="13" spans="1:8" x14ac:dyDescent="0.2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</row>
    <row r="14" spans="1:8" x14ac:dyDescent="0.2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</row>
    <row r="15" spans="1:8" x14ac:dyDescent="0.2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</row>
    <row r="16" spans="1:8" x14ac:dyDescent="0.2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</row>
    <row r="17" spans="1:8" x14ac:dyDescent="0.2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</row>
    <row r="18" spans="1:8" x14ac:dyDescent="0.2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</row>
    <row r="19" spans="1:8" x14ac:dyDescent="0.2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</row>
    <row r="20" spans="1:8" x14ac:dyDescent="0.2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</row>
    <row r="21" spans="1:8" x14ac:dyDescent="0.2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</row>
    <row r="22" spans="1:8" x14ac:dyDescent="0.2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</row>
    <row r="23" spans="1:8" x14ac:dyDescent="0.2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</row>
    <row r="24" spans="1:8" x14ac:dyDescent="0.2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</row>
    <row r="25" spans="1:8" x14ac:dyDescent="0.2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</row>
    <row r="26" spans="1:8" x14ac:dyDescent="0.2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</row>
    <row r="27" spans="1:8" x14ac:dyDescent="0.2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</row>
    <row r="28" spans="1:8" x14ac:dyDescent="0.2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</row>
    <row r="29" spans="1:8" x14ac:dyDescent="0.2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</row>
    <row r="30" spans="1:8" x14ac:dyDescent="0.2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</row>
    <row r="31" spans="1:8" x14ac:dyDescent="0.2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</row>
    <row r="32" spans="1:8" x14ac:dyDescent="0.2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</row>
    <row r="33" spans="1:8" x14ac:dyDescent="0.2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</row>
    <row r="34" spans="1:8" x14ac:dyDescent="0.2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</row>
    <row r="35" spans="1:8" x14ac:dyDescent="0.2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</row>
    <row r="36" spans="1:8" x14ac:dyDescent="0.2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</row>
    <row r="37" spans="1:8" x14ac:dyDescent="0.2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</row>
    <row r="38" spans="1:8" x14ac:dyDescent="0.2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</row>
    <row r="39" spans="1:8" x14ac:dyDescent="0.2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</row>
    <row r="40" spans="1:8" x14ac:dyDescent="0.2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</row>
    <row r="41" spans="1:8" x14ac:dyDescent="0.2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</row>
    <row r="42" spans="1:8" x14ac:dyDescent="0.2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</row>
    <row r="43" spans="1:8" x14ac:dyDescent="0.2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</row>
    <row r="44" spans="1:8" x14ac:dyDescent="0.2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</row>
    <row r="45" spans="1:8" x14ac:dyDescent="0.2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</row>
    <row r="46" spans="1:8" x14ac:dyDescent="0.2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</row>
    <row r="47" spans="1:8" x14ac:dyDescent="0.2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</row>
    <row r="48" spans="1:8" x14ac:dyDescent="0.2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</row>
    <row r="49" spans="1:8" x14ac:dyDescent="0.2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</row>
    <row r="50" spans="1:8" x14ac:dyDescent="0.2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</row>
    <row r="51" spans="1:8" x14ac:dyDescent="0.2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</row>
    <row r="52" spans="1:8" x14ac:dyDescent="0.2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</row>
    <row r="53" spans="1:8" x14ac:dyDescent="0.2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</row>
    <row r="54" spans="1:8" x14ac:dyDescent="0.2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</row>
    <row r="55" spans="1:8" x14ac:dyDescent="0.2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</row>
    <row r="56" spans="1:8" x14ac:dyDescent="0.2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</row>
    <row r="57" spans="1:8" x14ac:dyDescent="0.2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</row>
    <row r="58" spans="1:8" x14ac:dyDescent="0.2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</row>
    <row r="59" spans="1:8" x14ac:dyDescent="0.2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</row>
    <row r="60" spans="1:8" x14ac:dyDescent="0.2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</row>
    <row r="61" spans="1:8" x14ac:dyDescent="0.2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</row>
    <row r="62" spans="1:8" x14ac:dyDescent="0.2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</row>
    <row r="63" spans="1:8" x14ac:dyDescent="0.2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</row>
    <row r="64" spans="1:8" x14ac:dyDescent="0.2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</row>
    <row r="65" spans="1:8" x14ac:dyDescent="0.2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</row>
    <row r="66" spans="1:8" x14ac:dyDescent="0.2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</row>
    <row r="67" spans="1:8" x14ac:dyDescent="0.2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</row>
    <row r="68" spans="1:8" x14ac:dyDescent="0.2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</row>
    <row r="69" spans="1:8" x14ac:dyDescent="0.2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</row>
    <row r="70" spans="1:8" x14ac:dyDescent="0.2">
      <c r="A70" t="s">
        <v>90</v>
      </c>
      <c r="B70" t="s">
        <v>91</v>
      </c>
      <c r="C70" t="s">
        <v>92</v>
      </c>
      <c r="D70" t="s">
        <v>11</v>
      </c>
    </row>
    <row r="71" spans="1:8" x14ac:dyDescent="0.2">
      <c r="A71" t="s">
        <v>90</v>
      </c>
      <c r="B71" t="s">
        <v>91</v>
      </c>
      <c r="C71" t="s">
        <v>93</v>
      </c>
      <c r="D71" t="s">
        <v>11</v>
      </c>
    </row>
    <row r="72" spans="1:8" x14ac:dyDescent="0.2">
      <c r="A72" t="s">
        <v>90</v>
      </c>
      <c r="B72" t="s">
        <v>91</v>
      </c>
      <c r="C72" t="s">
        <v>94</v>
      </c>
      <c r="D72" t="s">
        <v>11</v>
      </c>
    </row>
    <row r="73" spans="1:8" x14ac:dyDescent="0.2">
      <c r="A73" t="s">
        <v>90</v>
      </c>
      <c r="B73" t="s">
        <v>91</v>
      </c>
      <c r="C73" t="s">
        <v>95</v>
      </c>
      <c r="D73" t="s">
        <v>11</v>
      </c>
    </row>
    <row r="74" spans="1:8" x14ac:dyDescent="0.2">
      <c r="A74" t="s">
        <v>96</v>
      </c>
      <c r="B74" t="s">
        <v>97</v>
      </c>
      <c r="C74" t="s">
        <v>98</v>
      </c>
      <c r="D74" t="s">
        <v>99</v>
      </c>
      <c r="H74" t="s">
        <v>100</v>
      </c>
    </row>
    <row r="75" spans="1:8" x14ac:dyDescent="0.2">
      <c r="A75" t="s">
        <v>96</v>
      </c>
      <c r="B75" t="s">
        <v>97</v>
      </c>
      <c r="C75" t="s">
        <v>101</v>
      </c>
      <c r="D75" t="s">
        <v>99</v>
      </c>
      <c r="H75" t="s">
        <v>100</v>
      </c>
    </row>
    <row r="76" spans="1:8" x14ac:dyDescent="0.2">
      <c r="A76" t="s">
        <v>96</v>
      </c>
      <c r="B76" t="s">
        <v>97</v>
      </c>
      <c r="C76" t="s">
        <v>102</v>
      </c>
      <c r="D76" t="s">
        <v>99</v>
      </c>
      <c r="H76" t="s">
        <v>100</v>
      </c>
    </row>
    <row r="77" spans="1:8" x14ac:dyDescent="0.2">
      <c r="A77" t="s">
        <v>96</v>
      </c>
      <c r="B77" t="s">
        <v>97</v>
      </c>
      <c r="C77" t="s">
        <v>103</v>
      </c>
      <c r="D77" t="s">
        <v>99</v>
      </c>
      <c r="H77" t="s">
        <v>100</v>
      </c>
    </row>
    <row r="78" spans="1:8" x14ac:dyDescent="0.2">
      <c r="A78" t="s">
        <v>96</v>
      </c>
      <c r="B78" t="s">
        <v>97</v>
      </c>
      <c r="C78" t="s">
        <v>104</v>
      </c>
      <c r="D78" t="s">
        <v>99</v>
      </c>
      <c r="H78" t="s">
        <v>100</v>
      </c>
    </row>
    <row r="79" spans="1:8" x14ac:dyDescent="0.2">
      <c r="A79" t="s">
        <v>96</v>
      </c>
      <c r="B79" t="s">
        <v>97</v>
      </c>
      <c r="C79" t="s">
        <v>105</v>
      </c>
      <c r="D79" t="s">
        <v>99</v>
      </c>
      <c r="H79" t="s">
        <v>100</v>
      </c>
    </row>
    <row r="80" spans="1:8" x14ac:dyDescent="0.2">
      <c r="A80" t="s">
        <v>96</v>
      </c>
      <c r="B80" t="s">
        <v>97</v>
      </c>
      <c r="C80" t="s">
        <v>106</v>
      </c>
      <c r="D80" t="s">
        <v>99</v>
      </c>
      <c r="H80" t="s">
        <v>100</v>
      </c>
    </row>
    <row r="81" spans="1:8" x14ac:dyDescent="0.2">
      <c r="A81" t="s">
        <v>107</v>
      </c>
      <c r="B81" t="s">
        <v>108</v>
      </c>
      <c r="C81" t="s">
        <v>109</v>
      </c>
      <c r="D81" t="s">
        <v>99</v>
      </c>
    </row>
    <row r="82" spans="1:8" x14ac:dyDescent="0.2">
      <c r="A82" t="s">
        <v>110</v>
      </c>
      <c r="B82" t="s">
        <v>108</v>
      </c>
      <c r="C82" t="s">
        <v>111</v>
      </c>
      <c r="D82" t="s">
        <v>99</v>
      </c>
    </row>
    <row r="83" spans="1:8" x14ac:dyDescent="0.2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</row>
    <row r="84" spans="1:8" x14ac:dyDescent="0.2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</row>
    <row r="85" spans="1:8" x14ac:dyDescent="0.2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</row>
    <row r="86" spans="1:8" x14ac:dyDescent="0.2">
      <c r="A86" t="s">
        <v>123</v>
      </c>
      <c r="B86" t="s">
        <v>124</v>
      </c>
      <c r="C86" t="s">
        <v>125</v>
      </c>
      <c r="D86" t="s">
        <v>11</v>
      </c>
      <c r="H86" t="s">
        <v>126</v>
      </c>
    </row>
    <row r="87" spans="1:8" x14ac:dyDescent="0.2">
      <c r="A87" t="s">
        <v>123</v>
      </c>
      <c r="B87" t="s">
        <v>124</v>
      </c>
      <c r="C87" t="s">
        <v>127</v>
      </c>
      <c r="D87" t="s">
        <v>11</v>
      </c>
      <c r="H87" t="s">
        <v>126</v>
      </c>
    </row>
    <row r="88" spans="1:8" x14ac:dyDescent="0.2">
      <c r="A88" t="s">
        <v>123</v>
      </c>
      <c r="B88" t="s">
        <v>124</v>
      </c>
      <c r="C88" t="s">
        <v>128</v>
      </c>
      <c r="D88" t="s">
        <v>11</v>
      </c>
      <c r="H88" t="s">
        <v>126</v>
      </c>
    </row>
    <row r="89" spans="1:8" x14ac:dyDescent="0.2">
      <c r="A89" t="s">
        <v>123</v>
      </c>
      <c r="B89" t="s">
        <v>124</v>
      </c>
      <c r="C89" t="s">
        <v>129</v>
      </c>
      <c r="D89" t="s">
        <v>11</v>
      </c>
      <c r="H89" t="s">
        <v>126</v>
      </c>
    </row>
    <row r="90" spans="1:8" x14ac:dyDescent="0.2">
      <c r="A90" t="s">
        <v>123</v>
      </c>
      <c r="B90" t="s">
        <v>124</v>
      </c>
      <c r="C90" t="s">
        <v>130</v>
      </c>
      <c r="D90" t="s">
        <v>11</v>
      </c>
      <c r="H90" t="s">
        <v>126</v>
      </c>
    </row>
    <row r="91" spans="1:8" x14ac:dyDescent="0.2">
      <c r="A91" t="s">
        <v>123</v>
      </c>
      <c r="B91" t="s">
        <v>124</v>
      </c>
      <c r="C91" t="s">
        <v>131</v>
      </c>
      <c r="D91" t="s">
        <v>11</v>
      </c>
      <c r="H91" t="s">
        <v>126</v>
      </c>
    </row>
    <row r="92" spans="1:8" x14ac:dyDescent="0.2">
      <c r="A92" t="s">
        <v>123</v>
      </c>
      <c r="B92" t="s">
        <v>124</v>
      </c>
      <c r="C92" t="s">
        <v>132</v>
      </c>
      <c r="D92" t="s">
        <v>11</v>
      </c>
      <c r="H92" t="s">
        <v>126</v>
      </c>
    </row>
    <row r="93" spans="1:8" x14ac:dyDescent="0.2">
      <c r="A93" t="s">
        <v>123</v>
      </c>
      <c r="B93" t="s">
        <v>124</v>
      </c>
      <c r="C93" t="s">
        <v>133</v>
      </c>
      <c r="D93" t="s">
        <v>11</v>
      </c>
      <c r="H93" t="s">
        <v>126</v>
      </c>
    </row>
    <row r="94" spans="1:8" x14ac:dyDescent="0.2">
      <c r="A94" t="s">
        <v>118</v>
      </c>
      <c r="B94" t="s">
        <v>223</v>
      </c>
      <c r="C94" t="s">
        <v>224</v>
      </c>
      <c r="D94" t="s">
        <v>99</v>
      </c>
      <c r="E94" t="s">
        <v>225</v>
      </c>
      <c r="H94" t="s">
        <v>226</v>
      </c>
    </row>
    <row r="95" spans="1:8" x14ac:dyDescent="0.2">
      <c r="A95" t="s">
        <v>240</v>
      </c>
      <c r="B95" t="s">
        <v>241</v>
      </c>
      <c r="C95" t="s">
        <v>242</v>
      </c>
      <c r="D95" t="s">
        <v>11</v>
      </c>
      <c r="F95" t="s">
        <v>244</v>
      </c>
      <c r="G95" t="s">
        <v>243</v>
      </c>
      <c r="H95" t="s">
        <v>245</v>
      </c>
    </row>
    <row r="96" spans="1:8" x14ac:dyDescent="0.2">
      <c r="A96" t="s">
        <v>240</v>
      </c>
      <c r="B96" t="s">
        <v>241</v>
      </c>
      <c r="C96" t="s">
        <v>248</v>
      </c>
      <c r="D96" t="s">
        <v>11</v>
      </c>
      <c r="F96" t="s">
        <v>244</v>
      </c>
      <c r="G96" t="s">
        <v>243</v>
      </c>
      <c r="H96" t="s">
        <v>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M12"/>
  <sheetViews>
    <sheetView topLeftCell="C1" workbookViewId="0">
      <selection sqref="A1:M1"/>
    </sheetView>
  </sheetViews>
  <sheetFormatPr baseColWidth="10" defaultColWidth="8.83203125" defaultRowHeight="15" x14ac:dyDescent="0.2"/>
  <cols>
    <col min="1" max="1" width="22.83203125" bestFit="1" customWidth="1"/>
    <col min="2" max="2" width="9.6640625" bestFit="1" customWidth="1"/>
    <col min="3" max="3" width="22.1640625" bestFit="1" customWidth="1"/>
    <col min="4" max="4" width="14.33203125" customWidth="1"/>
    <col min="5" max="5" width="20.83203125" bestFit="1" customWidth="1"/>
    <col min="6" max="6" width="37.5" bestFit="1" customWidth="1"/>
    <col min="7" max="9" width="7" bestFit="1" customWidth="1"/>
    <col min="10" max="10" width="4.83203125" bestFit="1" customWidth="1"/>
    <col min="11" max="11" width="7" bestFit="1" customWidth="1"/>
    <col min="12" max="12" width="3.6640625" bestFit="1" customWidth="1"/>
    <col min="13" max="13" width="5.1640625" bestFit="1" customWidth="1"/>
  </cols>
  <sheetData>
    <row r="1" spans="1:13" x14ac:dyDescent="0.2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140</v>
      </c>
      <c r="J1" s="2" t="s">
        <v>142</v>
      </c>
      <c r="K1" s="2" t="s">
        <v>140</v>
      </c>
      <c r="L1" s="2" t="s">
        <v>143</v>
      </c>
      <c r="M1" s="2" t="s">
        <v>140</v>
      </c>
    </row>
    <row r="2" spans="1:13" x14ac:dyDescent="0.2">
      <c r="A2" t="s">
        <v>144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s="5">
        <v>0.2</v>
      </c>
    </row>
    <row r="3" spans="1:13" x14ac:dyDescent="0.2">
      <c r="A3" t="s">
        <v>150</v>
      </c>
      <c r="B3" t="s">
        <v>151</v>
      </c>
      <c r="C3" t="s">
        <v>146</v>
      </c>
      <c r="D3" t="s">
        <v>147</v>
      </c>
      <c r="E3" t="s">
        <v>148</v>
      </c>
      <c r="F3" t="s">
        <v>152</v>
      </c>
      <c r="G3" s="5">
        <v>0.8</v>
      </c>
    </row>
    <row r="4" spans="1:13" x14ac:dyDescent="0.2">
      <c r="A4" t="s">
        <v>153</v>
      </c>
      <c r="B4" t="s">
        <v>154</v>
      </c>
      <c r="C4" t="s">
        <v>155</v>
      </c>
      <c r="D4" t="s">
        <v>156</v>
      </c>
      <c r="E4" t="s">
        <v>157</v>
      </c>
      <c r="F4" t="s">
        <v>158</v>
      </c>
      <c r="G4" s="5">
        <v>0.249</v>
      </c>
      <c r="H4" t="s">
        <v>159</v>
      </c>
      <c r="I4" s="3">
        <v>0.06</v>
      </c>
      <c r="J4" t="s">
        <v>152</v>
      </c>
      <c r="K4" s="4">
        <v>0.17599999999999999</v>
      </c>
    </row>
    <row r="5" spans="1:13" x14ac:dyDescent="0.2">
      <c r="A5" t="s">
        <v>160</v>
      </c>
      <c r="B5" t="s">
        <v>154</v>
      </c>
      <c r="C5" t="s">
        <v>155</v>
      </c>
      <c r="D5" t="s">
        <v>156</v>
      </c>
      <c r="E5" t="s">
        <v>157</v>
      </c>
      <c r="F5" t="s">
        <v>159</v>
      </c>
      <c r="G5" s="5">
        <v>0.151</v>
      </c>
      <c r="H5" t="s">
        <v>152</v>
      </c>
      <c r="I5" s="4">
        <v>0.20799999999999999</v>
      </c>
    </row>
    <row r="6" spans="1:13" x14ac:dyDescent="0.2">
      <c r="A6" t="s">
        <v>161</v>
      </c>
      <c r="B6" t="s">
        <v>154</v>
      </c>
      <c r="C6" t="s">
        <v>155</v>
      </c>
      <c r="D6" t="s">
        <v>156</v>
      </c>
      <c r="E6" t="s">
        <v>162</v>
      </c>
      <c r="F6" t="s">
        <v>159</v>
      </c>
      <c r="G6" s="5">
        <v>0.09</v>
      </c>
      <c r="H6" t="s">
        <v>152</v>
      </c>
      <c r="I6" s="4">
        <v>0.124</v>
      </c>
      <c r="J6" t="s">
        <v>163</v>
      </c>
      <c r="K6" s="4">
        <v>8.9999999999999993E-3</v>
      </c>
      <c r="L6" t="s">
        <v>164</v>
      </c>
      <c r="M6" s="3">
        <v>0.01</v>
      </c>
    </row>
    <row r="7" spans="1:13" x14ac:dyDescent="0.2">
      <c r="A7" t="s">
        <v>165</v>
      </c>
      <c r="B7" t="s">
        <v>154</v>
      </c>
      <c r="C7" t="s">
        <v>155</v>
      </c>
      <c r="D7" t="s">
        <v>156</v>
      </c>
      <c r="E7" t="s">
        <v>166</v>
      </c>
      <c r="F7" t="s">
        <v>159</v>
      </c>
      <c r="G7" s="5">
        <v>9.6000000000000002E-2</v>
      </c>
      <c r="H7" t="s">
        <v>152</v>
      </c>
      <c r="I7" s="3">
        <v>0.13</v>
      </c>
    </row>
    <row r="8" spans="1:13" x14ac:dyDescent="0.2">
      <c r="A8" t="s">
        <v>167</v>
      </c>
      <c r="B8" t="s">
        <v>168</v>
      </c>
      <c r="C8" t="s">
        <v>155</v>
      </c>
      <c r="D8" t="s">
        <v>169</v>
      </c>
      <c r="E8" t="s">
        <v>170</v>
      </c>
      <c r="F8" t="s">
        <v>171</v>
      </c>
      <c r="G8" s="5">
        <v>0.88200000000000001</v>
      </c>
      <c r="H8" t="s">
        <v>172</v>
      </c>
      <c r="I8" s="4">
        <v>1.9E-2</v>
      </c>
    </row>
    <row r="9" spans="1:13" x14ac:dyDescent="0.2">
      <c r="A9" t="s">
        <v>173</v>
      </c>
      <c r="B9" t="s">
        <v>168</v>
      </c>
      <c r="C9" t="s">
        <v>174</v>
      </c>
      <c r="D9" t="s">
        <v>169</v>
      </c>
      <c r="E9" t="s">
        <v>170</v>
      </c>
      <c r="F9" t="s">
        <v>171</v>
      </c>
      <c r="G9" s="5">
        <v>0.71699999999999997</v>
      </c>
      <c r="H9" t="s">
        <v>172</v>
      </c>
      <c r="I9" s="4">
        <v>0.14799999999999999</v>
      </c>
      <c r="J9" t="s">
        <v>175</v>
      </c>
      <c r="K9" s="4">
        <v>7.9000000000000001E-2</v>
      </c>
    </row>
    <row r="10" spans="1:13" x14ac:dyDescent="0.2">
      <c r="A10" t="s">
        <v>229</v>
      </c>
      <c r="B10" t="s">
        <v>151</v>
      </c>
      <c r="C10" t="s">
        <v>230</v>
      </c>
      <c r="D10" t="s">
        <v>147</v>
      </c>
      <c r="E10" t="s">
        <v>148</v>
      </c>
      <c r="F10" t="s">
        <v>231</v>
      </c>
      <c r="G10" s="4">
        <v>0.97740000000000005</v>
      </c>
    </row>
    <row r="11" spans="1:13" x14ac:dyDescent="0.2">
      <c r="A11" t="s">
        <v>232</v>
      </c>
      <c r="B11" t="s">
        <v>151</v>
      </c>
      <c r="C11" t="s">
        <v>234</v>
      </c>
      <c r="D11" t="s">
        <v>147</v>
      </c>
      <c r="E11" t="s">
        <v>233</v>
      </c>
      <c r="F11" t="s">
        <v>235</v>
      </c>
      <c r="G11" s="4">
        <v>0.47799999999999998</v>
      </c>
    </row>
    <row r="12" spans="1:13" x14ac:dyDescent="0.2">
      <c r="A12" t="s">
        <v>237</v>
      </c>
      <c r="B12" t="s">
        <v>151</v>
      </c>
      <c r="C12" t="s">
        <v>230</v>
      </c>
      <c r="D12" t="s">
        <v>147</v>
      </c>
      <c r="E12" t="s">
        <v>233</v>
      </c>
      <c r="F12" t="s">
        <v>236</v>
      </c>
      <c r="G12" s="4">
        <v>0.14419999999999999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F14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9.83203125" customWidth="1"/>
    <col min="3" max="3" width="22.83203125" bestFit="1" customWidth="1"/>
    <col min="4" max="4" width="9.33203125" bestFit="1" customWidth="1"/>
    <col min="6" max="6" width="52.83203125" bestFit="1" customWidth="1"/>
  </cols>
  <sheetData>
    <row r="1" spans="1:6" x14ac:dyDescent="0.2">
      <c r="A1" s="2" t="s">
        <v>176</v>
      </c>
      <c r="B1" s="2" t="s">
        <v>137</v>
      </c>
      <c r="C1" s="2" t="s">
        <v>134</v>
      </c>
      <c r="D1" s="2" t="s">
        <v>249</v>
      </c>
      <c r="E1" s="2" t="s">
        <v>177</v>
      </c>
    </row>
    <row r="2" spans="1:6" x14ac:dyDescent="0.2">
      <c r="A2">
        <v>101</v>
      </c>
      <c r="B2" t="s">
        <v>178</v>
      </c>
      <c r="C2" t="s">
        <v>179</v>
      </c>
      <c r="D2">
        <v>1.2</v>
      </c>
      <c r="E2" t="s">
        <v>180</v>
      </c>
      <c r="F2" t="str">
        <f>"Insert into Parcela (designacao, area)  values ("&amp;C2&amp;","&amp;D2&amp;");"</f>
        <v>Insert into Parcela (designacao, area)  values (Campo da bouça,1.2);</v>
      </c>
    </row>
    <row r="3" spans="1:6" x14ac:dyDescent="0.2">
      <c r="A3">
        <v>102</v>
      </c>
      <c r="B3" t="s">
        <v>178</v>
      </c>
      <c r="C3" t="s">
        <v>181</v>
      </c>
      <c r="D3">
        <v>3</v>
      </c>
      <c r="E3" t="s">
        <v>180</v>
      </c>
      <c r="F3" t="str">
        <f t="shared" ref="F3:F8" si="0">"Insert into Parcela (designacao, area)  values ("&amp;C3&amp;","&amp;D3&amp;");"</f>
        <v>Insert into Parcela (designacao, area)  values (Campo grande,3);</v>
      </c>
    </row>
    <row r="4" spans="1:6" x14ac:dyDescent="0.2">
      <c r="A4">
        <v>103</v>
      </c>
      <c r="B4" t="s">
        <v>178</v>
      </c>
      <c r="C4" t="s">
        <v>182</v>
      </c>
      <c r="D4">
        <v>1.5</v>
      </c>
      <c r="E4" t="s">
        <v>180</v>
      </c>
      <c r="F4" t="str">
        <f t="shared" si="0"/>
        <v>Insert into Parcela (designacao, area)  values (Campo do poço,1.5);</v>
      </c>
    </row>
    <row r="5" spans="1:6" x14ac:dyDescent="0.2">
      <c r="A5">
        <v>104</v>
      </c>
      <c r="B5" t="s">
        <v>178</v>
      </c>
      <c r="C5" t="s">
        <v>183</v>
      </c>
      <c r="D5">
        <v>0.8</v>
      </c>
      <c r="E5" t="s">
        <v>180</v>
      </c>
      <c r="F5" t="str">
        <f t="shared" si="0"/>
        <v>Insert into Parcela (designacao, area)  values (Lameiro da ponte,0.8);</v>
      </c>
    </row>
    <row r="6" spans="1:6" x14ac:dyDescent="0.2">
      <c r="A6">
        <v>105</v>
      </c>
      <c r="B6" t="s">
        <v>178</v>
      </c>
      <c r="C6" t="s">
        <v>184</v>
      </c>
      <c r="D6">
        <v>1.1000000000000001</v>
      </c>
      <c r="E6" t="s">
        <v>180</v>
      </c>
      <c r="F6" t="str">
        <f t="shared" si="0"/>
        <v>Insert into Parcela (designacao, area)  values (Lameiro do moinho,1.1);</v>
      </c>
    </row>
    <row r="7" spans="1:6" x14ac:dyDescent="0.2">
      <c r="A7">
        <v>106</v>
      </c>
      <c r="B7" t="s">
        <v>178</v>
      </c>
      <c r="C7" t="s">
        <v>219</v>
      </c>
      <c r="D7">
        <v>0.3</v>
      </c>
      <c r="E7" t="s">
        <v>180</v>
      </c>
      <c r="F7" t="str">
        <f t="shared" si="0"/>
        <v>Insert into Parcela (designacao, area)  values (Horta nova,0.3);</v>
      </c>
    </row>
    <row r="8" spans="1:6" x14ac:dyDescent="0.2">
      <c r="A8">
        <v>107</v>
      </c>
      <c r="B8" t="s">
        <v>178</v>
      </c>
      <c r="C8" t="s">
        <v>246</v>
      </c>
      <c r="D8">
        <v>2</v>
      </c>
      <c r="E8" t="s">
        <v>180</v>
      </c>
      <c r="F8" t="str">
        <f t="shared" si="0"/>
        <v>Insert into Parcela (designacao, area)  values (Vinha,2);</v>
      </c>
    </row>
    <row r="9" spans="1:6" x14ac:dyDescent="0.2">
      <c r="A9">
        <v>201</v>
      </c>
      <c r="B9" t="s">
        <v>185</v>
      </c>
      <c r="C9" t="s">
        <v>186</v>
      </c>
      <c r="D9">
        <v>600</v>
      </c>
      <c r="E9" t="s">
        <v>187</v>
      </c>
    </row>
    <row r="10" spans="1:6" x14ac:dyDescent="0.2">
      <c r="A10">
        <v>202</v>
      </c>
      <c r="B10" t="s">
        <v>185</v>
      </c>
      <c r="C10" t="s">
        <v>188</v>
      </c>
      <c r="D10">
        <v>800</v>
      </c>
      <c r="E10" t="s">
        <v>187</v>
      </c>
    </row>
    <row r="11" spans="1:6" x14ac:dyDescent="0.2">
      <c r="A11">
        <v>203</v>
      </c>
      <c r="B11" t="s">
        <v>189</v>
      </c>
      <c r="C11" t="s">
        <v>190</v>
      </c>
      <c r="D11">
        <v>900</v>
      </c>
      <c r="E11" t="s">
        <v>187</v>
      </c>
    </row>
    <row r="12" spans="1:6" x14ac:dyDescent="0.2">
      <c r="A12">
        <v>250</v>
      </c>
      <c r="B12" t="s">
        <v>191</v>
      </c>
      <c r="C12" t="s">
        <v>191</v>
      </c>
    </row>
    <row r="13" spans="1:6" x14ac:dyDescent="0.2">
      <c r="A13">
        <v>301</v>
      </c>
      <c r="B13" t="s">
        <v>192</v>
      </c>
      <c r="C13" t="s">
        <v>193</v>
      </c>
      <c r="D13">
        <v>18</v>
      </c>
      <c r="E13" t="s">
        <v>194</v>
      </c>
    </row>
    <row r="14" spans="1:6" x14ac:dyDescent="0.2">
      <c r="A14">
        <v>302</v>
      </c>
      <c r="B14" t="s">
        <v>192</v>
      </c>
      <c r="C14" t="s">
        <v>250</v>
      </c>
      <c r="D14">
        <v>35</v>
      </c>
      <c r="E14" t="s">
        <v>194</v>
      </c>
    </row>
  </sheetData>
  <sortState xmlns:xlrd2="http://schemas.microsoft.com/office/spreadsheetml/2017/richdata2" ref="A2:E13">
    <sortCondition ref="A2:A1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I28"/>
  <sheetViews>
    <sheetView zoomScale="98" zoomScaleNormal="98" workbookViewId="0">
      <selection activeCell="G11" sqref="G11"/>
    </sheetView>
  </sheetViews>
  <sheetFormatPr baseColWidth="10" defaultColWidth="8.83203125" defaultRowHeight="15" x14ac:dyDescent="0.2"/>
  <cols>
    <col min="2" max="2" width="17" customWidth="1"/>
    <col min="3" max="3" width="28.6640625" bestFit="1" customWidth="1"/>
    <col min="4" max="4" width="19.1640625" customWidth="1"/>
    <col min="5" max="6" width="10.6640625" bestFit="1" customWidth="1"/>
  </cols>
  <sheetData>
    <row r="1" spans="1:9" x14ac:dyDescent="0.2">
      <c r="A1" s="6" t="s">
        <v>176</v>
      </c>
      <c r="B1" s="6" t="s">
        <v>178</v>
      </c>
      <c r="C1" s="2" t="s">
        <v>195</v>
      </c>
      <c r="D1" s="2" t="s">
        <v>137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253</v>
      </c>
    </row>
    <row r="2" spans="1:9" x14ac:dyDescent="0.2">
      <c r="A2">
        <v>101</v>
      </c>
      <c r="B2" t="s">
        <v>179</v>
      </c>
      <c r="C2" t="s">
        <v>206</v>
      </c>
      <c r="D2" t="s">
        <v>99</v>
      </c>
      <c r="E2" s="1">
        <v>44114</v>
      </c>
      <c r="F2" s="1">
        <v>44285</v>
      </c>
      <c r="G2">
        <v>1.1000000000000001</v>
      </c>
      <c r="H2" t="s">
        <v>180</v>
      </c>
      <c r="I2">
        <v>1</v>
      </c>
    </row>
    <row r="3" spans="1:9" x14ac:dyDescent="0.2">
      <c r="A3">
        <v>101</v>
      </c>
      <c r="B3" t="s">
        <v>179</v>
      </c>
      <c r="C3" t="s">
        <v>207</v>
      </c>
      <c r="D3" t="s">
        <v>99</v>
      </c>
      <c r="E3" s="1">
        <v>44296</v>
      </c>
      <c r="F3" s="1">
        <v>44420</v>
      </c>
      <c r="G3">
        <v>0.9</v>
      </c>
      <c r="H3" t="s">
        <v>180</v>
      </c>
      <c r="I3">
        <v>2</v>
      </c>
    </row>
    <row r="4" spans="1:9" x14ac:dyDescent="0.2">
      <c r="A4">
        <v>101</v>
      </c>
      <c r="B4" t="s">
        <v>179</v>
      </c>
      <c r="C4" t="s">
        <v>206</v>
      </c>
      <c r="D4" t="s">
        <v>99</v>
      </c>
      <c r="E4" s="1">
        <v>44472</v>
      </c>
      <c r="F4" s="1">
        <v>44656</v>
      </c>
      <c r="G4">
        <v>1.1000000000000001</v>
      </c>
      <c r="H4" t="s">
        <v>180</v>
      </c>
      <c r="I4">
        <v>3</v>
      </c>
    </row>
    <row r="5" spans="1:9" x14ac:dyDescent="0.2">
      <c r="A5">
        <v>101</v>
      </c>
      <c r="B5" t="s">
        <v>179</v>
      </c>
      <c r="C5" t="s">
        <v>207</v>
      </c>
      <c r="D5" t="s">
        <v>99</v>
      </c>
      <c r="E5" s="1">
        <v>44666</v>
      </c>
      <c r="F5" s="1">
        <v>44794</v>
      </c>
      <c r="G5">
        <v>0.9</v>
      </c>
      <c r="H5" t="s">
        <v>180</v>
      </c>
      <c r="I5">
        <v>4</v>
      </c>
    </row>
    <row r="6" spans="1:9" x14ac:dyDescent="0.2">
      <c r="A6">
        <v>103</v>
      </c>
      <c r="B6" t="s">
        <v>182</v>
      </c>
      <c r="C6" t="s">
        <v>239</v>
      </c>
      <c r="D6" t="s">
        <v>99</v>
      </c>
      <c r="E6" s="1">
        <v>43926</v>
      </c>
      <c r="F6" s="1">
        <v>44063</v>
      </c>
      <c r="G6">
        <v>1.2</v>
      </c>
      <c r="H6" t="s">
        <v>254</v>
      </c>
      <c r="I6">
        <v>5</v>
      </c>
    </row>
    <row r="7" spans="1:9" x14ac:dyDescent="0.2">
      <c r="A7">
        <v>103</v>
      </c>
      <c r="B7" t="s">
        <v>182</v>
      </c>
      <c r="C7" t="s">
        <v>206</v>
      </c>
      <c r="D7" t="s">
        <v>99</v>
      </c>
      <c r="E7" s="1">
        <v>44116</v>
      </c>
      <c r="F7" s="1">
        <v>44270</v>
      </c>
      <c r="G7">
        <v>1.3</v>
      </c>
      <c r="H7" t="s">
        <v>180</v>
      </c>
      <c r="I7">
        <v>6</v>
      </c>
    </row>
    <row r="8" spans="1:9" x14ac:dyDescent="0.2">
      <c r="A8">
        <v>103</v>
      </c>
      <c r="B8" t="s">
        <v>182</v>
      </c>
      <c r="C8" t="s">
        <v>239</v>
      </c>
      <c r="D8" t="s">
        <v>99</v>
      </c>
      <c r="E8" s="1">
        <v>44289</v>
      </c>
      <c r="F8" s="1">
        <v>44433</v>
      </c>
      <c r="G8">
        <v>1.2</v>
      </c>
      <c r="H8" t="s">
        <v>180</v>
      </c>
      <c r="I8">
        <v>7</v>
      </c>
    </row>
    <row r="9" spans="1:9" x14ac:dyDescent="0.2">
      <c r="A9">
        <v>103</v>
      </c>
      <c r="B9" t="s">
        <v>182</v>
      </c>
      <c r="C9" t="s">
        <v>206</v>
      </c>
      <c r="D9" t="s">
        <v>99</v>
      </c>
      <c r="E9" s="1">
        <v>44475</v>
      </c>
      <c r="F9" s="1">
        <v>44639</v>
      </c>
      <c r="G9">
        <v>1.3</v>
      </c>
      <c r="H9" t="s">
        <v>180</v>
      </c>
      <c r="I9">
        <v>8</v>
      </c>
    </row>
    <row r="10" spans="1:9" x14ac:dyDescent="0.2">
      <c r="A10">
        <v>103</v>
      </c>
      <c r="B10" t="s">
        <v>182</v>
      </c>
      <c r="C10" t="s">
        <v>239</v>
      </c>
      <c r="D10" t="s">
        <v>99</v>
      </c>
      <c r="E10" s="1">
        <v>44659</v>
      </c>
      <c r="F10" s="1">
        <v>44791</v>
      </c>
      <c r="G10">
        <v>1.2</v>
      </c>
      <c r="H10" t="s">
        <v>180</v>
      </c>
      <c r="I10">
        <v>9</v>
      </c>
    </row>
    <row r="11" spans="1:9" x14ac:dyDescent="0.2">
      <c r="A11">
        <v>103</v>
      </c>
      <c r="B11" t="s">
        <v>182</v>
      </c>
      <c r="C11" t="s">
        <v>206</v>
      </c>
      <c r="D11" t="s">
        <v>99</v>
      </c>
      <c r="E11" s="1">
        <v>44846</v>
      </c>
      <c r="F11" s="1">
        <v>45005</v>
      </c>
      <c r="G11">
        <v>1.3</v>
      </c>
      <c r="H11" t="s">
        <v>180</v>
      </c>
      <c r="I11">
        <v>10</v>
      </c>
    </row>
    <row r="12" spans="1:9" x14ac:dyDescent="0.2">
      <c r="A12">
        <v>102</v>
      </c>
      <c r="B12" t="s">
        <v>181</v>
      </c>
      <c r="C12" t="s">
        <v>200</v>
      </c>
      <c r="D12" t="s">
        <v>11</v>
      </c>
      <c r="E12" s="1">
        <v>42649</v>
      </c>
      <c r="G12">
        <v>30</v>
      </c>
      <c r="H12" t="s">
        <v>201</v>
      </c>
      <c r="I12">
        <v>11</v>
      </c>
    </row>
    <row r="13" spans="1:9" x14ac:dyDescent="0.2">
      <c r="A13">
        <v>102</v>
      </c>
      <c r="B13" t="s">
        <v>181</v>
      </c>
      <c r="C13" t="s">
        <v>202</v>
      </c>
      <c r="D13" t="s">
        <v>11</v>
      </c>
      <c r="E13" s="1">
        <v>42653</v>
      </c>
      <c r="G13">
        <v>20</v>
      </c>
      <c r="H13" t="s">
        <v>201</v>
      </c>
      <c r="I13">
        <v>12</v>
      </c>
    </row>
    <row r="14" spans="1:9" x14ac:dyDescent="0.2">
      <c r="A14">
        <v>106</v>
      </c>
      <c r="B14" t="s">
        <v>220</v>
      </c>
      <c r="C14" t="s">
        <v>221</v>
      </c>
      <c r="D14" t="s">
        <v>99</v>
      </c>
      <c r="E14" s="1">
        <v>43900</v>
      </c>
      <c r="F14" s="1">
        <v>43966</v>
      </c>
      <c r="G14">
        <v>0.15</v>
      </c>
      <c r="H14" t="s">
        <v>180</v>
      </c>
      <c r="I14">
        <v>13</v>
      </c>
    </row>
    <row r="15" spans="1:9" x14ac:dyDescent="0.2">
      <c r="A15">
        <v>106</v>
      </c>
      <c r="B15" t="s">
        <v>220</v>
      </c>
      <c r="C15" t="s">
        <v>222</v>
      </c>
      <c r="D15" t="s">
        <v>99</v>
      </c>
      <c r="E15" s="1">
        <v>43984</v>
      </c>
      <c r="F15" s="1">
        <v>44082</v>
      </c>
      <c r="G15">
        <v>0.1</v>
      </c>
      <c r="H15" t="s">
        <v>180</v>
      </c>
      <c r="I15">
        <v>14</v>
      </c>
    </row>
    <row r="16" spans="1:9" x14ac:dyDescent="0.2">
      <c r="A16">
        <v>106</v>
      </c>
      <c r="B16" t="s">
        <v>220</v>
      </c>
      <c r="C16" t="s">
        <v>227</v>
      </c>
      <c r="D16" t="s">
        <v>99</v>
      </c>
      <c r="E16" s="1">
        <v>44094</v>
      </c>
      <c r="F16" s="1">
        <v>44206</v>
      </c>
      <c r="G16">
        <v>0.2</v>
      </c>
      <c r="H16" t="s">
        <v>180</v>
      </c>
      <c r="I16">
        <v>15</v>
      </c>
    </row>
    <row r="17" spans="1:9" x14ac:dyDescent="0.2">
      <c r="A17">
        <v>106</v>
      </c>
      <c r="B17" t="s">
        <v>220</v>
      </c>
      <c r="C17" t="s">
        <v>104</v>
      </c>
      <c r="D17" t="s">
        <v>99</v>
      </c>
      <c r="E17" s="1">
        <v>44265</v>
      </c>
      <c r="F17" s="1">
        <v>44331</v>
      </c>
      <c r="G17">
        <v>0.15</v>
      </c>
      <c r="H17" t="s">
        <v>180</v>
      </c>
      <c r="I17">
        <v>16</v>
      </c>
    </row>
    <row r="18" spans="1:9" x14ac:dyDescent="0.2">
      <c r="A18">
        <v>106</v>
      </c>
      <c r="B18" t="s">
        <v>220</v>
      </c>
      <c r="C18" t="s">
        <v>102</v>
      </c>
      <c r="D18" t="s">
        <v>99</v>
      </c>
      <c r="E18" s="1">
        <v>44349</v>
      </c>
      <c r="F18" s="1">
        <v>44447</v>
      </c>
      <c r="G18">
        <v>0.1</v>
      </c>
      <c r="H18" t="s">
        <v>180</v>
      </c>
      <c r="I18">
        <v>17</v>
      </c>
    </row>
    <row r="19" spans="1:9" x14ac:dyDescent="0.2">
      <c r="A19">
        <v>106</v>
      </c>
      <c r="B19" t="s">
        <v>220</v>
      </c>
      <c r="C19" t="s">
        <v>227</v>
      </c>
      <c r="D19" t="s">
        <v>99</v>
      </c>
      <c r="E19" s="1">
        <v>44459</v>
      </c>
      <c r="F19" s="1">
        <v>44571</v>
      </c>
      <c r="G19">
        <v>0.2</v>
      </c>
      <c r="H19" t="s">
        <v>180</v>
      </c>
      <c r="I19">
        <v>18</v>
      </c>
    </row>
    <row r="20" spans="1:9" x14ac:dyDescent="0.2">
      <c r="A20">
        <v>106</v>
      </c>
      <c r="B20" t="s">
        <v>220</v>
      </c>
      <c r="C20" t="s">
        <v>104</v>
      </c>
      <c r="D20" t="s">
        <v>99</v>
      </c>
      <c r="E20" s="1">
        <v>44626</v>
      </c>
      <c r="F20" s="1">
        <v>44697</v>
      </c>
      <c r="G20">
        <v>0.15</v>
      </c>
      <c r="H20" t="s">
        <v>180</v>
      </c>
      <c r="I20">
        <v>19</v>
      </c>
    </row>
    <row r="21" spans="1:9" x14ac:dyDescent="0.2">
      <c r="A21">
        <v>106</v>
      </c>
      <c r="B21" t="s">
        <v>220</v>
      </c>
      <c r="C21" t="s">
        <v>222</v>
      </c>
      <c r="D21" t="s">
        <v>99</v>
      </c>
      <c r="E21" s="1">
        <v>44711</v>
      </c>
      <c r="F21" s="1">
        <v>44809</v>
      </c>
      <c r="G21">
        <v>0.15</v>
      </c>
      <c r="H21" t="s">
        <v>180</v>
      </c>
      <c r="I21">
        <v>20</v>
      </c>
    </row>
    <row r="22" spans="1:9" x14ac:dyDescent="0.2">
      <c r="A22">
        <v>106</v>
      </c>
      <c r="B22" t="s">
        <v>220</v>
      </c>
      <c r="C22" t="s">
        <v>238</v>
      </c>
      <c r="D22" t="s">
        <v>99</v>
      </c>
      <c r="E22" s="1">
        <v>44824</v>
      </c>
      <c r="F22" s="1">
        <v>44940</v>
      </c>
      <c r="G22">
        <v>0.25</v>
      </c>
      <c r="H22" t="s">
        <v>180</v>
      </c>
      <c r="I22">
        <v>21</v>
      </c>
    </row>
    <row r="23" spans="1:9" x14ac:dyDescent="0.2">
      <c r="A23">
        <v>104</v>
      </c>
      <c r="B23" t="s">
        <v>183</v>
      </c>
      <c r="C23" t="s">
        <v>203</v>
      </c>
      <c r="D23" t="s">
        <v>11</v>
      </c>
      <c r="E23" s="1">
        <v>42742</v>
      </c>
      <c r="G23">
        <v>90</v>
      </c>
      <c r="H23" t="s">
        <v>201</v>
      </c>
      <c r="I23">
        <v>22</v>
      </c>
    </row>
    <row r="24" spans="1:9" x14ac:dyDescent="0.2">
      <c r="A24">
        <v>104</v>
      </c>
      <c r="B24" t="s">
        <v>183</v>
      </c>
      <c r="C24" t="s">
        <v>204</v>
      </c>
      <c r="D24" t="s">
        <v>11</v>
      </c>
      <c r="E24" s="1">
        <v>42743</v>
      </c>
      <c r="G24">
        <v>60</v>
      </c>
      <c r="H24" t="s">
        <v>201</v>
      </c>
      <c r="I24">
        <v>23</v>
      </c>
    </row>
    <row r="25" spans="1:9" x14ac:dyDescent="0.2">
      <c r="A25">
        <v>104</v>
      </c>
      <c r="B25" t="s">
        <v>183</v>
      </c>
      <c r="C25" t="s">
        <v>205</v>
      </c>
      <c r="D25" t="s">
        <v>11</v>
      </c>
      <c r="E25" s="1">
        <v>42743</v>
      </c>
      <c r="G25">
        <v>40</v>
      </c>
      <c r="H25" t="s">
        <v>201</v>
      </c>
      <c r="I25">
        <v>24</v>
      </c>
    </row>
    <row r="26" spans="1:9" x14ac:dyDescent="0.2">
      <c r="A26">
        <v>104</v>
      </c>
      <c r="B26" t="s">
        <v>183</v>
      </c>
      <c r="C26" t="s">
        <v>205</v>
      </c>
      <c r="D26" t="s">
        <v>11</v>
      </c>
      <c r="E26" s="1">
        <v>43444</v>
      </c>
      <c r="G26">
        <v>30</v>
      </c>
      <c r="H26" t="s">
        <v>201</v>
      </c>
      <c r="I26">
        <v>25</v>
      </c>
    </row>
    <row r="27" spans="1:9" x14ac:dyDescent="0.2">
      <c r="A27">
        <v>107</v>
      </c>
      <c r="B27" t="s">
        <v>246</v>
      </c>
      <c r="C27" t="s">
        <v>247</v>
      </c>
      <c r="D27" t="s">
        <v>11</v>
      </c>
      <c r="E27" s="1">
        <v>43110</v>
      </c>
      <c r="G27">
        <v>500</v>
      </c>
      <c r="H27" t="s">
        <v>201</v>
      </c>
      <c r="I27">
        <v>26</v>
      </c>
    </row>
    <row r="28" spans="1:9" x14ac:dyDescent="0.2">
      <c r="A28">
        <v>107</v>
      </c>
      <c r="B28" t="s">
        <v>246</v>
      </c>
      <c r="C28" t="s">
        <v>251</v>
      </c>
      <c r="D28" t="s">
        <v>11</v>
      </c>
      <c r="E28" s="1">
        <v>43111</v>
      </c>
      <c r="G28">
        <v>700</v>
      </c>
      <c r="H28" t="s">
        <v>201</v>
      </c>
      <c r="I28">
        <v>27</v>
      </c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Q141"/>
  <sheetViews>
    <sheetView topLeftCell="A42" zoomScaleNormal="100" workbookViewId="0">
      <selection activeCell="E73" sqref="E73"/>
    </sheetView>
  </sheetViews>
  <sheetFormatPr baseColWidth="10" defaultColWidth="8.83203125" defaultRowHeight="15" x14ac:dyDescent="0.2"/>
  <cols>
    <col min="1" max="1" width="9.1640625" bestFit="1" customWidth="1"/>
    <col min="2" max="2" width="23.33203125" style="8" customWidth="1"/>
    <col min="3" max="3" width="21.6640625" customWidth="1"/>
    <col min="4" max="4" width="15.1640625" customWidth="1"/>
    <col min="5" max="5" width="28.6640625" bestFit="1" customWidth="1"/>
    <col min="6" max="6" width="12.5" customWidth="1"/>
    <col min="7" max="7" width="10.6640625" bestFit="1" customWidth="1"/>
    <col min="9" max="9" width="16.33203125" bestFit="1" customWidth="1"/>
    <col min="11" max="11" width="10" bestFit="1" customWidth="1"/>
    <col min="12" max="12" width="17.6640625" bestFit="1" customWidth="1"/>
    <col min="14" max="14" width="65.6640625" bestFit="1" customWidth="1"/>
    <col min="15" max="15" width="227.6640625" bestFit="1" customWidth="1"/>
    <col min="16" max="16" width="71.83203125" bestFit="1" customWidth="1"/>
    <col min="17" max="17" width="79.6640625" bestFit="1" customWidth="1"/>
  </cols>
  <sheetData>
    <row r="1" spans="1:17" x14ac:dyDescent="0.2">
      <c r="A1" s="2" t="s">
        <v>208</v>
      </c>
      <c r="B1" s="8" t="s">
        <v>178</v>
      </c>
      <c r="C1" s="2" t="s">
        <v>209</v>
      </c>
      <c r="D1" s="2" t="s">
        <v>210</v>
      </c>
      <c r="E1" s="2" t="s">
        <v>195</v>
      </c>
      <c r="F1" s="2" t="s">
        <v>211</v>
      </c>
      <c r="G1" s="2" t="s">
        <v>198</v>
      </c>
      <c r="H1" s="2" t="s">
        <v>177</v>
      </c>
      <c r="I1" s="2" t="s">
        <v>212</v>
      </c>
      <c r="J1" s="2" t="s">
        <v>253</v>
      </c>
      <c r="K1" s="2" t="s">
        <v>255</v>
      </c>
      <c r="L1" s="2" t="s">
        <v>256</v>
      </c>
    </row>
    <row r="2" spans="1:17" x14ac:dyDescent="0.2">
      <c r="A2">
        <v>102</v>
      </c>
      <c r="B2" s="8" t="s">
        <v>181</v>
      </c>
      <c r="C2" t="s">
        <v>213</v>
      </c>
      <c r="E2" t="s">
        <v>200</v>
      </c>
      <c r="F2" s="1">
        <v>42649</v>
      </c>
      <c r="G2">
        <v>30</v>
      </c>
      <c r="H2" t="s">
        <v>201</v>
      </c>
      <c r="J2">
        <v>11</v>
      </c>
      <c r="K2">
        <v>1</v>
      </c>
      <c r="L2" t="str">
        <f>SUBSTITUTE(C2,"ção","cao")</f>
        <v>Plantacao</v>
      </c>
      <c r="N2" t="str">
        <f>"Insert into Operacao (anulada,data) values (0,To_Date('"&amp;DAY(F2)&amp;"-"&amp;MONTH(F2)&amp;"-"&amp;YEAR(F2)&amp;"', 'DD-MM-YYYY'));"</f>
        <v>Insert into Operacao (anulada,data) values (0,To_Date('6-10-2016', 'DD-MM-YYYY'));</v>
      </c>
      <c r="O2" t="str">
        <f>"Insert into "&amp;L2&amp;" (id,cultura,quantidade) values ("&amp;K2&amp;","&amp;J2&amp;", "&amp;G2&amp;");"</f>
        <v>Insert into Plantacao (id,cultura,quantidade) values (1,11, 30);</v>
      </c>
    </row>
    <row r="3" spans="1:17" x14ac:dyDescent="0.2">
      <c r="A3">
        <v>102</v>
      </c>
      <c r="B3" s="8" t="s">
        <v>181</v>
      </c>
      <c r="C3" t="s">
        <v>213</v>
      </c>
      <c r="E3" t="s">
        <v>202</v>
      </c>
      <c r="F3" s="1">
        <v>42653</v>
      </c>
      <c r="G3">
        <v>20</v>
      </c>
      <c r="H3" t="s">
        <v>201</v>
      </c>
      <c r="J3">
        <v>12</v>
      </c>
      <c r="K3">
        <v>2</v>
      </c>
      <c r="L3" t="str">
        <f t="shared" ref="L3:L31" si="0">SUBSTITUTE(C3,"ção","cao")</f>
        <v>Plantacao</v>
      </c>
      <c r="N3" t="str">
        <f t="shared" ref="N3:N31" si="1">"Insert into Operacao (anulada,data) values (0,To_Date('"&amp;DAY(F3)&amp;"-"&amp;MONTH(F3)&amp;"-"&amp;YEAR(F3)&amp;"', 'DD-MM-YYYY'));"</f>
        <v>Insert into Operacao (anulada,data) values (0,To_Date('10-10-2016', 'DD-MM-YYYY'));</v>
      </c>
      <c r="O3" t="str">
        <f t="shared" ref="O3:O6" si="2">"Insert into "&amp;L3&amp;" (id,cultura,quantidade) values ("&amp;K3&amp;","&amp;J3&amp;", "&amp;G3&amp;");"</f>
        <v>Insert into Plantacao (id,cultura,quantidade) values (2,12, 20);</v>
      </c>
    </row>
    <row r="4" spans="1:17" x14ac:dyDescent="0.2">
      <c r="A4">
        <v>104</v>
      </c>
      <c r="B4" s="8" t="s">
        <v>183</v>
      </c>
      <c r="C4" t="s">
        <v>213</v>
      </c>
      <c r="E4" t="s">
        <v>203</v>
      </c>
      <c r="F4" s="1">
        <v>42742</v>
      </c>
      <c r="G4">
        <v>90</v>
      </c>
      <c r="H4" t="s">
        <v>201</v>
      </c>
      <c r="J4">
        <v>22</v>
      </c>
      <c r="K4">
        <v>3</v>
      </c>
      <c r="L4" t="str">
        <f t="shared" si="0"/>
        <v>Plantacao</v>
      </c>
      <c r="N4" t="str">
        <f t="shared" si="1"/>
        <v>Insert into Operacao (anulada,data) values (0,To_Date('7-1-2017', 'DD-MM-YYYY'));</v>
      </c>
      <c r="O4" t="str">
        <f t="shared" si="2"/>
        <v>Insert into Plantacao (id,cultura,quantidade) values (3,22, 90);</v>
      </c>
    </row>
    <row r="5" spans="1:17" x14ac:dyDescent="0.2">
      <c r="A5">
        <v>104</v>
      </c>
      <c r="B5" s="8" t="s">
        <v>183</v>
      </c>
      <c r="C5" t="s">
        <v>213</v>
      </c>
      <c r="E5" t="s">
        <v>204</v>
      </c>
      <c r="F5" s="1">
        <v>42743</v>
      </c>
      <c r="G5">
        <v>60</v>
      </c>
      <c r="H5" t="s">
        <v>201</v>
      </c>
      <c r="J5">
        <v>23</v>
      </c>
      <c r="K5">
        <v>4</v>
      </c>
      <c r="L5" t="str">
        <f t="shared" si="0"/>
        <v>Plantacao</v>
      </c>
      <c r="N5" t="str">
        <f t="shared" si="1"/>
        <v>Insert into Operacao (anulada,data) values (0,To_Date('8-1-2017', 'DD-MM-YYYY'));</v>
      </c>
      <c r="O5" t="str">
        <f t="shared" si="2"/>
        <v>Insert into Plantacao (id,cultura,quantidade) values (4,23, 60);</v>
      </c>
    </row>
    <row r="6" spans="1:17" x14ac:dyDescent="0.2">
      <c r="A6">
        <v>104</v>
      </c>
      <c r="B6" s="8" t="s">
        <v>183</v>
      </c>
      <c r="C6" t="s">
        <v>213</v>
      </c>
      <c r="E6" t="s">
        <v>205</v>
      </c>
      <c r="F6" s="1">
        <v>42743</v>
      </c>
      <c r="G6">
        <v>40</v>
      </c>
      <c r="H6" t="s">
        <v>201</v>
      </c>
      <c r="J6">
        <v>24</v>
      </c>
      <c r="K6">
        <v>5</v>
      </c>
      <c r="L6" t="str">
        <f t="shared" si="0"/>
        <v>Plantacao</v>
      </c>
      <c r="N6" t="str">
        <f t="shared" si="1"/>
        <v>Insert into Operacao (anulada,data) values (0,To_Date('8-1-2017', 'DD-MM-YYYY'));</v>
      </c>
      <c r="O6" t="str">
        <f t="shared" si="2"/>
        <v>Insert into Plantacao (id,cultura,quantidade) values (5,24, 40);</v>
      </c>
    </row>
    <row r="7" spans="1:17" x14ac:dyDescent="0.2">
      <c r="A7">
        <v>102</v>
      </c>
      <c r="B7" s="8" t="s">
        <v>181</v>
      </c>
      <c r="C7" t="s">
        <v>5</v>
      </c>
      <c r="E7" t="s">
        <v>200</v>
      </c>
      <c r="F7" s="1">
        <v>43043</v>
      </c>
      <c r="G7">
        <v>30</v>
      </c>
      <c r="H7" t="s">
        <v>201</v>
      </c>
      <c r="J7">
        <v>11</v>
      </c>
      <c r="K7">
        <v>6</v>
      </c>
      <c r="L7" t="str">
        <f t="shared" si="0"/>
        <v>Poda</v>
      </c>
      <c r="N7" t="str">
        <f t="shared" si="1"/>
        <v>Insert into Operacao (anulada,data) values (0,To_Date('4-11-2017', 'DD-MM-YYYY'));</v>
      </c>
      <c r="O7" s="7" t="str">
        <f>"Insert into Poda (id,cultura,quantidade) values ("&amp;K7&amp;","&amp;J7&amp;", "&amp;G7&amp;");"</f>
        <v>Insert into Poda (id,cultura,quantidade) values (6,11, 30);</v>
      </c>
    </row>
    <row r="8" spans="1:17" x14ac:dyDescent="0.2">
      <c r="A8">
        <v>102</v>
      </c>
      <c r="B8" s="8" t="s">
        <v>181</v>
      </c>
      <c r="C8" t="s">
        <v>5</v>
      </c>
      <c r="E8" t="s">
        <v>202</v>
      </c>
      <c r="F8" s="1">
        <v>43043</v>
      </c>
      <c r="G8">
        <v>20</v>
      </c>
      <c r="H8" t="s">
        <v>201</v>
      </c>
      <c r="J8">
        <v>12</v>
      </c>
      <c r="K8">
        <v>7</v>
      </c>
      <c r="L8" t="str">
        <f t="shared" si="0"/>
        <v>Poda</v>
      </c>
      <c r="N8" t="str">
        <f t="shared" si="1"/>
        <v>Insert into Operacao (anulada,data) values (0,To_Date('4-11-2017', 'DD-MM-YYYY'));</v>
      </c>
      <c r="O8" s="7" t="str">
        <f>"Insert into Poda (id,cultura,quantidade) values ("&amp;K8&amp;","&amp;J8&amp;", "&amp;G8&amp;");"</f>
        <v>Insert into Poda (id,cultura,quantidade) values (7,12, 20);</v>
      </c>
    </row>
    <row r="9" spans="1:17" x14ac:dyDescent="0.2">
      <c r="A9">
        <v>102</v>
      </c>
      <c r="B9" s="8" t="s">
        <v>181</v>
      </c>
      <c r="C9" t="s">
        <v>216</v>
      </c>
      <c r="D9" t="s">
        <v>228</v>
      </c>
      <c r="E9" t="s">
        <v>200</v>
      </c>
      <c r="F9" s="1">
        <v>43079</v>
      </c>
      <c r="G9">
        <v>15</v>
      </c>
      <c r="H9" t="s">
        <v>218</v>
      </c>
      <c r="I9" t="s">
        <v>153</v>
      </c>
      <c r="J9">
        <v>11</v>
      </c>
      <c r="K9">
        <v>8</v>
      </c>
      <c r="L9" t="str">
        <f t="shared" si="0"/>
        <v>Fertilizacao</v>
      </c>
      <c r="N9" t="str">
        <f t="shared" si="1"/>
        <v>Insert into Operacao (anulada,data) values (0,To_Date('10-12-2017', 'DD-MM-YYYY'));</v>
      </c>
      <c r="O9" t="str">
        <f>"Insert into operacaoFatorProducao (id,fatorproducao,quantidade,parcela) values ("&amp;K9&amp;",(select designacao from fatorproducao where designacao like '"&amp;I9&amp;"'),"&amp;G9&amp;",(select designacao from parcela where designacao like '"&amp;B9&amp;"'));"</f>
        <v>Insert into operacaoFatorProducao (id,fatorproducao,quantidade,parcela) values (8,(select designacao from fatorproducao where designacao like 'Patentkali'),15,(select designacao from parcela where designacao like 'Campo grande'));</v>
      </c>
      <c r="P9" t="str">
        <f>"Insert into culturaOperacaoFatorProducao (operacaofatorproducao,cultura) values ("&amp;K9&amp;","&amp;J9&amp;");"</f>
        <v>Insert into culturaOperacaoFatorProducao (operacaofatorproducao,cultura) values (8,11);</v>
      </c>
      <c r="Q9" t="str">
        <f>"insert into Operacao"&amp;L9&amp;" (id,modo) values ("&amp;K9&amp;",(select id from modo where modo like '"&amp;D9&amp;"'));"</f>
        <v>insert into OperacaoFertilizacao (id,modo) values (8,(select id from modo where modo like 'Solo'));</v>
      </c>
    </row>
    <row r="10" spans="1:17" x14ac:dyDescent="0.2">
      <c r="A10">
        <v>102</v>
      </c>
      <c r="B10" s="8" t="s">
        <v>181</v>
      </c>
      <c r="C10" t="s">
        <v>216</v>
      </c>
      <c r="D10" t="s">
        <v>228</v>
      </c>
      <c r="E10" t="s">
        <v>202</v>
      </c>
      <c r="F10" s="1">
        <v>43079</v>
      </c>
      <c r="G10">
        <v>10</v>
      </c>
      <c r="H10" t="s">
        <v>218</v>
      </c>
      <c r="I10" t="s">
        <v>153</v>
      </c>
      <c r="J10">
        <v>12</v>
      </c>
      <c r="K10">
        <v>9</v>
      </c>
      <c r="L10" t="str">
        <f t="shared" si="0"/>
        <v>Fertilizacao</v>
      </c>
      <c r="N10" t="str">
        <f t="shared" si="1"/>
        <v>Insert into Operacao (anulada,data) values (0,To_Date('10-12-2017', 'DD-MM-YYYY'));</v>
      </c>
      <c r="O10" t="str">
        <f>"Insert into operacaoFatorProducao (id,fatorproducao,quantidade,parcela) values ("&amp;K10&amp;",(select designacao from fatorproducao where designacao like '"&amp;I10&amp;"'),"&amp;G10&amp;",(select designacao from parcela where designacao like '"&amp;B10&amp;"'));"</f>
        <v>Insert into operacaoFatorProducao (id,fatorproducao,quantidade,parcela) values (9,(select designacao from fatorproducao where designacao like 'Patentkali'),10,(select designacao from parcela where designacao like 'Campo grande'));</v>
      </c>
      <c r="P10" t="str">
        <f>"Insert into culturaOperacaoFatorProducao (operacaofatorproducao,cultura) values ("&amp;K10&amp;","&amp;J10&amp;");"</f>
        <v>Insert into culturaOperacaoFatorProducao (operacaofatorproducao,cultura) values (9,12);</v>
      </c>
      <c r="Q10" t="str">
        <f>"insert into Operacao"&amp;L10&amp;" (id,modo) values ("&amp;K10&amp;",(select id from modo where modo like '"&amp;D10&amp;"'));"</f>
        <v>insert into OperacaoFertilizacao (id,modo) values (9,(select id from modo where modo like 'Solo'));</v>
      </c>
    </row>
    <row r="11" spans="1:17" x14ac:dyDescent="0.2">
      <c r="A11">
        <v>104</v>
      </c>
      <c r="B11" s="8" t="s">
        <v>183</v>
      </c>
      <c r="C11" t="s">
        <v>5</v>
      </c>
      <c r="E11" t="s">
        <v>203</v>
      </c>
      <c r="F11" s="1">
        <v>43107</v>
      </c>
      <c r="G11">
        <v>90</v>
      </c>
      <c r="H11" t="s">
        <v>201</v>
      </c>
      <c r="J11">
        <v>22</v>
      </c>
      <c r="K11">
        <v>10</v>
      </c>
      <c r="L11" t="str">
        <f t="shared" si="0"/>
        <v>Poda</v>
      </c>
      <c r="N11" t="str">
        <f t="shared" si="1"/>
        <v>Insert into Operacao (anulada,data) values (0,To_Date('7-1-2018', 'DD-MM-YYYY'));</v>
      </c>
      <c r="O11" s="7" t="str">
        <f t="shared" ref="O11:O13" si="3">"Insert into Poda (id,cultura,quantidade) values ("&amp;K11&amp;","&amp;J11&amp;", "&amp;G11&amp;");"</f>
        <v>Insert into Poda (id,cultura,quantidade) values (10,22, 90);</v>
      </c>
    </row>
    <row r="12" spans="1:17" x14ac:dyDescent="0.2">
      <c r="A12">
        <v>104</v>
      </c>
      <c r="B12" s="8" t="s">
        <v>183</v>
      </c>
      <c r="C12" t="s">
        <v>5</v>
      </c>
      <c r="E12" t="s">
        <v>204</v>
      </c>
      <c r="F12" s="1">
        <v>43108</v>
      </c>
      <c r="G12">
        <v>60</v>
      </c>
      <c r="H12" t="s">
        <v>201</v>
      </c>
      <c r="J12">
        <v>23</v>
      </c>
      <c r="K12">
        <v>11</v>
      </c>
      <c r="L12" t="str">
        <f t="shared" si="0"/>
        <v>Poda</v>
      </c>
      <c r="N12" t="str">
        <f t="shared" si="1"/>
        <v>Insert into Operacao (anulada,data) values (0,To_Date('8-1-2018', 'DD-MM-YYYY'));</v>
      </c>
      <c r="O12" s="7" t="str">
        <f t="shared" si="3"/>
        <v>Insert into Poda (id,cultura,quantidade) values (11,23, 60);</v>
      </c>
    </row>
    <row r="13" spans="1:17" x14ac:dyDescent="0.2">
      <c r="A13">
        <v>104</v>
      </c>
      <c r="B13" s="8" t="s">
        <v>183</v>
      </c>
      <c r="C13" t="s">
        <v>5</v>
      </c>
      <c r="E13" t="s">
        <v>205</v>
      </c>
      <c r="F13" s="1">
        <v>43108</v>
      </c>
      <c r="G13">
        <v>40</v>
      </c>
      <c r="H13" t="s">
        <v>201</v>
      </c>
      <c r="J13">
        <v>24</v>
      </c>
      <c r="K13">
        <v>12</v>
      </c>
      <c r="L13" t="str">
        <f t="shared" si="0"/>
        <v>Poda</v>
      </c>
      <c r="N13" t="str">
        <f t="shared" si="1"/>
        <v>Insert into Operacao (anulada,data) values (0,To_Date('8-1-2018', 'DD-MM-YYYY'));</v>
      </c>
      <c r="O13" s="7" t="str">
        <f t="shared" si="3"/>
        <v>Insert into Poda (id,cultura,quantidade) values (12,24, 40);</v>
      </c>
    </row>
    <row r="14" spans="1:17" x14ac:dyDescent="0.2">
      <c r="A14">
        <v>107</v>
      </c>
      <c r="B14" s="8" t="s">
        <v>246</v>
      </c>
      <c r="C14" t="s">
        <v>213</v>
      </c>
      <c r="E14" t="s">
        <v>247</v>
      </c>
      <c r="F14" s="1">
        <v>43110</v>
      </c>
      <c r="G14">
        <v>500</v>
      </c>
      <c r="H14" t="s">
        <v>201</v>
      </c>
      <c r="J14">
        <v>26</v>
      </c>
      <c r="K14">
        <v>13</v>
      </c>
      <c r="L14" t="str">
        <f t="shared" si="0"/>
        <v>Plantacao</v>
      </c>
      <c r="N14" t="str">
        <f t="shared" si="1"/>
        <v>Insert into Operacao (anulada,data) values (0,To_Date('10-1-2018', 'DD-MM-YYYY'));</v>
      </c>
      <c r="O14" t="str">
        <f t="shared" ref="O14:O15" si="4">"Insert into "&amp;L14&amp;" (id,cultura,quantidade) values ("&amp;K14&amp;","&amp;J14&amp;", "&amp;G14&amp;");"</f>
        <v>Insert into Plantacao (id,cultura,quantidade) values (13,26, 500);</v>
      </c>
    </row>
    <row r="15" spans="1:17" x14ac:dyDescent="0.2">
      <c r="A15">
        <v>107</v>
      </c>
      <c r="B15" s="8" t="s">
        <v>246</v>
      </c>
      <c r="C15" t="s">
        <v>213</v>
      </c>
      <c r="E15" t="s">
        <v>251</v>
      </c>
      <c r="F15" s="1">
        <v>43111</v>
      </c>
      <c r="G15">
        <v>700</v>
      </c>
      <c r="H15" t="s">
        <v>201</v>
      </c>
      <c r="J15">
        <v>27</v>
      </c>
      <c r="K15">
        <v>14</v>
      </c>
      <c r="L15" t="str">
        <f t="shared" si="0"/>
        <v>Plantacao</v>
      </c>
      <c r="N15" t="str">
        <f t="shared" si="1"/>
        <v>Insert into Operacao (anulada,data) values (0,To_Date('11-1-2018', 'DD-MM-YYYY'));</v>
      </c>
      <c r="O15" t="str">
        <f t="shared" si="4"/>
        <v>Insert into Plantacao (id,cultura,quantidade) values (14,27, 700);</v>
      </c>
    </row>
    <row r="16" spans="1:17" x14ac:dyDescent="0.2">
      <c r="A16">
        <v>104</v>
      </c>
      <c r="B16" s="8" t="s">
        <v>183</v>
      </c>
      <c r="C16" t="s">
        <v>216</v>
      </c>
      <c r="D16" t="s">
        <v>228</v>
      </c>
      <c r="E16" t="s">
        <v>203</v>
      </c>
      <c r="F16" s="1">
        <v>43137</v>
      </c>
      <c r="G16">
        <v>10</v>
      </c>
      <c r="H16" t="s">
        <v>218</v>
      </c>
      <c r="I16" t="s">
        <v>160</v>
      </c>
      <c r="J16">
        <v>22</v>
      </c>
      <c r="K16">
        <v>15</v>
      </c>
      <c r="L16" t="str">
        <f t="shared" si="0"/>
        <v>Fertilizacao</v>
      </c>
      <c r="N16" t="str">
        <f t="shared" si="1"/>
        <v>Insert into Operacao (anulada,data) values (0,To_Date('6-2-2018', 'DD-MM-YYYY'));</v>
      </c>
      <c r="O16" t="str">
        <f t="shared" ref="O16:O18" si="5">"Insert into operacaoFatorProducao (id,fatorproducao,quantidade,parcela) values ("&amp;K16&amp;",(select designacao from fatorproducao where designacao like '"&amp;I16&amp;"'),"&amp;G16&amp;",(select designacao from parcela where designacao like '"&amp;B16&amp;"'));"</f>
        <v>Insert into operacaoFatorProducao (id,fatorproducao,quantidade,parcela) values (15,(select designacao from fatorproducao where designacao like 'ESTA Kieserit'),10,(select designacao from parcela where designacao like 'Lameiro da ponte'));</v>
      </c>
      <c r="P16" t="str">
        <f t="shared" ref="P16:P18" si="6">"Insert into culturaOperacaoFatorProducao (operacaofatorproducao,cultura) values ("&amp;K16&amp;","&amp;J16&amp;");"</f>
        <v>Insert into culturaOperacaoFatorProducao (operacaofatorproducao,cultura) values (15,22);</v>
      </c>
      <c r="Q16" t="str">
        <f t="shared" ref="Q16:Q18" si="7">"insert into Operacao"&amp;L16&amp;" (id,modo) values ("&amp;K16&amp;",(select id from modo where modo like '"&amp;D16&amp;"'));"</f>
        <v>insert into OperacaoFertilizacao (id,modo) values (15,(select id from modo where modo like 'Solo'));</v>
      </c>
    </row>
    <row r="17" spans="1:17" x14ac:dyDescent="0.2">
      <c r="A17">
        <v>104</v>
      </c>
      <c r="B17" s="8" t="s">
        <v>183</v>
      </c>
      <c r="C17" t="s">
        <v>216</v>
      </c>
      <c r="D17" t="s">
        <v>228</v>
      </c>
      <c r="E17" t="s">
        <v>204</v>
      </c>
      <c r="F17" s="1">
        <v>43137</v>
      </c>
      <c r="G17">
        <v>6</v>
      </c>
      <c r="H17" t="s">
        <v>218</v>
      </c>
      <c r="I17" t="s">
        <v>160</v>
      </c>
      <c r="J17">
        <v>23</v>
      </c>
      <c r="K17">
        <v>16</v>
      </c>
      <c r="L17" t="str">
        <f t="shared" si="0"/>
        <v>Fertilizacao</v>
      </c>
      <c r="N17" t="str">
        <f t="shared" si="1"/>
        <v>Insert into Operacao (anulada,data) values (0,To_Date('6-2-2018', 'DD-MM-YYYY'));</v>
      </c>
      <c r="O17" t="str">
        <f t="shared" si="5"/>
        <v>Insert into operacaoFatorProducao (id,fatorproducao,quantidade,parcela) values (16,(select designacao from fatorproducao where designacao like 'ESTA Kieserit'),6,(select designacao from parcela where designacao like 'Lameiro da ponte'));</v>
      </c>
      <c r="P17" t="str">
        <f t="shared" si="6"/>
        <v>Insert into culturaOperacaoFatorProducao (operacaofatorproducao,cultura) values (16,23);</v>
      </c>
      <c r="Q17" t="str">
        <f t="shared" si="7"/>
        <v>insert into OperacaoFertilizacao (id,modo) values (16,(select id from modo where modo like 'Solo'));</v>
      </c>
    </row>
    <row r="18" spans="1:17" x14ac:dyDescent="0.2">
      <c r="A18">
        <v>104</v>
      </c>
      <c r="B18" s="8" t="s">
        <v>183</v>
      </c>
      <c r="C18" t="s">
        <v>216</v>
      </c>
      <c r="D18" t="s">
        <v>228</v>
      </c>
      <c r="E18" t="s">
        <v>205</v>
      </c>
      <c r="F18" s="1">
        <v>43137</v>
      </c>
      <c r="G18">
        <v>5</v>
      </c>
      <c r="H18" t="s">
        <v>218</v>
      </c>
      <c r="I18" t="s">
        <v>160</v>
      </c>
      <c r="J18">
        <v>24</v>
      </c>
      <c r="K18">
        <v>17</v>
      </c>
      <c r="L18" t="str">
        <f t="shared" si="0"/>
        <v>Fertilizacao</v>
      </c>
      <c r="N18" t="str">
        <f t="shared" si="1"/>
        <v>Insert into Operacao (anulada,data) values (0,To_Date('6-2-2018', 'DD-MM-YYYY'));</v>
      </c>
      <c r="O18" t="str">
        <f t="shared" si="5"/>
        <v>Insert into operacaoFatorProducao (id,fatorproducao,quantidade,parcela) values (17,(select designacao from fatorproducao where designacao like 'ESTA Kieserit'),5,(select designacao from parcela where designacao like 'Lameiro da ponte'));</v>
      </c>
      <c r="P18" t="str">
        <f t="shared" si="6"/>
        <v>Insert into culturaOperacaoFatorProducao (operacaofatorproducao,cultura) values (17,24);</v>
      </c>
      <c r="Q18" t="str">
        <f t="shared" si="7"/>
        <v>insert into OperacaoFertilizacao (id,modo) values (17,(select id from modo where modo like 'Solo'));</v>
      </c>
    </row>
    <row r="19" spans="1:17" x14ac:dyDescent="0.2">
      <c r="A19">
        <v>102</v>
      </c>
      <c r="B19" s="8" t="s">
        <v>181</v>
      </c>
      <c r="C19" t="s">
        <v>5</v>
      </c>
      <c r="E19" t="s">
        <v>200</v>
      </c>
      <c r="F19" s="1">
        <v>43421</v>
      </c>
      <c r="G19">
        <v>30</v>
      </c>
      <c r="H19" t="s">
        <v>201</v>
      </c>
      <c r="J19">
        <v>11</v>
      </c>
      <c r="K19">
        <v>18</v>
      </c>
      <c r="L19" t="str">
        <f t="shared" si="0"/>
        <v>Poda</v>
      </c>
      <c r="N19" t="str">
        <f t="shared" si="1"/>
        <v>Insert into Operacao (anulada,data) values (0,To_Date('17-11-2018', 'DD-MM-YYYY'));</v>
      </c>
      <c r="O19" s="7" t="str">
        <f t="shared" ref="O19:O20" si="8">"Insert into Poda (id,cultura,quantidade) values ("&amp;K19&amp;","&amp;J19&amp;", "&amp;G19&amp;");"</f>
        <v>Insert into Poda (id,cultura,quantidade) values (18,11, 30);</v>
      </c>
    </row>
    <row r="20" spans="1:17" x14ac:dyDescent="0.2">
      <c r="A20">
        <v>102</v>
      </c>
      <c r="B20" s="8" t="s">
        <v>181</v>
      </c>
      <c r="C20" t="s">
        <v>5</v>
      </c>
      <c r="E20" t="s">
        <v>202</v>
      </c>
      <c r="F20" s="1">
        <v>43421</v>
      </c>
      <c r="G20">
        <v>20</v>
      </c>
      <c r="H20" t="s">
        <v>201</v>
      </c>
      <c r="J20">
        <v>12</v>
      </c>
      <c r="K20">
        <v>19</v>
      </c>
      <c r="L20" t="str">
        <f t="shared" si="0"/>
        <v>Poda</v>
      </c>
      <c r="N20" t="str">
        <f t="shared" si="1"/>
        <v>Insert into Operacao (anulada,data) values (0,To_Date('17-11-2018', 'DD-MM-YYYY'));</v>
      </c>
      <c r="O20" s="7" t="str">
        <f t="shared" si="8"/>
        <v>Insert into Poda (id,cultura,quantidade) values (19,12, 20);</v>
      </c>
    </row>
    <row r="21" spans="1:17" x14ac:dyDescent="0.2">
      <c r="A21">
        <v>104</v>
      </c>
      <c r="B21" s="8" t="s">
        <v>183</v>
      </c>
      <c r="C21" t="s">
        <v>213</v>
      </c>
      <c r="E21" t="s">
        <v>205</v>
      </c>
      <c r="F21" s="1">
        <v>43444</v>
      </c>
      <c r="G21">
        <v>30</v>
      </c>
      <c r="H21" t="s">
        <v>201</v>
      </c>
      <c r="J21">
        <v>25</v>
      </c>
      <c r="K21">
        <v>20</v>
      </c>
      <c r="L21" t="str">
        <f t="shared" si="0"/>
        <v>Plantacao</v>
      </c>
      <c r="N21" t="str">
        <f t="shared" si="1"/>
        <v>Insert into Operacao (anulada,data) values (0,To_Date('10-12-2018', 'DD-MM-YYYY'));</v>
      </c>
      <c r="O21" t="str">
        <f t="shared" ref="O21" si="9">"Insert into "&amp;L21&amp;" (id,cultura,quantidade) values ("&amp;K21&amp;","&amp;J21&amp;", "&amp;G21&amp;");"</f>
        <v>Insert into Plantacao (id,cultura,quantidade) values (20,25, 30);</v>
      </c>
    </row>
    <row r="22" spans="1:17" x14ac:dyDescent="0.2">
      <c r="A22">
        <v>107</v>
      </c>
      <c r="B22" s="8" t="s">
        <v>246</v>
      </c>
      <c r="C22" t="s">
        <v>5</v>
      </c>
      <c r="E22" t="s">
        <v>247</v>
      </c>
      <c r="F22" s="1">
        <v>43450</v>
      </c>
      <c r="G22">
        <v>500</v>
      </c>
      <c r="H22" t="s">
        <v>201</v>
      </c>
      <c r="J22">
        <v>26</v>
      </c>
      <c r="K22">
        <v>21</v>
      </c>
      <c r="L22" t="str">
        <f t="shared" si="0"/>
        <v>Poda</v>
      </c>
      <c r="N22" t="str">
        <f t="shared" si="1"/>
        <v>Insert into Operacao (anulada,data) values (0,To_Date('16-12-2018', 'DD-MM-YYYY'));</v>
      </c>
      <c r="O22" s="7" t="str">
        <f t="shared" ref="O22:O26" si="10">"Insert into Poda (id,cultura,quantidade) values ("&amp;K22&amp;","&amp;J22&amp;", "&amp;G22&amp;");"</f>
        <v>Insert into Poda (id,cultura,quantidade) values (21,26, 500);</v>
      </c>
    </row>
    <row r="23" spans="1:17" x14ac:dyDescent="0.2">
      <c r="A23">
        <v>107</v>
      </c>
      <c r="B23" s="8" t="s">
        <v>246</v>
      </c>
      <c r="C23" t="s">
        <v>5</v>
      </c>
      <c r="E23" t="s">
        <v>251</v>
      </c>
      <c r="F23" s="1">
        <v>43452</v>
      </c>
      <c r="G23">
        <v>700</v>
      </c>
      <c r="H23" t="s">
        <v>201</v>
      </c>
      <c r="J23">
        <v>27</v>
      </c>
      <c r="K23">
        <v>22</v>
      </c>
      <c r="L23" t="str">
        <f t="shared" si="0"/>
        <v>Poda</v>
      </c>
      <c r="N23" t="str">
        <f t="shared" si="1"/>
        <v>Insert into Operacao (anulada,data) values (0,To_Date('18-12-2018', 'DD-MM-YYYY'));</v>
      </c>
      <c r="O23" s="7" t="str">
        <f t="shared" si="10"/>
        <v>Insert into Poda (id,cultura,quantidade) values (22,27, 700);</v>
      </c>
    </row>
    <row r="24" spans="1:17" x14ac:dyDescent="0.2">
      <c r="A24">
        <v>104</v>
      </c>
      <c r="B24" s="8" t="s">
        <v>183</v>
      </c>
      <c r="C24" t="s">
        <v>5</v>
      </c>
      <c r="E24" t="s">
        <v>203</v>
      </c>
      <c r="F24" s="1">
        <v>43472</v>
      </c>
      <c r="G24">
        <v>90</v>
      </c>
      <c r="H24" t="s">
        <v>201</v>
      </c>
      <c r="J24">
        <v>22</v>
      </c>
      <c r="K24">
        <v>23</v>
      </c>
      <c r="L24" t="str">
        <f t="shared" si="0"/>
        <v>Poda</v>
      </c>
      <c r="N24" t="str">
        <f t="shared" si="1"/>
        <v>Insert into Operacao (anulada,data) values (0,To_Date('7-1-2019', 'DD-MM-YYYY'));</v>
      </c>
      <c r="O24" s="7" t="str">
        <f t="shared" si="10"/>
        <v>Insert into Poda (id,cultura,quantidade) values (23,22, 90);</v>
      </c>
    </row>
    <row r="25" spans="1:17" x14ac:dyDescent="0.2">
      <c r="A25">
        <v>104</v>
      </c>
      <c r="B25" s="8" t="s">
        <v>183</v>
      </c>
      <c r="C25" t="s">
        <v>5</v>
      </c>
      <c r="E25" t="s">
        <v>204</v>
      </c>
      <c r="F25" s="1">
        <v>43473</v>
      </c>
      <c r="G25">
        <v>60</v>
      </c>
      <c r="H25" t="s">
        <v>201</v>
      </c>
      <c r="J25">
        <v>23</v>
      </c>
      <c r="K25">
        <v>24</v>
      </c>
      <c r="L25" t="str">
        <f t="shared" si="0"/>
        <v>Poda</v>
      </c>
      <c r="N25" t="str">
        <f t="shared" si="1"/>
        <v>Insert into Operacao (anulada,data) values (0,To_Date('8-1-2019', 'DD-MM-YYYY'));</v>
      </c>
      <c r="O25" s="7" t="str">
        <f t="shared" si="10"/>
        <v>Insert into Poda (id,cultura,quantidade) values (24,23, 60);</v>
      </c>
    </row>
    <row r="26" spans="1:17" x14ac:dyDescent="0.2">
      <c r="A26">
        <v>104</v>
      </c>
      <c r="B26" s="8" t="s">
        <v>183</v>
      </c>
      <c r="C26" t="s">
        <v>5</v>
      </c>
      <c r="E26" t="s">
        <v>205</v>
      </c>
      <c r="F26" s="1">
        <v>43473</v>
      </c>
      <c r="G26">
        <v>40</v>
      </c>
      <c r="H26" t="s">
        <v>201</v>
      </c>
      <c r="J26">
        <v>25</v>
      </c>
      <c r="K26">
        <v>25</v>
      </c>
      <c r="L26" t="str">
        <f t="shared" si="0"/>
        <v>Poda</v>
      </c>
      <c r="N26" t="str">
        <f t="shared" si="1"/>
        <v>Insert into Operacao (anulada,data) values (0,To_Date('8-1-2019', 'DD-MM-YYYY'));</v>
      </c>
      <c r="O26" s="7" t="str">
        <f t="shared" si="10"/>
        <v>Insert into Poda (id,cultura,quantidade) values (25,25, 40);</v>
      </c>
    </row>
    <row r="27" spans="1:17" x14ac:dyDescent="0.2">
      <c r="A27">
        <v>107</v>
      </c>
      <c r="B27" s="8" t="s">
        <v>246</v>
      </c>
      <c r="C27" t="s">
        <v>252</v>
      </c>
      <c r="E27" t="s">
        <v>247</v>
      </c>
      <c r="F27" s="1">
        <v>43485</v>
      </c>
      <c r="G27">
        <v>2</v>
      </c>
      <c r="H27" t="s">
        <v>218</v>
      </c>
      <c r="I27" t="s">
        <v>144</v>
      </c>
      <c r="J27">
        <v>26</v>
      </c>
      <c r="K27">
        <v>26</v>
      </c>
      <c r="L27" t="str">
        <f>SUBSTITUTE(C27,"ção fitofármaco","cao")</f>
        <v>Aplicacao</v>
      </c>
      <c r="N27" t="str">
        <f t="shared" si="1"/>
        <v>Insert into Operacao (anulada,data) values (0,To_Date('20-1-2019', 'DD-MM-YYYY'));</v>
      </c>
      <c r="O27" t="str">
        <f t="shared" ref="O27:O31" si="11">"Insert into operacaoFatorProducao (id,fatorproducao,quantidade,parcela) values ("&amp;K27&amp;",(select designacao from fatorproducao where designacao like '"&amp;I27&amp;"'),"&amp;G27&amp;",(select designacao from parcela where designacao like '"&amp;B27&amp;"'));"</f>
        <v>Insert into operacaoFatorProducao (id,fatorproducao,quantidade,parcela) values (26,(select designacao from fatorproducao where designacao like 'Calda Bordalesa ASCENZA'),2,(select designacao from parcela where designacao like 'Vinha'));</v>
      </c>
      <c r="P27" t="str">
        <f>"Insert into culturaOperacaoFatorProducao (operacaofatorproducao,cultura) values ("&amp;K27&amp;","&amp;J27&amp;");"</f>
        <v>Insert into culturaOperacaoFatorProducao (operacaofatorproducao,cultura) values (26,26);</v>
      </c>
    </row>
    <row r="28" spans="1:17" x14ac:dyDescent="0.2">
      <c r="A28">
        <v>107</v>
      </c>
      <c r="B28" s="8" t="s">
        <v>246</v>
      </c>
      <c r="C28" t="s">
        <v>252</v>
      </c>
      <c r="E28" t="s">
        <v>251</v>
      </c>
      <c r="F28" s="1">
        <v>43485</v>
      </c>
      <c r="G28">
        <v>2.5</v>
      </c>
      <c r="H28" t="s">
        <v>218</v>
      </c>
      <c r="I28" t="s">
        <v>144</v>
      </c>
      <c r="J28">
        <v>27</v>
      </c>
      <c r="K28">
        <v>27</v>
      </c>
      <c r="L28" t="str">
        <f>SUBSTITUTE(C28,"ção fitofármaco","cao")</f>
        <v>Aplicacao</v>
      </c>
      <c r="N28" t="str">
        <f t="shared" si="1"/>
        <v>Insert into Operacao (anulada,data) values (0,To_Date('20-1-2019', 'DD-MM-YYYY'));</v>
      </c>
      <c r="O28" t="str">
        <f t="shared" si="11"/>
        <v>Insert into operacaoFatorProducao (id,fatorproducao,quantidade,parcela) values (27,(select designacao from fatorproducao where designacao like 'Calda Bordalesa ASCENZA'),2.5,(select designacao from parcela where designacao like 'Vinha'));</v>
      </c>
      <c r="P28" t="str">
        <f t="shared" ref="P28:P31" si="12">"Insert into culturaOperacaoFatorProducao (operacaofatorproducao,cultura) values ("&amp;K28&amp;","&amp;J28&amp;");"</f>
        <v>Insert into culturaOperacaoFatorProducao (operacaofatorproducao,cultura) values (27,27);</v>
      </c>
    </row>
    <row r="29" spans="1:17" x14ac:dyDescent="0.2">
      <c r="A29">
        <v>104</v>
      </c>
      <c r="B29" s="8" t="s">
        <v>183</v>
      </c>
      <c r="C29" t="s">
        <v>216</v>
      </c>
      <c r="D29" t="s">
        <v>228</v>
      </c>
      <c r="E29" t="s">
        <v>203</v>
      </c>
      <c r="F29" s="1">
        <v>43502</v>
      </c>
      <c r="G29">
        <v>10</v>
      </c>
      <c r="H29" t="s">
        <v>218</v>
      </c>
      <c r="I29" t="s">
        <v>160</v>
      </c>
      <c r="J29">
        <v>22</v>
      </c>
      <c r="K29">
        <v>28</v>
      </c>
      <c r="L29" t="str">
        <f t="shared" si="0"/>
        <v>Fertilizacao</v>
      </c>
      <c r="N29" t="str">
        <f t="shared" si="1"/>
        <v>Insert into Operacao (anulada,data) values (0,To_Date('6-2-2019', 'DD-MM-YYYY'));</v>
      </c>
      <c r="O29" t="str">
        <f t="shared" si="11"/>
        <v>Insert into operacaoFatorProducao (id,fatorproducao,quantidade,parcela) values (28,(select designacao from fatorproducao where designacao like 'ESTA Kieserit'),10,(select designacao from parcela where designacao like 'Lameiro da ponte'));</v>
      </c>
      <c r="P29" t="str">
        <f t="shared" si="12"/>
        <v>Insert into culturaOperacaoFatorProducao (operacaofatorproducao,cultura) values (28,22);</v>
      </c>
      <c r="Q29" t="str">
        <f t="shared" ref="Q27:Q31" si="13">"insert into Operacao"&amp;L29&amp;" (id,modo) values ("&amp;K29&amp;",(select id from modo where modo like '"&amp;D29&amp;"'));"</f>
        <v>insert into OperacaoFertilizacao (id,modo) values (28,(select id from modo where modo like 'Solo'));</v>
      </c>
    </row>
    <row r="30" spans="1:17" x14ac:dyDescent="0.2">
      <c r="A30">
        <v>104</v>
      </c>
      <c r="B30" s="8" t="s">
        <v>183</v>
      </c>
      <c r="C30" t="s">
        <v>216</v>
      </c>
      <c r="D30" t="s">
        <v>228</v>
      </c>
      <c r="E30" t="s">
        <v>204</v>
      </c>
      <c r="F30" s="1">
        <v>43502</v>
      </c>
      <c r="G30">
        <v>5</v>
      </c>
      <c r="H30" t="s">
        <v>218</v>
      </c>
      <c r="I30" t="s">
        <v>160</v>
      </c>
      <c r="J30">
        <v>23</v>
      </c>
      <c r="K30">
        <v>29</v>
      </c>
      <c r="L30" t="str">
        <f t="shared" si="0"/>
        <v>Fertilizacao</v>
      </c>
      <c r="N30" t="str">
        <f t="shared" si="1"/>
        <v>Insert into Operacao (anulada,data) values (0,To_Date('6-2-2019', 'DD-MM-YYYY'));</v>
      </c>
      <c r="O30" t="str">
        <f t="shared" si="11"/>
        <v>Insert into operacaoFatorProducao (id,fatorproducao,quantidade,parcela) values (29,(select designacao from fatorproducao where designacao like 'ESTA Kieserit'),5,(select designacao from parcela where designacao like 'Lameiro da ponte'));</v>
      </c>
      <c r="P30" t="str">
        <f t="shared" si="12"/>
        <v>Insert into culturaOperacaoFatorProducao (operacaofatorproducao,cultura) values (29,23);</v>
      </c>
      <c r="Q30" t="str">
        <f t="shared" si="13"/>
        <v>insert into OperacaoFertilizacao (id,modo) values (29,(select id from modo where modo like 'Solo'));</v>
      </c>
    </row>
    <row r="31" spans="1:17" x14ac:dyDescent="0.2">
      <c r="A31">
        <v>104</v>
      </c>
      <c r="B31" s="8" t="s">
        <v>183</v>
      </c>
      <c r="C31" t="s">
        <v>216</v>
      </c>
      <c r="D31" t="s">
        <v>228</v>
      </c>
      <c r="E31" t="s">
        <v>205</v>
      </c>
      <c r="F31" s="1">
        <v>43502</v>
      </c>
      <c r="G31">
        <v>7</v>
      </c>
      <c r="H31" t="s">
        <v>218</v>
      </c>
      <c r="I31" t="s">
        <v>160</v>
      </c>
      <c r="J31">
        <v>2</v>
      </c>
      <c r="K31">
        <v>30</v>
      </c>
      <c r="L31" t="str">
        <f t="shared" si="0"/>
        <v>Fertilizacao</v>
      </c>
      <c r="N31" t="str">
        <f t="shared" si="1"/>
        <v>Insert into Operacao (anulada,data) values (0,To_Date('6-2-2019', 'DD-MM-YYYY'));</v>
      </c>
      <c r="O31" t="str">
        <f t="shared" si="11"/>
        <v>Insert into operacaoFatorProducao (id,fatorproducao,quantidade,parcela) values (30,(select designacao from fatorproducao where designacao like 'ESTA Kieserit'),7,(select designacao from parcela where designacao like 'Lameiro da ponte'));</v>
      </c>
      <c r="P31" t="str">
        <f t="shared" si="12"/>
        <v>Insert into culturaOperacaoFatorProducao (operacaofatorproducao,cultura) values (30,2);</v>
      </c>
      <c r="Q31" t="str">
        <f t="shared" si="13"/>
        <v>insert into OperacaoFertilizacao (id,modo) values (30,(select id from modo where modo like 'Solo'));</v>
      </c>
    </row>
    <row r="32" spans="1:17" x14ac:dyDescent="0.2">
      <c r="A32">
        <v>102</v>
      </c>
      <c r="B32" s="8" t="s">
        <v>181</v>
      </c>
      <c r="C32" t="s">
        <v>5</v>
      </c>
      <c r="E32" t="s">
        <v>200</v>
      </c>
      <c r="F32" s="1">
        <v>43784</v>
      </c>
      <c r="G32">
        <v>30</v>
      </c>
      <c r="H32" t="s">
        <v>201</v>
      </c>
      <c r="J32">
        <v>11</v>
      </c>
      <c r="K32">
        <v>31</v>
      </c>
      <c r="L32" t="str">
        <f t="shared" ref="L32:L70" si="14">SUBSTITUTE(C32,"ção","cao")</f>
        <v>Poda</v>
      </c>
      <c r="N32" t="str">
        <f t="shared" ref="N32:N70" si="15">"Insert into Operacao (anulada,data) values (0,To_Date('"&amp;DAY(F32)&amp;"-"&amp;MONTH(F32)&amp;"-"&amp;YEAR(F32)&amp;"', 'DD-MM-YYYY'));"</f>
        <v>Insert into Operacao (anulada,data) values (0,To_Date('15-11-2019', 'DD-MM-YYYY'));</v>
      </c>
      <c r="O32" s="7" t="str">
        <f t="shared" ref="O32:O35" si="16">"Insert into Poda (id,cultura,quantidade) values ("&amp;K32&amp;","&amp;J32&amp;", "&amp;G32&amp;");"</f>
        <v>Insert into Poda (id,cultura,quantidade) values (31,11, 30);</v>
      </c>
    </row>
    <row r="33" spans="1:17" x14ac:dyDescent="0.2">
      <c r="A33">
        <v>102</v>
      </c>
      <c r="B33" s="8" t="s">
        <v>181</v>
      </c>
      <c r="C33" t="s">
        <v>5</v>
      </c>
      <c r="E33" t="s">
        <v>202</v>
      </c>
      <c r="F33" s="1">
        <v>43784</v>
      </c>
      <c r="G33">
        <v>20</v>
      </c>
      <c r="H33" t="s">
        <v>201</v>
      </c>
      <c r="J33">
        <v>12</v>
      </c>
      <c r="K33">
        <v>32</v>
      </c>
      <c r="L33" t="str">
        <f t="shared" si="14"/>
        <v>Poda</v>
      </c>
      <c r="N33" t="str">
        <f t="shared" si="15"/>
        <v>Insert into Operacao (anulada,data) values (0,To_Date('15-11-2019', 'DD-MM-YYYY'));</v>
      </c>
      <c r="O33" s="7" t="str">
        <f t="shared" si="16"/>
        <v>Insert into Poda (id,cultura,quantidade) values (32,12, 20);</v>
      </c>
    </row>
    <row r="34" spans="1:17" x14ac:dyDescent="0.2">
      <c r="A34">
        <v>107</v>
      </c>
      <c r="B34" s="8" t="s">
        <v>246</v>
      </c>
      <c r="C34" t="s">
        <v>5</v>
      </c>
      <c r="E34" t="s">
        <v>247</v>
      </c>
      <c r="F34" s="1">
        <v>43815</v>
      </c>
      <c r="G34">
        <v>500</v>
      </c>
      <c r="H34" t="s">
        <v>201</v>
      </c>
      <c r="J34">
        <v>26</v>
      </c>
      <c r="K34">
        <v>33</v>
      </c>
      <c r="L34" t="str">
        <f t="shared" si="14"/>
        <v>Poda</v>
      </c>
      <c r="N34" t="str">
        <f t="shared" si="15"/>
        <v>Insert into Operacao (anulada,data) values (0,To_Date('16-12-2019', 'DD-MM-YYYY'));</v>
      </c>
      <c r="O34" s="7" t="str">
        <f t="shared" si="16"/>
        <v>Insert into Poda (id,cultura,quantidade) values (33,26, 500);</v>
      </c>
    </row>
    <row r="35" spans="1:17" x14ac:dyDescent="0.2">
      <c r="A35">
        <v>107</v>
      </c>
      <c r="B35" s="8" t="s">
        <v>246</v>
      </c>
      <c r="C35" t="s">
        <v>5</v>
      </c>
      <c r="E35" t="s">
        <v>251</v>
      </c>
      <c r="F35" s="1">
        <v>43817</v>
      </c>
      <c r="G35">
        <v>700</v>
      </c>
      <c r="H35" t="s">
        <v>201</v>
      </c>
      <c r="J35">
        <v>27</v>
      </c>
      <c r="K35">
        <v>34</v>
      </c>
      <c r="L35" t="str">
        <f t="shared" si="14"/>
        <v>Poda</v>
      </c>
      <c r="N35" t="str">
        <f t="shared" si="15"/>
        <v>Insert into Operacao (anulada,data) values (0,To_Date('18-12-2019', 'DD-MM-YYYY'));</v>
      </c>
      <c r="O35" s="7" t="str">
        <f t="shared" si="16"/>
        <v>Insert into Poda (id,cultura,quantidade) values (34,27, 700);</v>
      </c>
    </row>
    <row r="36" spans="1:17" x14ac:dyDescent="0.2">
      <c r="A36">
        <v>107</v>
      </c>
      <c r="B36" s="8" t="s">
        <v>246</v>
      </c>
      <c r="C36" t="s">
        <v>252</v>
      </c>
      <c r="E36" t="s">
        <v>247</v>
      </c>
      <c r="F36" s="1">
        <v>43850</v>
      </c>
      <c r="G36">
        <v>2</v>
      </c>
      <c r="H36" t="s">
        <v>218</v>
      </c>
      <c r="I36" t="s">
        <v>144</v>
      </c>
      <c r="J36">
        <v>26</v>
      </c>
      <c r="K36">
        <v>35</v>
      </c>
      <c r="L36" t="str">
        <f t="shared" ref="L36:L37" si="17">SUBSTITUTE(C36,"ção fitofármaco","cao")</f>
        <v>Aplicacao</v>
      </c>
      <c r="N36" t="str">
        <f t="shared" si="15"/>
        <v>Insert into Operacao (anulada,data) values (0,To_Date('20-1-2020', 'DD-MM-YYYY'));</v>
      </c>
      <c r="O36" t="str">
        <f t="shared" ref="O36:O37" si="18">"Insert into operacaoFatorProducao (id,fatorproducao,quantidade,parcela) values ("&amp;K36&amp;",(select designacao from fatorproducao where designacao like '"&amp;I36&amp;"'),"&amp;G36&amp;",(select designacao from parcela where designacao like '"&amp;B36&amp;"'));"</f>
        <v>Insert into operacaoFatorProducao (id,fatorproducao,quantidade,parcela) values (35,(select designacao from fatorproducao where designacao like 'Calda Bordalesa ASCENZA'),2,(select designacao from parcela where designacao like 'Vinha'));</v>
      </c>
      <c r="P36" t="str">
        <f t="shared" ref="P36:P37" si="19">"Insert into culturaOperacaoFatorProducao (operacaofatorproducao,cultura) values ("&amp;K36&amp;","&amp;J36&amp;");"</f>
        <v>Insert into culturaOperacaoFatorProducao (operacaofatorproducao,cultura) values (35,26);</v>
      </c>
    </row>
    <row r="37" spans="1:17" x14ac:dyDescent="0.2">
      <c r="A37">
        <v>107</v>
      </c>
      <c r="B37" s="8" t="s">
        <v>246</v>
      </c>
      <c r="C37" t="s">
        <v>252</v>
      </c>
      <c r="E37" t="s">
        <v>251</v>
      </c>
      <c r="F37" s="1">
        <v>43850</v>
      </c>
      <c r="G37">
        <v>2.5</v>
      </c>
      <c r="H37" t="s">
        <v>218</v>
      </c>
      <c r="I37" t="s">
        <v>144</v>
      </c>
      <c r="J37">
        <v>27</v>
      </c>
      <c r="K37">
        <v>36</v>
      </c>
      <c r="L37" t="str">
        <f t="shared" si="17"/>
        <v>Aplicacao</v>
      </c>
      <c r="N37" t="str">
        <f t="shared" si="15"/>
        <v>Insert into Operacao (anulada,data) values (0,To_Date('20-1-2020', 'DD-MM-YYYY'));</v>
      </c>
      <c r="O37" t="str">
        <f t="shared" si="18"/>
        <v>Insert into operacaoFatorProducao (id,fatorproducao,quantidade,parcela) values (36,(select designacao from fatorproducao where designacao like 'Calda Bordalesa ASCENZA'),2.5,(select designacao from parcela where designacao like 'Vinha'));</v>
      </c>
      <c r="P37" t="str">
        <f t="shared" si="19"/>
        <v>Insert into culturaOperacaoFatorProducao (operacaofatorproducao,cultura) values (36,27);</v>
      </c>
    </row>
    <row r="38" spans="1:17" x14ac:dyDescent="0.2">
      <c r="A38">
        <v>106</v>
      </c>
      <c r="B38" s="8" t="s">
        <v>220</v>
      </c>
      <c r="C38" t="s">
        <v>214</v>
      </c>
      <c r="E38" t="s">
        <v>221</v>
      </c>
      <c r="F38" s="1">
        <v>43902</v>
      </c>
      <c r="G38">
        <v>0.9</v>
      </c>
      <c r="H38" t="s">
        <v>218</v>
      </c>
      <c r="J38">
        <v>13</v>
      </c>
      <c r="K38">
        <v>37</v>
      </c>
      <c r="L38" t="s">
        <v>257</v>
      </c>
      <c r="N38" t="str">
        <f t="shared" si="15"/>
        <v>Insert into Operacao (anulada,data) values (0,To_Date('12-3-2020', 'DD-MM-YYYY'));</v>
      </c>
      <c r="O38" t="str">
        <f>"Insert into "&amp;L38&amp;" (id,cultura,area,quantidade) values ("&amp;K38&amp;","&amp;J38&amp;",(select area from cultura inner join parcela on parcela.designacao = cultura.parcela where id="&amp;J38&amp;"), "&amp;G38&amp;");"</f>
        <v>Insert into Semeadura (id,cultura,area,quantidade) values (37,13,(select area from cultura inner join parcela on parcela.designacao = cultura.parcela where id=13), 0.9);</v>
      </c>
    </row>
    <row r="39" spans="1:17" x14ac:dyDescent="0.2">
      <c r="A39">
        <v>103</v>
      </c>
      <c r="B39" s="8" t="s">
        <v>182</v>
      </c>
      <c r="C39" t="s">
        <v>216</v>
      </c>
      <c r="D39" t="s">
        <v>228</v>
      </c>
      <c r="F39" s="1">
        <v>43920</v>
      </c>
      <c r="G39">
        <v>600</v>
      </c>
      <c r="H39" t="s">
        <v>218</v>
      </c>
      <c r="I39" t="s">
        <v>173</v>
      </c>
      <c r="K39">
        <v>38</v>
      </c>
      <c r="L39" t="str">
        <f t="shared" si="14"/>
        <v>Fertilizacao</v>
      </c>
      <c r="N39" t="str">
        <f t="shared" si="15"/>
        <v>Insert into Operacao (anulada,data) values (0,To_Date('30-3-2020', 'DD-MM-YYYY'));</v>
      </c>
      <c r="O39" t="str">
        <f>"Insert into operacaoFatorProducao (id,fatorproducao,quantidade,parcela) values ("&amp;K39&amp;",(select designacao from fatorproducao where designacao like '"&amp;I39&amp;"'),"&amp;G39&amp;",(select designacao from parcela where designacao like '"&amp;B39&amp;"'));"</f>
        <v>Insert into operacaoFatorProducao (id,fatorproducao,quantidade,parcela) values (38,(select designacao from fatorproducao where designacao like 'Biocal Composto'),600,(select designacao from parcela where designacao like 'Campo do poço'));</v>
      </c>
      <c r="Q39" t="str">
        <f>"insert into Operacao"&amp;L39&amp;" (id,modo) values ("&amp;K39&amp;",(select id from modo where modo like '"&amp;D39&amp;"'));"</f>
        <v>insert into OperacaoFertilizacao (id,modo) values (38,(select id from modo where modo like 'Solo'));</v>
      </c>
    </row>
    <row r="40" spans="1:17" x14ac:dyDescent="0.2">
      <c r="A40">
        <v>106</v>
      </c>
      <c r="B40" s="8" t="s">
        <v>220</v>
      </c>
      <c r="C40" t="s">
        <v>7</v>
      </c>
      <c r="E40" t="s">
        <v>221</v>
      </c>
      <c r="F40" s="1">
        <v>43956</v>
      </c>
      <c r="G40">
        <v>2200</v>
      </c>
      <c r="H40" t="s">
        <v>218</v>
      </c>
      <c r="J40">
        <v>13</v>
      </c>
      <c r="K40">
        <v>39</v>
      </c>
      <c r="L40" t="str">
        <f t="shared" si="14"/>
        <v>Colheita</v>
      </c>
      <c r="N40" t="str">
        <f t="shared" si="15"/>
        <v>Insert into Operacao (anulada,data) values (0,To_Date('5-5-2020', 'DD-MM-YYYY'));</v>
      </c>
      <c r="O40" s="7" t="str">
        <f>"Insert into Colheita (id,cultura,quantidade) values ("&amp;K40&amp;","&amp;J40&amp;", "&amp;G40&amp;");"</f>
        <v>Insert into Colheita (id,cultura,quantidade) values (39,13, 2200);</v>
      </c>
    </row>
    <row r="41" spans="1:17" x14ac:dyDescent="0.2">
      <c r="A41">
        <v>106</v>
      </c>
      <c r="B41" s="8" t="s">
        <v>220</v>
      </c>
      <c r="C41" t="s">
        <v>7</v>
      </c>
      <c r="E41" t="s">
        <v>221</v>
      </c>
      <c r="F41" s="1">
        <v>43966</v>
      </c>
      <c r="G41">
        <v>1400</v>
      </c>
      <c r="H41" t="s">
        <v>218</v>
      </c>
      <c r="J41">
        <v>13</v>
      </c>
      <c r="K41">
        <v>40</v>
      </c>
      <c r="L41" t="str">
        <f t="shared" si="14"/>
        <v>Colheita</v>
      </c>
      <c r="N41" t="str">
        <f t="shared" si="15"/>
        <v>Insert into Operacao (anulada,data) values (0,To_Date('15-5-2020', 'DD-MM-YYYY'));</v>
      </c>
      <c r="O41" s="7" t="str">
        <f>"Insert into Colheita (id,cultura,quantidade) values ("&amp;K41&amp;","&amp;J41&amp;", "&amp;G41&amp;");"</f>
        <v>Insert into Colheita (id,cultura,quantidade) values (40,13, 1400);</v>
      </c>
    </row>
    <row r="42" spans="1:17" x14ac:dyDescent="0.2">
      <c r="A42">
        <v>106</v>
      </c>
      <c r="B42" s="8" t="s">
        <v>220</v>
      </c>
      <c r="C42" t="s">
        <v>214</v>
      </c>
      <c r="E42" t="s">
        <v>222</v>
      </c>
      <c r="F42" s="1">
        <v>43984</v>
      </c>
      <c r="G42">
        <v>0.6</v>
      </c>
      <c r="H42" t="s">
        <v>218</v>
      </c>
      <c r="J42">
        <v>14</v>
      </c>
      <c r="K42">
        <v>41</v>
      </c>
      <c r="L42" t="s">
        <v>257</v>
      </c>
      <c r="N42" t="str">
        <f t="shared" si="15"/>
        <v>Insert into Operacao (anulada,data) values (0,To_Date('2-6-2020', 'DD-MM-YYYY'));</v>
      </c>
      <c r="O42" t="str">
        <f>"Insert into "&amp;L42&amp;" (id,cultura,area,quantidade) values ("&amp;K42&amp;","&amp;J42&amp;",(select area from cultura inner join parcela on parcela.designacao = cultura.parcela where id="&amp;J42&amp;"), "&amp;G42&amp;");"</f>
        <v>Insert into Semeadura (id,cultura,area,quantidade) values (41,14,(select area from cultura inner join parcela on parcela.designacao = cultura.parcela where id=14), 0.6);</v>
      </c>
    </row>
    <row r="43" spans="1:17" x14ac:dyDescent="0.2">
      <c r="A43">
        <v>103</v>
      </c>
      <c r="B43" s="8" t="s">
        <v>182</v>
      </c>
      <c r="C43" t="s">
        <v>7</v>
      </c>
      <c r="E43" t="s">
        <v>239</v>
      </c>
      <c r="F43" s="1">
        <v>44063</v>
      </c>
      <c r="G43">
        <v>3300</v>
      </c>
      <c r="H43" t="s">
        <v>218</v>
      </c>
      <c r="J43">
        <v>5</v>
      </c>
      <c r="K43">
        <v>42</v>
      </c>
      <c r="L43" t="str">
        <f t="shared" si="14"/>
        <v>Colheita</v>
      </c>
      <c r="N43" t="str">
        <f t="shared" si="15"/>
        <v>Insert into Operacao (anulada,data) values (0,To_Date('20-8-2020', 'DD-MM-YYYY'));</v>
      </c>
      <c r="O43" s="7" t="str">
        <f t="shared" ref="O43:O45" si="20">"Insert into Colheita (id,cultura,quantidade) values ("&amp;K43&amp;","&amp;J43&amp;", "&amp;G43&amp;");"</f>
        <v>Insert into Colheita (id,cultura,quantidade) values (42,5, 3300);</v>
      </c>
    </row>
    <row r="44" spans="1:17" x14ac:dyDescent="0.2">
      <c r="A44">
        <v>106</v>
      </c>
      <c r="B44" s="8" t="s">
        <v>220</v>
      </c>
      <c r="C44" t="s">
        <v>7</v>
      </c>
      <c r="E44" t="s">
        <v>222</v>
      </c>
      <c r="F44" s="1">
        <v>44071</v>
      </c>
      <c r="G44">
        <v>600</v>
      </c>
      <c r="H44" t="s">
        <v>218</v>
      </c>
      <c r="J44">
        <v>14</v>
      </c>
      <c r="K44">
        <v>43</v>
      </c>
      <c r="L44" t="str">
        <f t="shared" si="14"/>
        <v>Colheita</v>
      </c>
      <c r="N44" t="str">
        <f t="shared" si="15"/>
        <v>Insert into Operacao (anulada,data) values (0,To_Date('28-8-2020', 'DD-MM-YYYY'));</v>
      </c>
      <c r="O44" s="7" t="str">
        <f t="shared" si="20"/>
        <v>Insert into Colheita (id,cultura,quantidade) values (43,14, 600);</v>
      </c>
    </row>
    <row r="45" spans="1:17" x14ac:dyDescent="0.2">
      <c r="A45">
        <v>106</v>
      </c>
      <c r="B45" s="8" t="s">
        <v>220</v>
      </c>
      <c r="C45" t="s">
        <v>7</v>
      </c>
      <c r="E45" t="s">
        <v>222</v>
      </c>
      <c r="F45" s="1">
        <v>44081</v>
      </c>
      <c r="G45">
        <v>1800</v>
      </c>
      <c r="H45" t="s">
        <v>218</v>
      </c>
      <c r="J45">
        <v>14</v>
      </c>
      <c r="K45">
        <v>44</v>
      </c>
      <c r="L45" t="str">
        <f t="shared" si="14"/>
        <v>Colheita</v>
      </c>
      <c r="N45" t="str">
        <f t="shared" si="15"/>
        <v>Insert into Operacao (anulada,data) values (0,To_Date('7-9-2020', 'DD-MM-YYYY'));</v>
      </c>
      <c r="O45" s="7" t="str">
        <f t="shared" si="20"/>
        <v>Insert into Colheita (id,cultura,quantidade) values (44,14, 1800);</v>
      </c>
    </row>
    <row r="46" spans="1:17" x14ac:dyDescent="0.2">
      <c r="A46">
        <v>106</v>
      </c>
      <c r="B46" s="8" t="s">
        <v>220</v>
      </c>
      <c r="C46" t="s">
        <v>214</v>
      </c>
      <c r="E46" t="s">
        <v>227</v>
      </c>
      <c r="F46" s="1">
        <v>44094</v>
      </c>
      <c r="G46">
        <v>0.6</v>
      </c>
      <c r="H46" t="s">
        <v>218</v>
      </c>
      <c r="J46">
        <v>15</v>
      </c>
      <c r="K46">
        <v>45</v>
      </c>
      <c r="L46" t="s">
        <v>257</v>
      </c>
      <c r="N46" t="str">
        <f t="shared" si="15"/>
        <v>Insert into Operacao (anulada,data) values (0,To_Date('20-9-2020', 'DD-MM-YYYY'));</v>
      </c>
      <c r="O46" t="str">
        <f t="shared" ref="O46:O47" si="21">"Insert into "&amp;L46&amp;" (id,cultura,area,quantidade) values ("&amp;K46&amp;","&amp;J46&amp;",(select area from cultura inner join parcela on parcela.designacao = cultura.parcela where id="&amp;J46&amp;"), "&amp;G46&amp;");"</f>
        <v>Insert into Semeadura (id,cultura,area,quantidade) values (45,15,(select area from cultura inner join parcela on parcela.designacao = cultura.parcela where id=15), 0.6);</v>
      </c>
    </row>
    <row r="47" spans="1:17" x14ac:dyDescent="0.2">
      <c r="A47">
        <v>101</v>
      </c>
      <c r="B47" s="8" t="s">
        <v>179</v>
      </c>
      <c r="C47" t="s">
        <v>214</v>
      </c>
      <c r="E47" t="s">
        <v>206</v>
      </c>
      <c r="F47" s="1">
        <v>44114</v>
      </c>
      <c r="G47">
        <v>36</v>
      </c>
      <c r="H47" t="s">
        <v>218</v>
      </c>
      <c r="J47">
        <v>1</v>
      </c>
      <c r="K47">
        <v>46</v>
      </c>
      <c r="L47" t="s">
        <v>257</v>
      </c>
      <c r="N47" t="str">
        <f t="shared" si="15"/>
        <v>Insert into Operacao (anulada,data) values (0,To_Date('10-10-2020', 'DD-MM-YYYY'));</v>
      </c>
      <c r="O47" t="str">
        <f t="shared" si="21"/>
        <v>Insert into Semeadura (id,cultura,area,quantidade) values (46,1,(select area from cultura inner join parcela on parcela.designacao = cultura.parcela where id=1), 36);</v>
      </c>
    </row>
    <row r="48" spans="1:17" x14ac:dyDescent="0.2">
      <c r="A48">
        <v>102</v>
      </c>
      <c r="B48" s="8" t="s">
        <v>181</v>
      </c>
      <c r="C48" t="s">
        <v>5</v>
      </c>
      <c r="E48" t="s">
        <v>200</v>
      </c>
      <c r="F48" s="1">
        <v>44145</v>
      </c>
      <c r="G48">
        <v>30</v>
      </c>
      <c r="H48" t="s">
        <v>201</v>
      </c>
      <c r="J48">
        <v>11</v>
      </c>
      <c r="K48">
        <v>47</v>
      </c>
      <c r="L48" t="str">
        <f t="shared" si="14"/>
        <v>Poda</v>
      </c>
      <c r="N48" t="str">
        <f t="shared" si="15"/>
        <v>Insert into Operacao (anulada,data) values (0,To_Date('10-11-2020', 'DD-MM-YYYY'));</v>
      </c>
      <c r="O48" s="7" t="str">
        <f t="shared" ref="O48:O49" si="22">"Insert into Poda (id,cultura,quantidade) values ("&amp;K48&amp;","&amp;J48&amp;", "&amp;G48&amp;");"</f>
        <v>Insert into Poda (id,cultura,quantidade) values (47,11, 30);</v>
      </c>
    </row>
    <row r="49" spans="1:17" x14ac:dyDescent="0.2">
      <c r="A49">
        <v>102</v>
      </c>
      <c r="B49" s="8" t="s">
        <v>181</v>
      </c>
      <c r="C49" t="s">
        <v>5</v>
      </c>
      <c r="E49" t="s">
        <v>202</v>
      </c>
      <c r="F49" s="1">
        <v>44145</v>
      </c>
      <c r="G49">
        <v>20</v>
      </c>
      <c r="H49" t="s">
        <v>201</v>
      </c>
      <c r="J49">
        <v>12</v>
      </c>
      <c r="K49">
        <v>48</v>
      </c>
      <c r="L49" t="str">
        <f t="shared" si="14"/>
        <v>Poda</v>
      </c>
      <c r="N49" t="str">
        <f t="shared" si="15"/>
        <v>Insert into Operacao (anulada,data) values (0,To_Date('10-11-2020', 'DD-MM-YYYY'));</v>
      </c>
      <c r="O49" s="7" t="str">
        <f t="shared" si="22"/>
        <v>Insert into Poda (id,cultura,quantidade) values (48,12, 20);</v>
      </c>
    </row>
    <row r="50" spans="1:17" x14ac:dyDescent="0.2">
      <c r="A50">
        <v>106</v>
      </c>
      <c r="B50" s="8" t="s">
        <v>220</v>
      </c>
      <c r="C50" t="s">
        <v>7</v>
      </c>
      <c r="E50" t="s">
        <v>227</v>
      </c>
      <c r="F50" s="1">
        <v>44150</v>
      </c>
      <c r="G50">
        <v>600</v>
      </c>
      <c r="H50" t="s">
        <v>218</v>
      </c>
      <c r="J50">
        <v>15</v>
      </c>
      <c r="K50">
        <v>49</v>
      </c>
      <c r="L50" t="str">
        <f t="shared" si="14"/>
        <v>Colheita</v>
      </c>
      <c r="N50" t="str">
        <f t="shared" si="15"/>
        <v>Insert into Operacao (anulada,data) values (0,To_Date('15-11-2020', 'DD-MM-YYYY'));</v>
      </c>
      <c r="O50" s="7" t="str">
        <f>"Insert into Colheita (id,cultura,quantidade) values ("&amp;K50&amp;","&amp;J50&amp;", "&amp;G50&amp;");"</f>
        <v>Insert into Colheita (id,cultura,quantidade) values (49,15, 600);</v>
      </c>
    </row>
    <row r="51" spans="1:17" x14ac:dyDescent="0.2">
      <c r="A51">
        <v>104</v>
      </c>
      <c r="B51" s="8" t="s">
        <v>183</v>
      </c>
      <c r="C51" t="s">
        <v>5</v>
      </c>
      <c r="E51" t="s">
        <v>205</v>
      </c>
      <c r="F51" s="1">
        <v>44170</v>
      </c>
      <c r="G51">
        <v>70</v>
      </c>
      <c r="H51" t="s">
        <v>201</v>
      </c>
      <c r="J51">
        <v>25</v>
      </c>
      <c r="K51">
        <v>50</v>
      </c>
      <c r="L51" t="str">
        <f t="shared" si="14"/>
        <v>Poda</v>
      </c>
      <c r="N51" t="str">
        <f t="shared" si="15"/>
        <v>Insert into Operacao (anulada,data) values (0,To_Date('5-12-2020', 'DD-MM-YYYY'));</v>
      </c>
      <c r="O51" s="7" t="str">
        <f t="shared" ref="O51:O52" si="23">"Insert into Poda (id,cultura,quantidade) values ("&amp;K51&amp;","&amp;J51&amp;", "&amp;G51&amp;");"</f>
        <v>Insert into Poda (id,cultura,quantidade) values (50,25, 70);</v>
      </c>
    </row>
    <row r="52" spans="1:17" x14ac:dyDescent="0.2">
      <c r="A52">
        <v>104</v>
      </c>
      <c r="B52" s="8" t="s">
        <v>183</v>
      </c>
      <c r="C52" t="s">
        <v>5</v>
      </c>
      <c r="E52" t="s">
        <v>203</v>
      </c>
      <c r="F52" s="1">
        <v>44170</v>
      </c>
      <c r="G52">
        <v>50</v>
      </c>
      <c r="H52" t="s">
        <v>201</v>
      </c>
      <c r="J52">
        <v>22</v>
      </c>
      <c r="K52">
        <v>51</v>
      </c>
      <c r="L52" t="str">
        <f t="shared" si="14"/>
        <v>Poda</v>
      </c>
      <c r="N52" t="str">
        <f t="shared" si="15"/>
        <v>Insert into Operacao (anulada,data) values (0,To_Date('5-12-2020', 'DD-MM-YYYY'));</v>
      </c>
      <c r="O52" s="7" t="str">
        <f t="shared" si="23"/>
        <v>Insert into Poda (id,cultura,quantidade) values (51,22, 50);</v>
      </c>
    </row>
    <row r="53" spans="1:17" x14ac:dyDescent="0.2">
      <c r="A53">
        <v>102</v>
      </c>
      <c r="B53" s="8" t="s">
        <v>181</v>
      </c>
      <c r="C53" t="s">
        <v>216</v>
      </c>
      <c r="D53" t="s">
        <v>228</v>
      </c>
      <c r="E53" t="s">
        <v>200</v>
      </c>
      <c r="F53" s="1">
        <v>44175</v>
      </c>
      <c r="G53">
        <v>10</v>
      </c>
      <c r="H53" t="s">
        <v>218</v>
      </c>
      <c r="I53" t="s">
        <v>153</v>
      </c>
      <c r="J53">
        <v>11</v>
      </c>
      <c r="K53">
        <v>52</v>
      </c>
      <c r="L53" t="str">
        <f t="shared" si="14"/>
        <v>Fertilizacao</v>
      </c>
      <c r="N53" t="str">
        <f t="shared" si="15"/>
        <v>Insert into Operacao (anulada,data) values (0,To_Date('10-12-2020', 'DD-MM-YYYY'));</v>
      </c>
      <c r="O53" t="str">
        <f t="shared" ref="O53:O54" si="24">"Insert into operacaoFatorProducao (id,fatorproducao,quantidade,parcela) values ("&amp;K53&amp;",(select designacao from fatorproducao where designacao like '"&amp;I53&amp;"'),"&amp;G53&amp;",(select designacao from parcela where designacao like '"&amp;B53&amp;"'));"</f>
        <v>Insert into operacaoFatorProducao (id,fatorproducao,quantidade,parcela) values (52,(select designacao from fatorproducao where designacao like 'Patentkali'),10,(select designacao from parcela where designacao like 'Campo grande'));</v>
      </c>
      <c r="P53" t="str">
        <f t="shared" ref="P53:P54" si="25">"Insert into culturaOperacaoFatorProducao (operacaofatorproducao,cultura) values ("&amp;K53&amp;","&amp;J53&amp;");"</f>
        <v>Insert into culturaOperacaoFatorProducao (operacaofatorproducao,cultura) values (52,11);</v>
      </c>
      <c r="Q53" t="str">
        <f t="shared" ref="Q53:Q54" si="26">"insert into Operacao"&amp;L53&amp;" (id,modo) values ("&amp;K53&amp;",(select id from modo where modo like '"&amp;D53&amp;"'));"</f>
        <v>insert into OperacaoFertilizacao (id,modo) values (52,(select id from modo where modo like 'Solo'));</v>
      </c>
    </row>
    <row r="54" spans="1:17" x14ac:dyDescent="0.2">
      <c r="A54">
        <v>102</v>
      </c>
      <c r="B54" s="8" t="s">
        <v>181</v>
      </c>
      <c r="C54" t="s">
        <v>216</v>
      </c>
      <c r="D54" t="s">
        <v>228</v>
      </c>
      <c r="E54" t="s">
        <v>202</v>
      </c>
      <c r="F54" s="1">
        <v>44175</v>
      </c>
      <c r="G54">
        <v>7</v>
      </c>
      <c r="H54" t="s">
        <v>218</v>
      </c>
      <c r="I54" t="s">
        <v>153</v>
      </c>
      <c r="J54">
        <v>12</v>
      </c>
      <c r="K54">
        <v>53</v>
      </c>
      <c r="L54" t="str">
        <f t="shared" si="14"/>
        <v>Fertilizacao</v>
      </c>
      <c r="N54" t="str">
        <f t="shared" si="15"/>
        <v>Insert into Operacao (anulada,data) values (0,To_Date('10-12-2020', 'DD-MM-YYYY'));</v>
      </c>
      <c r="O54" t="str">
        <f t="shared" si="24"/>
        <v>Insert into operacaoFatorProducao (id,fatorproducao,quantidade,parcela) values (53,(select designacao from fatorproducao where designacao like 'Patentkali'),7,(select designacao from parcela where designacao like 'Campo grande'));</v>
      </c>
      <c r="P54" t="str">
        <f t="shared" si="25"/>
        <v>Insert into culturaOperacaoFatorProducao (operacaofatorproducao,cultura) values (53,12);</v>
      </c>
      <c r="Q54" t="str">
        <f t="shared" si="26"/>
        <v>insert into OperacaoFertilizacao (id,modo) values (53,(select id from modo where modo like 'Solo'));</v>
      </c>
    </row>
    <row r="55" spans="1:17" x14ac:dyDescent="0.2">
      <c r="A55">
        <v>104</v>
      </c>
      <c r="B55" s="8" t="s">
        <v>183</v>
      </c>
      <c r="C55" t="s">
        <v>5</v>
      </c>
      <c r="E55" t="s">
        <v>203</v>
      </c>
      <c r="F55" s="1">
        <v>44180</v>
      </c>
      <c r="G55">
        <v>40</v>
      </c>
      <c r="H55" t="s">
        <v>201</v>
      </c>
      <c r="J55">
        <v>22</v>
      </c>
      <c r="K55">
        <v>54</v>
      </c>
      <c r="L55" t="str">
        <f t="shared" si="14"/>
        <v>Poda</v>
      </c>
      <c r="N55" t="str">
        <f t="shared" si="15"/>
        <v>Insert into Operacao (anulada,data) values (0,To_Date('15-12-2020', 'DD-MM-YYYY'));</v>
      </c>
      <c r="O55" s="7" t="str">
        <f t="shared" ref="O55:O57" si="27">"Insert into Poda (id,cultura,quantidade) values ("&amp;K55&amp;","&amp;J55&amp;", "&amp;G55&amp;");"</f>
        <v>Insert into Poda (id,cultura,quantidade) values (54,22, 40);</v>
      </c>
    </row>
    <row r="56" spans="1:17" x14ac:dyDescent="0.2">
      <c r="A56">
        <v>104</v>
      </c>
      <c r="B56" s="8" t="s">
        <v>183</v>
      </c>
      <c r="C56" t="s">
        <v>5</v>
      </c>
      <c r="E56" t="s">
        <v>204</v>
      </c>
      <c r="F56" s="1">
        <v>44180</v>
      </c>
      <c r="G56">
        <v>60</v>
      </c>
      <c r="H56" t="s">
        <v>201</v>
      </c>
      <c r="J56">
        <v>23</v>
      </c>
      <c r="K56">
        <v>55</v>
      </c>
      <c r="L56" t="str">
        <f t="shared" si="14"/>
        <v>Poda</v>
      </c>
      <c r="N56" t="str">
        <f t="shared" si="15"/>
        <v>Insert into Operacao (anulada,data) values (0,To_Date('15-12-2020', 'DD-MM-YYYY'));</v>
      </c>
      <c r="O56" s="7" t="str">
        <f t="shared" si="27"/>
        <v>Insert into Poda (id,cultura,quantidade) values (55,23, 60);</v>
      </c>
    </row>
    <row r="57" spans="1:17" x14ac:dyDescent="0.2">
      <c r="A57">
        <v>107</v>
      </c>
      <c r="B57" s="8" t="s">
        <v>246</v>
      </c>
      <c r="C57" t="s">
        <v>5</v>
      </c>
      <c r="E57" t="s">
        <v>247</v>
      </c>
      <c r="F57" s="1">
        <v>44181</v>
      </c>
      <c r="G57">
        <v>500</v>
      </c>
      <c r="H57" t="s">
        <v>201</v>
      </c>
      <c r="J57">
        <v>26</v>
      </c>
      <c r="K57">
        <v>56</v>
      </c>
      <c r="L57" t="str">
        <f t="shared" si="14"/>
        <v>Poda</v>
      </c>
      <c r="N57" t="str">
        <f t="shared" si="15"/>
        <v>Insert into Operacao (anulada,data) values (0,To_Date('16-12-2020', 'DD-MM-YYYY'));</v>
      </c>
      <c r="O57" s="7" t="str">
        <f t="shared" si="27"/>
        <v>Insert into Poda (id,cultura,quantidade) values (56,26, 500);</v>
      </c>
    </row>
    <row r="58" spans="1:17" x14ac:dyDescent="0.2">
      <c r="A58">
        <v>106</v>
      </c>
      <c r="B58" s="8" t="s">
        <v>220</v>
      </c>
      <c r="C58" t="s">
        <v>7</v>
      </c>
      <c r="E58" t="s">
        <v>227</v>
      </c>
      <c r="F58" s="1">
        <v>44183</v>
      </c>
      <c r="G58">
        <v>2500</v>
      </c>
      <c r="H58" t="s">
        <v>218</v>
      </c>
      <c r="J58">
        <v>15</v>
      </c>
      <c r="K58">
        <v>57</v>
      </c>
      <c r="L58" t="str">
        <f t="shared" si="14"/>
        <v>Colheita</v>
      </c>
      <c r="N58" t="str">
        <f t="shared" si="15"/>
        <v>Insert into Operacao (anulada,data) values (0,To_Date('18-12-2020', 'DD-MM-YYYY'));</v>
      </c>
      <c r="O58" s="7" t="str">
        <f>"Insert into Colheita (id,cultura,quantidade) values ("&amp;K58&amp;","&amp;J58&amp;", "&amp;G58&amp;");"</f>
        <v>Insert into Colheita (id,cultura,quantidade) values (57,15, 2500);</v>
      </c>
    </row>
    <row r="59" spans="1:17" x14ac:dyDescent="0.2">
      <c r="A59">
        <v>107</v>
      </c>
      <c r="B59" s="8" t="s">
        <v>246</v>
      </c>
      <c r="C59" t="s">
        <v>5</v>
      </c>
      <c r="E59" t="s">
        <v>251</v>
      </c>
      <c r="F59" s="1">
        <v>44183</v>
      </c>
      <c r="G59">
        <v>700</v>
      </c>
      <c r="H59" t="s">
        <v>201</v>
      </c>
      <c r="J59">
        <v>27</v>
      </c>
      <c r="K59">
        <v>58</v>
      </c>
      <c r="L59" t="str">
        <f t="shared" si="14"/>
        <v>Poda</v>
      </c>
      <c r="N59" t="str">
        <f t="shared" si="15"/>
        <v>Insert into Operacao (anulada,data) values (0,To_Date('18-12-2020', 'DD-MM-YYYY'));</v>
      </c>
      <c r="O59" s="7" t="str">
        <f>"Insert into Poda (id,cultura,quantidade) values ("&amp;K59&amp;","&amp;J59&amp;", "&amp;G59&amp;");"</f>
        <v>Insert into Poda (id,cultura,quantidade) values (58,27, 700);</v>
      </c>
    </row>
    <row r="60" spans="1:17" x14ac:dyDescent="0.2">
      <c r="A60">
        <v>106</v>
      </c>
      <c r="B60" s="8" t="s">
        <v>220</v>
      </c>
      <c r="C60" t="s">
        <v>7</v>
      </c>
      <c r="E60" t="s">
        <v>227</v>
      </c>
      <c r="F60" s="1">
        <v>44200</v>
      </c>
      <c r="G60">
        <v>2900</v>
      </c>
      <c r="H60" t="s">
        <v>218</v>
      </c>
      <c r="J60">
        <v>15</v>
      </c>
      <c r="K60">
        <v>59</v>
      </c>
      <c r="L60" t="str">
        <f t="shared" si="14"/>
        <v>Colheita</v>
      </c>
      <c r="N60" t="str">
        <f t="shared" si="15"/>
        <v>Insert into Operacao (anulada,data) values (0,To_Date('4-1-2021', 'DD-MM-YYYY'));</v>
      </c>
      <c r="O60" s="7" t="str">
        <f>"Insert into Colheita (id,cultura,quantidade) values ("&amp;K60&amp;","&amp;J60&amp;", "&amp;G60&amp;");"</f>
        <v>Insert into Colheita (id,cultura,quantidade) values (59,15, 2900);</v>
      </c>
    </row>
    <row r="61" spans="1:17" x14ac:dyDescent="0.2">
      <c r="A61">
        <v>107</v>
      </c>
      <c r="B61" s="8" t="s">
        <v>246</v>
      </c>
      <c r="C61" t="s">
        <v>252</v>
      </c>
      <c r="E61" t="s">
        <v>247</v>
      </c>
      <c r="F61" s="1">
        <v>44216</v>
      </c>
      <c r="G61">
        <v>2</v>
      </c>
      <c r="H61" t="s">
        <v>218</v>
      </c>
      <c r="I61" t="s">
        <v>144</v>
      </c>
      <c r="J61">
        <v>26</v>
      </c>
      <c r="K61">
        <v>60</v>
      </c>
      <c r="L61" t="str">
        <f t="shared" ref="L61:L62" si="28">SUBSTITUTE(C61,"ção fitofármaco","cao")</f>
        <v>Aplicacao</v>
      </c>
      <c r="N61" t="str">
        <f t="shared" si="15"/>
        <v>Insert into Operacao (anulada,data) values (0,To_Date('20-1-2021', 'DD-MM-YYYY'));</v>
      </c>
      <c r="O61" t="str">
        <f t="shared" ref="O61:O62" si="29">"Insert into operacaoFatorProducao (id,fatorproducao,quantidade,parcela) values ("&amp;K61&amp;",(select designacao from fatorproducao where designacao like '"&amp;I61&amp;"'),"&amp;G61&amp;",(select designacao from parcela where designacao like '"&amp;B61&amp;"'));"</f>
        <v>Insert into operacaoFatorProducao (id,fatorproducao,quantidade,parcela) values (60,(select designacao from fatorproducao where designacao like 'Calda Bordalesa ASCENZA'),2,(select designacao from parcela where designacao like 'Vinha'));</v>
      </c>
      <c r="P61" t="str">
        <f t="shared" ref="P61:P62" si="30">"Insert into culturaOperacaoFatorProducao (operacaofatorproducao,cultura) values ("&amp;K61&amp;","&amp;J61&amp;");"</f>
        <v>Insert into culturaOperacaoFatorProducao (operacaofatorproducao,cultura) values (60,26);</v>
      </c>
    </row>
    <row r="62" spans="1:17" x14ac:dyDescent="0.2">
      <c r="A62">
        <v>107</v>
      </c>
      <c r="B62" s="8" t="s">
        <v>246</v>
      </c>
      <c r="C62" t="s">
        <v>252</v>
      </c>
      <c r="E62" t="s">
        <v>251</v>
      </c>
      <c r="F62" s="1">
        <v>44216</v>
      </c>
      <c r="G62">
        <v>2.5</v>
      </c>
      <c r="H62" t="s">
        <v>218</v>
      </c>
      <c r="I62" t="s">
        <v>144</v>
      </c>
      <c r="J62">
        <v>27</v>
      </c>
      <c r="K62">
        <v>61</v>
      </c>
      <c r="L62" t="str">
        <f t="shared" si="28"/>
        <v>Aplicacao</v>
      </c>
      <c r="N62" t="str">
        <f t="shared" si="15"/>
        <v>Insert into Operacao (anulada,data) values (0,To_Date('20-1-2021', 'DD-MM-YYYY'));</v>
      </c>
      <c r="O62" t="str">
        <f t="shared" si="29"/>
        <v>Insert into operacaoFatorProducao (id,fatorproducao,quantidade,parcela) values (61,(select designacao from fatorproducao where designacao like 'Calda Bordalesa ASCENZA'),2.5,(select designacao from parcela where designacao like 'Vinha'));</v>
      </c>
      <c r="P62" t="str">
        <f t="shared" si="30"/>
        <v>Insert into culturaOperacaoFatorProducao (operacaofatorproducao,cultura) values (61,27);</v>
      </c>
    </row>
    <row r="63" spans="1:17" x14ac:dyDescent="0.2">
      <c r="A63">
        <v>106</v>
      </c>
      <c r="B63" s="8" t="s">
        <v>220</v>
      </c>
      <c r="C63" t="s">
        <v>214</v>
      </c>
      <c r="E63" t="s">
        <v>104</v>
      </c>
      <c r="F63" s="1">
        <v>44265</v>
      </c>
      <c r="G63">
        <v>0.9</v>
      </c>
      <c r="H63" t="s">
        <v>218</v>
      </c>
      <c r="J63">
        <v>16</v>
      </c>
      <c r="K63">
        <v>62</v>
      </c>
      <c r="L63" t="s">
        <v>257</v>
      </c>
      <c r="N63" t="str">
        <f t="shared" si="15"/>
        <v>Insert into Operacao (anulada,data) values (0,To_Date('10-3-2021', 'DD-MM-YYYY'));</v>
      </c>
      <c r="O63" t="str">
        <f>"Insert into "&amp;L63&amp;" (id,cultura,area,quantidade) values ("&amp;K63&amp;","&amp;J63&amp;",(select area from cultura inner join parcela on parcela.designacao = cultura.parcela where id="&amp;J63&amp;"), "&amp;G63&amp;");"</f>
        <v>Insert into Semeadura (id,cultura,area,quantidade) values (62,16,(select area from cultura inner join parcela on parcela.designacao = cultura.parcela where id=16), 0.9);</v>
      </c>
    </row>
    <row r="64" spans="1:17" x14ac:dyDescent="0.2">
      <c r="A64">
        <v>103</v>
      </c>
      <c r="B64" s="8" t="s">
        <v>182</v>
      </c>
      <c r="C64" t="s">
        <v>215</v>
      </c>
      <c r="E64" t="s">
        <v>206</v>
      </c>
      <c r="F64" s="1">
        <v>44269</v>
      </c>
      <c r="G64">
        <v>1.3</v>
      </c>
      <c r="H64" t="s">
        <v>180</v>
      </c>
      <c r="J64">
        <v>1</v>
      </c>
      <c r="K64">
        <v>63</v>
      </c>
      <c r="L64" t="str">
        <f t="shared" si="14"/>
        <v>Incorporacao no solo</v>
      </c>
      <c r="N64" t="str">
        <f t="shared" si="15"/>
        <v>Insert into Operacao (anulada,data) values (0,To_Date('14-3-2021', 'DD-MM-YYYY'));</v>
      </c>
      <c r="O64" s="7" t="str">
        <f>"Insert into IncorporacaoSolo (id,cultura,area) values ("&amp;K64&amp;","&amp;J64&amp;","&amp;G64&amp;");"</f>
        <v>Insert into IncorporacaoSolo (id,cultura,area) values (63,1,1.3);</v>
      </c>
    </row>
    <row r="65" spans="1:17" x14ac:dyDescent="0.2">
      <c r="A65">
        <v>101</v>
      </c>
      <c r="B65" s="8" t="s">
        <v>179</v>
      </c>
      <c r="C65" t="s">
        <v>215</v>
      </c>
      <c r="E65" t="s">
        <v>206</v>
      </c>
      <c r="F65" s="1">
        <v>44285</v>
      </c>
      <c r="G65">
        <v>1.3</v>
      </c>
      <c r="H65" t="s">
        <v>180</v>
      </c>
      <c r="J65">
        <v>1</v>
      </c>
      <c r="K65">
        <v>64</v>
      </c>
      <c r="L65" t="str">
        <f t="shared" si="14"/>
        <v>Incorporacao no solo</v>
      </c>
      <c r="N65" t="str">
        <f t="shared" si="15"/>
        <v>Insert into Operacao (anulada,data) values (0,To_Date('30-3-2021', 'DD-MM-YYYY'));</v>
      </c>
      <c r="O65" s="7" t="str">
        <f>"Insert into IncorporacaoSolo (id,cultura,area) values ("&amp;K65&amp;","&amp;J65&amp;","&amp;G65&amp;");"</f>
        <v>Insert into IncorporacaoSolo (id,cultura,area) values (64,1,1.3);</v>
      </c>
    </row>
    <row r="66" spans="1:17" x14ac:dyDescent="0.2">
      <c r="A66">
        <v>101</v>
      </c>
      <c r="B66" s="8" t="s">
        <v>179</v>
      </c>
      <c r="C66" t="s">
        <v>214</v>
      </c>
      <c r="E66" t="s">
        <v>207</v>
      </c>
      <c r="F66" s="1">
        <v>44301</v>
      </c>
      <c r="G66">
        <v>30</v>
      </c>
      <c r="H66" t="s">
        <v>218</v>
      </c>
      <c r="J66">
        <v>2</v>
      </c>
      <c r="K66">
        <v>65</v>
      </c>
      <c r="L66" t="s">
        <v>257</v>
      </c>
      <c r="N66" t="str">
        <f t="shared" si="15"/>
        <v>Insert into Operacao (anulada,data) values (0,To_Date('15-4-2021', 'DD-MM-YYYY'));</v>
      </c>
      <c r="O66" t="str">
        <f t="shared" ref="O66" si="31">"Insert into "&amp;L66&amp;" (id,cultura,area,quantidade) values ("&amp;K66&amp;","&amp;J66&amp;",(select area from cultura inner join parcela on parcela.designacao = cultura.parcela where id="&amp;J66&amp;"), "&amp;G66&amp;");"</f>
        <v>Insert into Semeadura (id,cultura,area,quantidade) values (65,2,(select area from cultura inner join parcela on parcela.designacao = cultura.parcela where id=2), 30);</v>
      </c>
    </row>
    <row r="67" spans="1:17" x14ac:dyDescent="0.2">
      <c r="A67">
        <v>104</v>
      </c>
      <c r="B67" s="8" t="s">
        <v>183</v>
      </c>
      <c r="C67" t="s">
        <v>216</v>
      </c>
      <c r="D67" t="s">
        <v>217</v>
      </c>
      <c r="E67" t="s">
        <v>48</v>
      </c>
      <c r="F67" s="1">
        <v>44318</v>
      </c>
      <c r="G67">
        <v>10</v>
      </c>
      <c r="H67" t="s">
        <v>218</v>
      </c>
      <c r="I67" t="s">
        <v>161</v>
      </c>
      <c r="J67">
        <v>22</v>
      </c>
      <c r="K67">
        <v>66</v>
      </c>
      <c r="L67" t="str">
        <f t="shared" si="14"/>
        <v>Fertilizacao</v>
      </c>
      <c r="N67" t="str">
        <f t="shared" si="15"/>
        <v>Insert into Operacao (anulada,data) values (0,To_Date('2-5-2021', 'DD-MM-YYYY'));</v>
      </c>
      <c r="O67" t="str">
        <f t="shared" ref="O67:O69" si="32">"Insert into operacaoFatorProducao (id,fatorproducao,quantidade,parcela) values ("&amp;K67&amp;",(select designacao from fatorproducao where designacao like '"&amp;I67&amp;"'),"&amp;G67&amp;",(select designacao from parcela where designacao like '"&amp;B67&amp;"'));"</f>
        <v>Insert into operacaoFatorProducao (id,fatorproducao,quantidade,parcela) values (66,(select designacao from fatorproducao where designacao like 'EPSO Microtop'),10,(select designacao from parcela where designacao like 'Lameiro da ponte'));</v>
      </c>
      <c r="P67" t="str">
        <f t="shared" ref="P67:P69" si="33">"Insert into culturaOperacaoFatorProducao (operacaofatorproducao,cultura) values ("&amp;K67&amp;","&amp;J67&amp;");"</f>
        <v>Insert into culturaOperacaoFatorProducao (operacaofatorproducao,cultura) values (66,22);</v>
      </c>
      <c r="Q67" t="str">
        <f t="shared" ref="Q67:Q69" si="34">"insert into Operacao"&amp;L67&amp;" (id,modo) values ("&amp;K67&amp;",(select id from modo where modo like '"&amp;D67&amp;"'));"</f>
        <v>insert into OperacaoFertilizacao (id,modo) values (66,(select id from modo where modo like 'Foliar'));</v>
      </c>
    </row>
    <row r="68" spans="1:17" x14ac:dyDescent="0.2">
      <c r="A68">
        <v>104</v>
      </c>
      <c r="B68" s="8" t="s">
        <v>183</v>
      </c>
      <c r="C68" t="s">
        <v>216</v>
      </c>
      <c r="D68" t="s">
        <v>217</v>
      </c>
      <c r="E68" t="s">
        <v>48</v>
      </c>
      <c r="F68" s="1">
        <v>44318</v>
      </c>
      <c r="G68">
        <v>10</v>
      </c>
      <c r="H68" t="s">
        <v>218</v>
      </c>
      <c r="I68" t="s">
        <v>161</v>
      </c>
      <c r="J68">
        <v>23</v>
      </c>
      <c r="K68">
        <v>67</v>
      </c>
      <c r="L68" t="str">
        <f t="shared" si="14"/>
        <v>Fertilizacao</v>
      </c>
      <c r="N68" t="str">
        <f t="shared" si="15"/>
        <v>Insert into Operacao (anulada,data) values (0,To_Date('2-5-2021', 'DD-MM-YYYY'));</v>
      </c>
      <c r="O68" t="str">
        <f t="shared" si="32"/>
        <v>Insert into operacaoFatorProducao (id,fatorproducao,quantidade,parcela) values (67,(select designacao from fatorproducao where designacao like 'EPSO Microtop'),10,(select designacao from parcela where designacao like 'Lameiro da ponte'));</v>
      </c>
      <c r="P68" t="str">
        <f t="shared" si="33"/>
        <v>Insert into culturaOperacaoFatorProducao (operacaofatorproducao,cultura) values (67,23);</v>
      </c>
      <c r="Q68" t="str">
        <f t="shared" si="34"/>
        <v>insert into OperacaoFertilizacao (id,modo) values (67,(select id from modo where modo like 'Foliar'));</v>
      </c>
    </row>
    <row r="69" spans="1:17" x14ac:dyDescent="0.2">
      <c r="A69">
        <v>104</v>
      </c>
      <c r="B69" s="8" t="s">
        <v>183</v>
      </c>
      <c r="C69" t="s">
        <v>216</v>
      </c>
      <c r="D69" t="s">
        <v>217</v>
      </c>
      <c r="E69" t="s">
        <v>48</v>
      </c>
      <c r="F69" s="1">
        <v>44318</v>
      </c>
      <c r="G69">
        <v>10</v>
      </c>
      <c r="H69" t="s">
        <v>218</v>
      </c>
      <c r="I69" t="s">
        <v>161</v>
      </c>
      <c r="J69">
        <v>25</v>
      </c>
      <c r="K69">
        <v>68</v>
      </c>
      <c r="L69" t="str">
        <f t="shared" si="14"/>
        <v>Fertilizacao</v>
      </c>
      <c r="N69" t="str">
        <f t="shared" si="15"/>
        <v>Insert into Operacao (anulada,data) values (0,To_Date('2-5-2021', 'DD-MM-YYYY'));</v>
      </c>
      <c r="O69" t="str">
        <f t="shared" si="32"/>
        <v>Insert into operacaoFatorProducao (id,fatorproducao,quantidade,parcela) values (68,(select designacao from fatorproducao where designacao like 'EPSO Microtop'),10,(select designacao from parcela where designacao like 'Lameiro da ponte'));</v>
      </c>
      <c r="P69" t="str">
        <f t="shared" si="33"/>
        <v>Insert into culturaOperacaoFatorProducao (operacaofatorproducao,cultura) values (68,25);</v>
      </c>
      <c r="Q69" t="str">
        <f t="shared" si="34"/>
        <v>insert into OperacaoFertilizacao (id,modo) values (68,(select id from modo where modo like 'Foliar'));</v>
      </c>
    </row>
    <row r="70" spans="1:17" x14ac:dyDescent="0.2">
      <c r="A70">
        <v>106</v>
      </c>
      <c r="B70" s="8" t="s">
        <v>220</v>
      </c>
      <c r="C70" t="s">
        <v>7</v>
      </c>
      <c r="E70" t="s">
        <v>104</v>
      </c>
      <c r="F70" s="1">
        <v>44321</v>
      </c>
      <c r="G70">
        <v>2200</v>
      </c>
      <c r="H70" t="s">
        <v>218</v>
      </c>
      <c r="J70">
        <v>16</v>
      </c>
      <c r="K70">
        <v>69</v>
      </c>
      <c r="L70" t="str">
        <f t="shared" si="14"/>
        <v>Colheita</v>
      </c>
      <c r="N70" t="str">
        <f t="shared" si="15"/>
        <v>Insert into Operacao (anulada,data) values (0,To_Date('5-5-2021', 'DD-MM-YYYY'));</v>
      </c>
      <c r="O70" s="7" t="str">
        <f t="shared" ref="O70:O71" si="35">"Insert into Colheita (id,cultura,quantidade) values ("&amp;K70&amp;","&amp;J70&amp;", "&amp;G70&amp;");"</f>
        <v>Insert into Colheita (id,cultura,quantidade) values (69,16, 2200);</v>
      </c>
    </row>
    <row r="71" spans="1:17" x14ac:dyDescent="0.2">
      <c r="A71">
        <v>106</v>
      </c>
      <c r="B71" s="8" t="s">
        <v>220</v>
      </c>
      <c r="C71" t="s">
        <v>7</v>
      </c>
      <c r="E71" t="s">
        <v>104</v>
      </c>
      <c r="F71" s="1">
        <v>44331</v>
      </c>
      <c r="G71">
        <v>1400</v>
      </c>
      <c r="H71" t="s">
        <v>218</v>
      </c>
      <c r="J71">
        <v>16</v>
      </c>
      <c r="K71">
        <v>70</v>
      </c>
      <c r="L71" t="str">
        <f t="shared" ref="L71:L108" si="36">SUBSTITUTE(C71,"ção","cao")</f>
        <v>Colheita</v>
      </c>
      <c r="N71" t="str">
        <f t="shared" ref="N71:N109" si="37">"Insert into Operacao (anulada,data) values (0,To_Date('"&amp;DAY(F71)&amp;"-"&amp;MONTH(F71)&amp;"-"&amp;YEAR(F71)&amp;"', 'DD-MM-YYYY'));"</f>
        <v>Insert into Operacao (anulada,data) values (0,To_Date('15-5-2021', 'DD-MM-YYYY'));</v>
      </c>
      <c r="O71" s="7" t="str">
        <f t="shared" si="35"/>
        <v>Insert into Colheita (id,cultura,quantidade) values (70,16, 1400);</v>
      </c>
    </row>
    <row r="72" spans="1:17" x14ac:dyDescent="0.2">
      <c r="A72">
        <v>106</v>
      </c>
      <c r="B72" s="8" t="s">
        <v>220</v>
      </c>
      <c r="C72" t="s">
        <v>214</v>
      </c>
      <c r="E72" t="s">
        <v>102</v>
      </c>
      <c r="F72" s="1">
        <v>44349</v>
      </c>
      <c r="G72">
        <v>0.6</v>
      </c>
      <c r="H72" t="s">
        <v>218</v>
      </c>
      <c r="J72">
        <v>17</v>
      </c>
      <c r="K72">
        <v>71</v>
      </c>
      <c r="L72" t="s">
        <v>257</v>
      </c>
      <c r="N72" t="str">
        <f t="shared" si="37"/>
        <v>Insert into Operacao (anulada,data) values (0,To_Date('2-6-2021', 'DD-MM-YYYY'));</v>
      </c>
      <c r="O72" t="str">
        <f>"Insert into "&amp;L72&amp;" (id,cultura,area,quantidade) values ("&amp;K72&amp;","&amp;J72&amp;",(select area from cultura inner join parcela on parcela.designacao = cultura.parcela where id="&amp;J72&amp;"), "&amp;G72&amp;");"</f>
        <v>Insert into Semeadura (id,cultura,area,quantidade) values (71,17,(select area from cultura inner join parcela on parcela.designacao = cultura.parcela where id=17), 0.6);</v>
      </c>
    </row>
    <row r="73" spans="1:17" x14ac:dyDescent="0.2">
      <c r="A73">
        <v>107</v>
      </c>
      <c r="B73" s="8" t="s">
        <v>246</v>
      </c>
      <c r="C73" t="s">
        <v>7</v>
      </c>
      <c r="E73" t="s">
        <v>247</v>
      </c>
      <c r="F73" s="1">
        <v>44392</v>
      </c>
      <c r="G73">
        <v>300</v>
      </c>
      <c r="H73" t="s">
        <v>218</v>
      </c>
      <c r="J73">
        <v>26</v>
      </c>
      <c r="K73">
        <v>72</v>
      </c>
      <c r="L73" t="str">
        <f t="shared" si="36"/>
        <v>Colheita</v>
      </c>
      <c r="N73" t="str">
        <f t="shared" si="37"/>
        <v>Insert into Operacao (anulada,data) values (0,To_Date('15-7-2021', 'DD-MM-YYYY'));</v>
      </c>
      <c r="O73" s="7" t="str">
        <f t="shared" ref="O73:O74" si="38">"Insert into Colheita (id,cultura,quantidade) values ("&amp;K73&amp;","&amp;J73&amp;", "&amp;G73&amp;");"</f>
        <v>Insert into Colheita (id,cultura,quantidade) values (72,26, 300);</v>
      </c>
    </row>
    <row r="74" spans="1:17" x14ac:dyDescent="0.2">
      <c r="A74">
        <v>107</v>
      </c>
      <c r="B74" s="8" t="s">
        <v>246</v>
      </c>
      <c r="C74" t="s">
        <v>7</v>
      </c>
      <c r="E74" t="s">
        <v>247</v>
      </c>
      <c r="F74" s="1">
        <v>44397</v>
      </c>
      <c r="G74">
        <v>400</v>
      </c>
      <c r="H74" t="s">
        <v>218</v>
      </c>
      <c r="J74">
        <v>26</v>
      </c>
      <c r="K74">
        <v>73</v>
      </c>
      <c r="L74" t="str">
        <f t="shared" si="36"/>
        <v>Colheita</v>
      </c>
      <c r="N74" t="str">
        <f t="shared" si="37"/>
        <v>Insert into Operacao (anulada,data) values (0,To_Date('20-7-2021', 'DD-MM-YYYY'));</v>
      </c>
      <c r="O74" s="7" t="str">
        <f t="shared" si="38"/>
        <v>Insert into Colheita (id,cultura,quantidade) values (73,26, 400);</v>
      </c>
    </row>
    <row r="75" spans="1:17" x14ac:dyDescent="0.2">
      <c r="A75">
        <v>101</v>
      </c>
      <c r="B75" s="8" t="s">
        <v>179</v>
      </c>
      <c r="C75" t="s">
        <v>7</v>
      </c>
      <c r="E75" t="s">
        <v>207</v>
      </c>
      <c r="F75" s="1">
        <v>44420</v>
      </c>
      <c r="G75">
        <v>3300</v>
      </c>
      <c r="H75" t="s">
        <v>218</v>
      </c>
      <c r="J75">
        <v>2</v>
      </c>
      <c r="K75">
        <v>74</v>
      </c>
      <c r="L75" t="str">
        <f t="shared" si="36"/>
        <v>Colheita</v>
      </c>
      <c r="N75" t="str">
        <f t="shared" si="37"/>
        <v>Insert into Operacao (anulada,data) values (0,To_Date('12-8-2021', 'DD-MM-YYYY'));</v>
      </c>
      <c r="O75" s="7" t="str">
        <f>"Insert into Colheita (id,cultura,quantidade) values ("&amp;K75&amp;","&amp;J75&amp;", "&amp;G75&amp;");"</f>
        <v>Insert into Colheita (id,cultura,quantidade) values (74,2, 3300);</v>
      </c>
    </row>
    <row r="76" spans="1:17" x14ac:dyDescent="0.2">
      <c r="A76">
        <v>104</v>
      </c>
      <c r="B76" s="8" t="s">
        <v>183</v>
      </c>
      <c r="C76" t="s">
        <v>7</v>
      </c>
      <c r="E76" t="s">
        <v>205</v>
      </c>
      <c r="F76" s="1">
        <v>44432</v>
      </c>
      <c r="G76">
        <v>900</v>
      </c>
      <c r="H76" t="s">
        <v>218</v>
      </c>
      <c r="J76">
        <v>25</v>
      </c>
      <c r="K76">
        <v>75</v>
      </c>
      <c r="L76" t="str">
        <f t="shared" si="36"/>
        <v>Colheita</v>
      </c>
      <c r="N76" t="str">
        <f t="shared" si="37"/>
        <v>Insert into Operacao (anulada,data) values (0,To_Date('24-8-2021', 'DD-MM-YYYY'));</v>
      </c>
      <c r="O76" s="7" t="str">
        <f t="shared" ref="O76:O81" si="39">"Insert into Colheita (id,cultura,quantidade) values ("&amp;K76&amp;","&amp;J76&amp;", "&amp;G76&amp;");"</f>
        <v>Insert into Colheita (id,cultura,quantidade) values (75,25, 900);</v>
      </c>
    </row>
    <row r="77" spans="1:17" x14ac:dyDescent="0.2">
      <c r="A77">
        <v>103</v>
      </c>
      <c r="B77" s="8" t="s">
        <v>182</v>
      </c>
      <c r="C77" t="s">
        <v>7</v>
      </c>
      <c r="E77" t="s">
        <v>239</v>
      </c>
      <c r="F77" s="1">
        <v>44433</v>
      </c>
      <c r="G77">
        <v>3300</v>
      </c>
      <c r="H77" t="s">
        <v>218</v>
      </c>
      <c r="J77">
        <v>7</v>
      </c>
      <c r="K77">
        <v>76</v>
      </c>
      <c r="L77" t="str">
        <f t="shared" si="36"/>
        <v>Colheita</v>
      </c>
      <c r="N77" t="str">
        <f t="shared" si="37"/>
        <v>Insert into Operacao (anulada,data) values (0,To_Date('25-8-2021', 'DD-MM-YYYY'));</v>
      </c>
      <c r="O77" s="7" t="str">
        <f t="shared" si="39"/>
        <v>Insert into Colheita (id,cultura,quantidade) values (76,7, 3300);</v>
      </c>
    </row>
    <row r="78" spans="1:17" x14ac:dyDescent="0.2">
      <c r="A78">
        <v>106</v>
      </c>
      <c r="B78" s="8" t="s">
        <v>220</v>
      </c>
      <c r="C78" t="s">
        <v>7</v>
      </c>
      <c r="E78" t="s">
        <v>102</v>
      </c>
      <c r="F78" s="1">
        <v>44436</v>
      </c>
      <c r="G78">
        <v>600</v>
      </c>
      <c r="H78" t="s">
        <v>218</v>
      </c>
      <c r="J78">
        <v>17</v>
      </c>
      <c r="K78">
        <v>77</v>
      </c>
      <c r="L78" t="str">
        <f t="shared" si="36"/>
        <v>Colheita</v>
      </c>
      <c r="N78" t="str">
        <f t="shared" si="37"/>
        <v>Insert into Operacao (anulada,data) values (0,To_Date('28-8-2021', 'DD-MM-YYYY'));</v>
      </c>
      <c r="O78" s="7" t="str">
        <f t="shared" si="39"/>
        <v>Insert into Colheita (id,cultura,quantidade) values (77,17, 600);</v>
      </c>
    </row>
    <row r="79" spans="1:17" x14ac:dyDescent="0.2">
      <c r="A79">
        <v>104</v>
      </c>
      <c r="B79" s="8" t="s">
        <v>183</v>
      </c>
      <c r="C79" t="s">
        <v>7</v>
      </c>
      <c r="E79" t="s">
        <v>205</v>
      </c>
      <c r="F79" s="1">
        <v>44444</v>
      </c>
      <c r="G79">
        <v>800</v>
      </c>
      <c r="H79" t="s">
        <v>218</v>
      </c>
      <c r="J79">
        <v>25</v>
      </c>
      <c r="K79">
        <v>78</v>
      </c>
      <c r="L79" t="str">
        <f t="shared" si="36"/>
        <v>Colheita</v>
      </c>
      <c r="N79" t="str">
        <f t="shared" si="37"/>
        <v>Insert into Operacao (anulada,data) values (0,To_Date('5-9-2021', 'DD-MM-YYYY'));</v>
      </c>
      <c r="O79" s="7" t="str">
        <f t="shared" si="39"/>
        <v>Insert into Colheita (id,cultura,quantidade) values (78,25, 800);</v>
      </c>
    </row>
    <row r="80" spans="1:17" x14ac:dyDescent="0.2">
      <c r="A80">
        <v>106</v>
      </c>
      <c r="B80" s="8" t="s">
        <v>220</v>
      </c>
      <c r="C80" t="s">
        <v>7</v>
      </c>
      <c r="E80" t="s">
        <v>102</v>
      </c>
      <c r="F80" s="1">
        <v>44446</v>
      </c>
      <c r="G80">
        <v>1800</v>
      </c>
      <c r="H80" t="s">
        <v>218</v>
      </c>
      <c r="J80">
        <v>17</v>
      </c>
      <c r="K80">
        <v>79</v>
      </c>
      <c r="L80" t="str">
        <f t="shared" si="36"/>
        <v>Colheita</v>
      </c>
      <c r="N80" t="str">
        <f t="shared" si="37"/>
        <v>Insert into Operacao (anulada,data) values (0,To_Date('7-9-2021', 'DD-MM-YYYY'));</v>
      </c>
      <c r="O80" s="7" t="str">
        <f t="shared" si="39"/>
        <v>Insert into Colheita (id,cultura,quantidade) values (79,17, 1800);</v>
      </c>
    </row>
    <row r="81" spans="1:15" x14ac:dyDescent="0.2">
      <c r="A81">
        <v>104</v>
      </c>
      <c r="B81" s="8" t="s">
        <v>183</v>
      </c>
      <c r="C81" t="s">
        <v>7</v>
      </c>
      <c r="E81" t="s">
        <v>203</v>
      </c>
      <c r="F81" s="1">
        <v>44451</v>
      </c>
      <c r="G81">
        <v>800</v>
      </c>
      <c r="H81" t="s">
        <v>218</v>
      </c>
      <c r="J81">
        <v>22</v>
      </c>
      <c r="K81">
        <v>80</v>
      </c>
      <c r="L81" t="str">
        <f t="shared" si="36"/>
        <v>Colheita</v>
      </c>
      <c r="N81" t="str">
        <f t="shared" si="37"/>
        <v>Insert into Operacao (anulada,data) values (0,To_Date('12-9-2021', 'DD-MM-YYYY'));</v>
      </c>
      <c r="O81" s="7" t="str">
        <f t="shared" si="39"/>
        <v>Insert into Colheita (id,cultura,quantidade) values (80,22, 800);</v>
      </c>
    </row>
    <row r="82" spans="1:15" x14ac:dyDescent="0.2">
      <c r="A82">
        <v>106</v>
      </c>
      <c r="B82" s="8" t="s">
        <v>220</v>
      </c>
      <c r="C82" t="s">
        <v>214</v>
      </c>
      <c r="E82" t="s">
        <v>227</v>
      </c>
      <c r="F82" s="1">
        <v>44459</v>
      </c>
      <c r="G82">
        <v>0.6</v>
      </c>
      <c r="H82" t="s">
        <v>218</v>
      </c>
      <c r="J82">
        <v>18</v>
      </c>
      <c r="K82">
        <v>81</v>
      </c>
      <c r="L82" t="s">
        <v>257</v>
      </c>
      <c r="N82" t="str">
        <f t="shared" si="37"/>
        <v>Insert into Operacao (anulada,data) values (0,To_Date('20-9-2021', 'DD-MM-YYYY'));</v>
      </c>
      <c r="O82" t="str">
        <f>"Insert into "&amp;L82&amp;" (id,cultura,area,quantidade) values ("&amp;K82&amp;","&amp;J82&amp;",(select area from cultura inner join parcela on parcela.designacao = cultura.parcela where id="&amp;J82&amp;"), "&amp;G82&amp;");"</f>
        <v>Insert into Semeadura (id,cultura,area,quantidade) values (81,18,(select area from cultura inner join parcela on parcela.designacao = cultura.parcela where id=18), 0.6);</v>
      </c>
    </row>
    <row r="83" spans="1:15" x14ac:dyDescent="0.2">
      <c r="A83">
        <v>104</v>
      </c>
      <c r="B83" s="8" t="s">
        <v>183</v>
      </c>
      <c r="C83" t="s">
        <v>7</v>
      </c>
      <c r="E83" t="s">
        <v>203</v>
      </c>
      <c r="F83" s="1">
        <v>44462</v>
      </c>
      <c r="G83">
        <v>1200</v>
      </c>
      <c r="H83" t="s">
        <v>218</v>
      </c>
      <c r="J83">
        <v>22</v>
      </c>
      <c r="K83">
        <v>82</v>
      </c>
      <c r="L83" t="str">
        <f t="shared" si="36"/>
        <v>Colheita</v>
      </c>
      <c r="N83" t="str">
        <f t="shared" si="37"/>
        <v>Insert into Operacao (anulada,data) values (0,To_Date('23-9-2021', 'DD-MM-YYYY'));</v>
      </c>
      <c r="O83" s="7" t="str">
        <f>"Insert into Colheita (id,cultura,quantidade) values ("&amp;K83&amp;","&amp;J83&amp;", "&amp;G83&amp;");"</f>
        <v>Insert into Colheita (id,cultura,quantidade) values (82,22, 1200);</v>
      </c>
    </row>
    <row r="84" spans="1:15" x14ac:dyDescent="0.2">
      <c r="A84">
        <v>104</v>
      </c>
      <c r="B84" s="8" t="s">
        <v>183</v>
      </c>
      <c r="C84" t="s">
        <v>7</v>
      </c>
      <c r="E84" t="s">
        <v>204</v>
      </c>
      <c r="F84" s="1">
        <v>44481</v>
      </c>
      <c r="G84">
        <v>950</v>
      </c>
      <c r="H84" t="s">
        <v>218</v>
      </c>
      <c r="J84">
        <v>23</v>
      </c>
      <c r="K84">
        <v>83</v>
      </c>
      <c r="L84" t="str">
        <f t="shared" si="36"/>
        <v>Colheita</v>
      </c>
      <c r="N84" t="str">
        <f t="shared" si="37"/>
        <v>Insert into Operacao (anulada,data) values (0,To_Date('12-10-2021', 'DD-MM-YYYY'));</v>
      </c>
      <c r="O84" s="7" t="str">
        <f t="shared" ref="O84:O88" si="40">"Insert into Colheita (id,cultura,quantidade) values ("&amp;K84&amp;","&amp;J84&amp;", "&amp;G84&amp;");"</f>
        <v>Insert into Colheita (id,cultura,quantidade) values (83,23, 950);</v>
      </c>
    </row>
    <row r="85" spans="1:15" x14ac:dyDescent="0.2">
      <c r="A85">
        <v>104</v>
      </c>
      <c r="B85" s="8" t="s">
        <v>183</v>
      </c>
      <c r="C85" t="s">
        <v>7</v>
      </c>
      <c r="E85" t="s">
        <v>204</v>
      </c>
      <c r="F85" s="1">
        <v>44503</v>
      </c>
      <c r="G85">
        <v>750</v>
      </c>
      <c r="H85" t="s">
        <v>218</v>
      </c>
      <c r="J85">
        <v>23</v>
      </c>
      <c r="K85">
        <v>84</v>
      </c>
      <c r="L85" t="str">
        <f t="shared" si="36"/>
        <v>Colheita</v>
      </c>
      <c r="N85" t="str">
        <f t="shared" si="37"/>
        <v>Insert into Operacao (anulada,data) values (0,To_Date('3-11-2021', 'DD-MM-YYYY'));</v>
      </c>
      <c r="O85" s="7" t="str">
        <f t="shared" si="40"/>
        <v>Insert into Colheita (id,cultura,quantidade) values (84,23, 750);</v>
      </c>
    </row>
    <row r="86" spans="1:15" x14ac:dyDescent="0.2">
      <c r="A86">
        <v>102</v>
      </c>
      <c r="B86" s="8" t="s">
        <v>181</v>
      </c>
      <c r="C86" t="s">
        <v>7</v>
      </c>
      <c r="E86" t="s">
        <v>200</v>
      </c>
      <c r="F86" s="1">
        <v>44510</v>
      </c>
      <c r="G86">
        <v>210</v>
      </c>
      <c r="H86" t="s">
        <v>218</v>
      </c>
      <c r="J86">
        <v>11</v>
      </c>
      <c r="K86">
        <v>85</v>
      </c>
      <c r="L86" t="str">
        <f t="shared" si="36"/>
        <v>Colheita</v>
      </c>
      <c r="N86" t="str">
        <f t="shared" si="37"/>
        <v>Insert into Operacao (anulada,data) values (0,To_Date('10-11-2021', 'DD-MM-YYYY'));</v>
      </c>
      <c r="O86" s="7" t="str">
        <f t="shared" si="40"/>
        <v>Insert into Colheita (id,cultura,quantidade) values (85,11, 210);</v>
      </c>
    </row>
    <row r="87" spans="1:15" x14ac:dyDescent="0.2">
      <c r="A87">
        <v>102</v>
      </c>
      <c r="B87" s="8" t="s">
        <v>181</v>
      </c>
      <c r="C87" t="s">
        <v>7</v>
      </c>
      <c r="E87" t="s">
        <v>202</v>
      </c>
      <c r="F87" s="1">
        <v>44510</v>
      </c>
      <c r="G87">
        <v>120</v>
      </c>
      <c r="H87" t="s">
        <v>218</v>
      </c>
      <c r="J87">
        <v>12</v>
      </c>
      <c r="K87">
        <v>86</v>
      </c>
      <c r="L87" t="str">
        <f t="shared" si="36"/>
        <v>Colheita</v>
      </c>
      <c r="N87" t="str">
        <f t="shared" si="37"/>
        <v>Insert into Operacao (anulada,data) values (0,To_Date('10-11-2021', 'DD-MM-YYYY'));</v>
      </c>
      <c r="O87" s="7" t="str">
        <f t="shared" si="40"/>
        <v>Insert into Colheita (id,cultura,quantidade) values (86,12, 120);</v>
      </c>
    </row>
    <row r="88" spans="1:15" x14ac:dyDescent="0.2">
      <c r="A88">
        <v>106</v>
      </c>
      <c r="B88" s="8" t="s">
        <v>220</v>
      </c>
      <c r="C88" t="s">
        <v>7</v>
      </c>
      <c r="E88" t="s">
        <v>227</v>
      </c>
      <c r="F88" s="1">
        <v>44515</v>
      </c>
      <c r="G88">
        <v>600</v>
      </c>
      <c r="H88" t="s">
        <v>218</v>
      </c>
      <c r="J88">
        <v>18</v>
      </c>
      <c r="K88">
        <v>87</v>
      </c>
      <c r="L88" t="str">
        <f t="shared" si="36"/>
        <v>Colheita</v>
      </c>
      <c r="N88" t="str">
        <f t="shared" si="37"/>
        <v>Insert into Operacao (anulada,data) values (0,To_Date('15-11-2021', 'DD-MM-YYYY'));</v>
      </c>
      <c r="O88" s="7" t="str">
        <f t="shared" si="40"/>
        <v>Insert into Colheita (id,cultura,quantidade) values (87,18, 600);</v>
      </c>
    </row>
    <row r="89" spans="1:15" x14ac:dyDescent="0.2">
      <c r="A89">
        <v>102</v>
      </c>
      <c r="B89" s="8" t="s">
        <v>181</v>
      </c>
      <c r="C89" t="s">
        <v>5</v>
      </c>
      <c r="E89" t="s">
        <v>200</v>
      </c>
      <c r="F89" s="1">
        <v>44517</v>
      </c>
      <c r="G89">
        <v>30</v>
      </c>
      <c r="H89" t="s">
        <v>201</v>
      </c>
      <c r="J89">
        <v>11</v>
      </c>
      <c r="K89">
        <v>88</v>
      </c>
      <c r="L89" t="str">
        <f t="shared" si="36"/>
        <v>Poda</v>
      </c>
      <c r="N89" t="str">
        <f t="shared" si="37"/>
        <v>Insert into Operacao (anulada,data) values (0,To_Date('17-11-2021', 'DD-MM-YYYY'));</v>
      </c>
      <c r="O89" s="7" t="str">
        <f t="shared" ref="O89:O94" si="41">"Insert into Poda (id,cultura,quantidade) values ("&amp;K89&amp;","&amp;J89&amp;", "&amp;G89&amp;");"</f>
        <v>Insert into Poda (id,cultura,quantidade) values (88,11, 30);</v>
      </c>
    </row>
    <row r="90" spans="1:15" x14ac:dyDescent="0.2">
      <c r="A90">
        <v>102</v>
      </c>
      <c r="B90" s="8" t="s">
        <v>181</v>
      </c>
      <c r="C90" t="s">
        <v>5</v>
      </c>
      <c r="E90" t="s">
        <v>202</v>
      </c>
      <c r="F90" s="1">
        <v>44517</v>
      </c>
      <c r="G90">
        <v>20</v>
      </c>
      <c r="H90" t="s">
        <v>201</v>
      </c>
      <c r="J90">
        <v>12</v>
      </c>
      <c r="K90">
        <v>89</v>
      </c>
      <c r="L90" t="str">
        <f t="shared" si="36"/>
        <v>Poda</v>
      </c>
      <c r="N90" t="str">
        <f t="shared" si="37"/>
        <v>Insert into Operacao (anulada,data) values (0,To_Date('17-11-2021', 'DD-MM-YYYY'));</v>
      </c>
      <c r="O90" s="7" t="str">
        <f t="shared" si="41"/>
        <v>Insert into Poda (id,cultura,quantidade) values (89,12, 20);</v>
      </c>
    </row>
    <row r="91" spans="1:15" x14ac:dyDescent="0.2">
      <c r="A91">
        <v>104</v>
      </c>
      <c r="B91" s="8" t="s">
        <v>183</v>
      </c>
      <c r="C91" t="s">
        <v>5</v>
      </c>
      <c r="E91" t="s">
        <v>205</v>
      </c>
      <c r="F91" s="1">
        <v>44528</v>
      </c>
      <c r="G91">
        <v>70</v>
      </c>
      <c r="H91" t="s">
        <v>201</v>
      </c>
      <c r="J91">
        <v>25</v>
      </c>
      <c r="K91">
        <v>90</v>
      </c>
      <c r="L91" t="str">
        <f t="shared" si="36"/>
        <v>Poda</v>
      </c>
      <c r="N91" t="str">
        <f t="shared" si="37"/>
        <v>Insert into Operacao (anulada,data) values (0,To_Date('28-11-2021', 'DD-MM-YYYY'));</v>
      </c>
      <c r="O91" s="7" t="str">
        <f t="shared" si="41"/>
        <v>Insert into Poda (id,cultura,quantidade) values (90,25, 70);</v>
      </c>
    </row>
    <row r="92" spans="1:15" x14ac:dyDescent="0.2">
      <c r="A92">
        <v>104</v>
      </c>
      <c r="B92" s="8" t="s">
        <v>183</v>
      </c>
      <c r="C92" t="s">
        <v>5</v>
      </c>
      <c r="E92" t="s">
        <v>203</v>
      </c>
      <c r="F92" s="1">
        <v>44533</v>
      </c>
      <c r="G92">
        <v>90</v>
      </c>
      <c r="H92" t="s">
        <v>201</v>
      </c>
      <c r="J92">
        <v>22</v>
      </c>
      <c r="K92">
        <v>91</v>
      </c>
      <c r="L92" t="str">
        <f t="shared" si="36"/>
        <v>Poda</v>
      </c>
      <c r="N92" t="str">
        <f t="shared" si="37"/>
        <v>Insert into Operacao (anulada,data) values (0,To_Date('3-12-2021', 'DD-MM-YYYY'));</v>
      </c>
      <c r="O92" s="7" t="str">
        <f t="shared" si="41"/>
        <v>Insert into Poda (id,cultura,quantidade) values (91,22, 90);</v>
      </c>
    </row>
    <row r="93" spans="1:15" x14ac:dyDescent="0.2">
      <c r="A93">
        <v>107</v>
      </c>
      <c r="B93" s="8" t="s">
        <v>246</v>
      </c>
      <c r="C93" t="s">
        <v>5</v>
      </c>
      <c r="E93" t="s">
        <v>247</v>
      </c>
      <c r="F93" s="1">
        <v>44546</v>
      </c>
      <c r="G93">
        <v>500</v>
      </c>
      <c r="H93" t="s">
        <v>201</v>
      </c>
      <c r="J93">
        <v>26</v>
      </c>
      <c r="K93">
        <v>92</v>
      </c>
      <c r="L93" t="str">
        <f t="shared" si="36"/>
        <v>Poda</v>
      </c>
      <c r="N93" t="str">
        <f t="shared" si="37"/>
        <v>Insert into Operacao (anulada,data) values (0,To_Date('16-12-2021', 'DD-MM-YYYY'));</v>
      </c>
      <c r="O93" s="7" t="str">
        <f t="shared" si="41"/>
        <v>Insert into Poda (id,cultura,quantidade) values (92,26, 500);</v>
      </c>
    </row>
    <row r="94" spans="1:15" x14ac:dyDescent="0.2">
      <c r="A94">
        <v>104</v>
      </c>
      <c r="B94" s="8" t="s">
        <v>183</v>
      </c>
      <c r="C94" t="s">
        <v>5</v>
      </c>
      <c r="E94" t="s">
        <v>204</v>
      </c>
      <c r="F94" s="1">
        <v>44548</v>
      </c>
      <c r="G94">
        <v>60</v>
      </c>
      <c r="H94" t="s">
        <v>201</v>
      </c>
      <c r="J94">
        <v>23</v>
      </c>
      <c r="K94">
        <v>93</v>
      </c>
      <c r="L94" t="str">
        <f t="shared" si="36"/>
        <v>Poda</v>
      </c>
      <c r="N94" t="str">
        <f t="shared" si="37"/>
        <v>Insert into Operacao (anulada,data) values (0,To_Date('18-12-2021', 'DD-MM-YYYY'));</v>
      </c>
      <c r="O94" s="7" t="str">
        <f t="shared" si="41"/>
        <v>Insert into Poda (id,cultura,quantidade) values (93,23, 60);</v>
      </c>
    </row>
    <row r="95" spans="1:15" x14ac:dyDescent="0.2">
      <c r="A95">
        <v>106</v>
      </c>
      <c r="B95" s="8" t="s">
        <v>220</v>
      </c>
      <c r="C95" t="s">
        <v>7</v>
      </c>
      <c r="E95" t="s">
        <v>227</v>
      </c>
      <c r="F95" s="1">
        <v>44548</v>
      </c>
      <c r="G95">
        <v>2500</v>
      </c>
      <c r="H95" t="s">
        <v>218</v>
      </c>
      <c r="J95">
        <v>18</v>
      </c>
      <c r="K95">
        <v>94</v>
      </c>
      <c r="L95" t="str">
        <f t="shared" si="36"/>
        <v>Colheita</v>
      </c>
      <c r="N95" t="str">
        <f t="shared" si="37"/>
        <v>Insert into Operacao (anulada,data) values (0,To_Date('18-12-2021', 'DD-MM-YYYY'));</v>
      </c>
      <c r="O95" s="7" t="str">
        <f>"Insert into Colheita (id,cultura,quantidade) values ("&amp;K95&amp;","&amp;J95&amp;", "&amp;G95&amp;");"</f>
        <v>Insert into Colheita (id,cultura,quantidade) values (94,18, 2500);</v>
      </c>
    </row>
    <row r="96" spans="1:15" x14ac:dyDescent="0.2">
      <c r="A96">
        <v>107</v>
      </c>
      <c r="B96" s="8" t="s">
        <v>246</v>
      </c>
      <c r="C96" t="s">
        <v>5</v>
      </c>
      <c r="E96" t="s">
        <v>251</v>
      </c>
      <c r="F96" s="1">
        <v>44548</v>
      </c>
      <c r="G96">
        <v>700</v>
      </c>
      <c r="H96" t="s">
        <v>201</v>
      </c>
      <c r="J96">
        <v>27</v>
      </c>
      <c r="K96">
        <v>95</v>
      </c>
      <c r="L96" t="str">
        <f t="shared" si="36"/>
        <v>Poda</v>
      </c>
      <c r="N96" t="str">
        <f t="shared" si="37"/>
        <v>Insert into Operacao (anulada,data) values (0,To_Date('18-12-2021', 'DD-MM-YYYY'));</v>
      </c>
      <c r="O96" s="7" t="str">
        <f>"Insert into Poda (id,cultura,quantidade) values ("&amp;K96&amp;","&amp;J96&amp;", "&amp;G96&amp;");"</f>
        <v>Insert into Poda (id,cultura,quantidade) values (95,27, 700);</v>
      </c>
    </row>
    <row r="97" spans="1:17" x14ac:dyDescent="0.2">
      <c r="A97">
        <v>106</v>
      </c>
      <c r="B97" s="8" t="s">
        <v>220</v>
      </c>
      <c r="C97" t="s">
        <v>7</v>
      </c>
      <c r="E97" t="s">
        <v>227</v>
      </c>
      <c r="F97" s="1">
        <v>44565</v>
      </c>
      <c r="G97">
        <v>2900</v>
      </c>
      <c r="H97" t="s">
        <v>218</v>
      </c>
      <c r="J97">
        <v>18</v>
      </c>
      <c r="K97">
        <v>96</v>
      </c>
      <c r="L97" t="str">
        <f t="shared" si="36"/>
        <v>Colheita</v>
      </c>
      <c r="N97" t="str">
        <f t="shared" si="37"/>
        <v>Insert into Operacao (anulada,data) values (0,To_Date('4-1-2022', 'DD-MM-YYYY'));</v>
      </c>
      <c r="O97" s="7" t="str">
        <f>"Insert into Colheita (id,cultura,quantidade) values ("&amp;K97&amp;","&amp;J97&amp;", "&amp;G97&amp;");"</f>
        <v>Insert into Colheita (id,cultura,quantidade) values (96,18, 2900);</v>
      </c>
    </row>
    <row r="98" spans="1:17" x14ac:dyDescent="0.2">
      <c r="A98">
        <v>107</v>
      </c>
      <c r="B98" s="8" t="s">
        <v>246</v>
      </c>
      <c r="C98" t="s">
        <v>252</v>
      </c>
      <c r="E98" t="s">
        <v>247</v>
      </c>
      <c r="F98" s="1">
        <v>44581</v>
      </c>
      <c r="G98">
        <v>3</v>
      </c>
      <c r="H98" t="s">
        <v>218</v>
      </c>
      <c r="I98" t="s">
        <v>144</v>
      </c>
      <c r="J98">
        <v>26</v>
      </c>
      <c r="K98">
        <v>97</v>
      </c>
      <c r="L98" t="str">
        <f t="shared" ref="L98:L99" si="42">SUBSTITUTE(C98,"ção fitofármaco","cao")</f>
        <v>Aplicacao</v>
      </c>
      <c r="N98" t="str">
        <f t="shared" si="37"/>
        <v>Insert into Operacao (anulada,data) values (0,To_Date('20-1-2022', 'DD-MM-YYYY'));</v>
      </c>
      <c r="O98" t="str">
        <f t="shared" ref="O98:O99" si="43">"Insert into operacaoFatorProducao (id,fatorproducao,quantidade,parcela) values ("&amp;K98&amp;",(select designacao from fatorproducao where designacao like '"&amp;I98&amp;"'),"&amp;G98&amp;",(select designacao from parcela where designacao like '"&amp;B98&amp;"'));"</f>
        <v>Insert into operacaoFatorProducao (id,fatorproducao,quantidade,parcela) values (97,(select designacao from fatorproducao where designacao like 'Calda Bordalesa ASCENZA'),3,(select designacao from parcela where designacao like 'Vinha'));</v>
      </c>
      <c r="P98" t="str">
        <f t="shared" ref="P98:P99" si="44">"Insert into culturaOperacaoFatorProducao (operacaofatorproducao,cultura) values ("&amp;K98&amp;","&amp;J98&amp;");"</f>
        <v>Insert into culturaOperacaoFatorProducao (operacaofatorproducao,cultura) values (97,26);</v>
      </c>
    </row>
    <row r="99" spans="1:17" x14ac:dyDescent="0.2">
      <c r="A99">
        <v>107</v>
      </c>
      <c r="B99" s="8" t="s">
        <v>246</v>
      </c>
      <c r="C99" t="s">
        <v>252</v>
      </c>
      <c r="E99" t="s">
        <v>251</v>
      </c>
      <c r="F99" s="1">
        <v>44581</v>
      </c>
      <c r="G99">
        <v>3.5</v>
      </c>
      <c r="H99" t="s">
        <v>218</v>
      </c>
      <c r="I99" t="s">
        <v>144</v>
      </c>
      <c r="J99">
        <v>27</v>
      </c>
      <c r="K99">
        <v>98</v>
      </c>
      <c r="L99" t="str">
        <f t="shared" si="42"/>
        <v>Aplicacao</v>
      </c>
      <c r="N99" t="str">
        <f t="shared" si="37"/>
        <v>Insert into Operacao (anulada,data) values (0,To_Date('20-1-2022', 'DD-MM-YYYY'));</v>
      </c>
      <c r="O99" t="str">
        <f t="shared" si="43"/>
        <v>Insert into operacaoFatorProducao (id,fatorproducao,quantidade,parcela) values (98,(select designacao from fatorproducao where designacao like 'Calda Bordalesa ASCENZA'),3.5,(select designacao from parcela where designacao like 'Vinha'));</v>
      </c>
      <c r="P99" t="str">
        <f t="shared" si="44"/>
        <v>Insert into culturaOperacaoFatorProducao (operacaofatorproducao,cultura) values (98,27);</v>
      </c>
    </row>
    <row r="100" spans="1:17" x14ac:dyDescent="0.2">
      <c r="A100">
        <v>106</v>
      </c>
      <c r="B100" s="8" t="s">
        <v>220</v>
      </c>
      <c r="C100" t="s">
        <v>214</v>
      </c>
      <c r="E100" t="s">
        <v>104</v>
      </c>
      <c r="F100" s="1">
        <v>44626</v>
      </c>
      <c r="G100">
        <v>0.9</v>
      </c>
      <c r="H100" t="s">
        <v>218</v>
      </c>
      <c r="J100">
        <v>19</v>
      </c>
      <c r="K100">
        <v>99</v>
      </c>
      <c r="L100" t="s">
        <v>257</v>
      </c>
      <c r="N100" t="str">
        <f t="shared" si="37"/>
        <v>Insert into Operacao (anulada,data) values (0,To_Date('6-3-2022', 'DD-MM-YYYY'));</v>
      </c>
      <c r="O100" t="str">
        <f>"Insert into "&amp;L100&amp;" (id,cultura,area,quantidade) values ("&amp;K100&amp;","&amp;J100&amp;",(select area from cultura inner join parcela on parcela.designacao = cultura.parcela where id="&amp;J100&amp;"), "&amp;G100&amp;");"</f>
        <v>Insert into Semeadura (id,cultura,area,quantidade) values (99,19,(select area from cultura inner join parcela on parcela.designacao = cultura.parcela where id=19), 0.9);</v>
      </c>
    </row>
    <row r="101" spans="1:17" x14ac:dyDescent="0.2">
      <c r="A101">
        <v>103</v>
      </c>
      <c r="B101" s="8" t="s">
        <v>182</v>
      </c>
      <c r="C101" t="s">
        <v>215</v>
      </c>
      <c r="E101" t="s">
        <v>206</v>
      </c>
      <c r="F101" s="1">
        <v>44639</v>
      </c>
      <c r="G101">
        <v>1.3</v>
      </c>
      <c r="H101" t="s">
        <v>180</v>
      </c>
      <c r="J101">
        <v>3</v>
      </c>
      <c r="K101">
        <v>100</v>
      </c>
      <c r="L101" t="str">
        <f t="shared" si="36"/>
        <v>Incorporacao no solo</v>
      </c>
      <c r="N101" t="str">
        <f t="shared" si="37"/>
        <v>Insert into Operacao (anulada,data) values (0,To_Date('19-3-2022', 'DD-MM-YYYY'));</v>
      </c>
      <c r="O101" s="7" t="str">
        <f t="shared" ref="O101:O102" si="45">"Insert into IncorporacaoSolo (id,cultura,area) values ("&amp;K101&amp;","&amp;J101&amp;","&amp;G101&amp;");"</f>
        <v>Insert into IncorporacaoSolo (id,cultura,area) values (100,3,1.3);</v>
      </c>
    </row>
    <row r="102" spans="1:17" x14ac:dyDescent="0.2">
      <c r="A102">
        <v>101</v>
      </c>
      <c r="B102" s="8" t="s">
        <v>179</v>
      </c>
      <c r="C102" t="s">
        <v>215</v>
      </c>
      <c r="E102" t="s">
        <v>206</v>
      </c>
      <c r="F102" s="1">
        <v>44656</v>
      </c>
      <c r="G102">
        <v>1.3</v>
      </c>
      <c r="H102" t="s">
        <v>180</v>
      </c>
      <c r="J102">
        <v>3</v>
      </c>
      <c r="K102">
        <v>101</v>
      </c>
      <c r="L102" t="str">
        <f t="shared" si="36"/>
        <v>Incorporacao no solo</v>
      </c>
      <c r="N102" t="str">
        <f t="shared" si="37"/>
        <v>Insert into Operacao (anulada,data) values (0,To_Date('5-4-2022', 'DD-MM-YYYY'));</v>
      </c>
      <c r="O102" s="7" t="str">
        <f t="shared" si="45"/>
        <v>Insert into IncorporacaoSolo (id,cultura,area) values (101,3,1.3);</v>
      </c>
    </row>
    <row r="103" spans="1:17" x14ac:dyDescent="0.2">
      <c r="A103">
        <v>101</v>
      </c>
      <c r="B103" s="8" t="s">
        <v>179</v>
      </c>
      <c r="C103" t="s">
        <v>214</v>
      </c>
      <c r="E103" t="s">
        <v>207</v>
      </c>
      <c r="F103" s="1">
        <v>44666</v>
      </c>
      <c r="G103">
        <v>30</v>
      </c>
      <c r="H103" t="s">
        <v>218</v>
      </c>
      <c r="J103">
        <v>4</v>
      </c>
      <c r="K103">
        <v>102</v>
      </c>
      <c r="L103" t="s">
        <v>257</v>
      </c>
      <c r="N103" t="str">
        <f t="shared" si="37"/>
        <v>Insert into Operacao (anulada,data) values (0,To_Date('15-4-2022', 'DD-MM-YYYY'));</v>
      </c>
      <c r="O103" t="str">
        <f t="shared" ref="O103" si="46">"Insert into "&amp;L103&amp;" (id,cultura,area,quantidade) values ("&amp;K103&amp;","&amp;J103&amp;",(select area from cultura inner join parcela on parcela.designacao = cultura.parcela where id="&amp;J103&amp;"), "&amp;G103&amp;");"</f>
        <v>Insert into Semeadura (id,cultura,area,quantidade) values (102,4,(select area from cultura inner join parcela on parcela.designacao = cultura.parcela where id=4), 30);</v>
      </c>
    </row>
    <row r="104" spans="1:17" x14ac:dyDescent="0.2">
      <c r="A104">
        <v>106</v>
      </c>
      <c r="B104" s="8" t="s">
        <v>220</v>
      </c>
      <c r="C104" t="s">
        <v>7</v>
      </c>
      <c r="E104" t="s">
        <v>104</v>
      </c>
      <c r="F104" s="1">
        <v>44686</v>
      </c>
      <c r="G104">
        <v>2250</v>
      </c>
      <c r="H104" t="s">
        <v>218</v>
      </c>
      <c r="J104">
        <v>19</v>
      </c>
      <c r="K104">
        <v>103</v>
      </c>
      <c r="L104" t="str">
        <f t="shared" si="36"/>
        <v>Colheita</v>
      </c>
      <c r="N104" t="str">
        <f t="shared" si="37"/>
        <v>Insert into Operacao (anulada,data) values (0,To_Date('5-5-2022', 'DD-MM-YYYY'));</v>
      </c>
      <c r="O104" s="7" t="str">
        <f>"Insert into Colheita (id,cultura,quantidade) values ("&amp;K104&amp;","&amp;J104&amp;", "&amp;G104&amp;");"</f>
        <v>Insert into Colheita (id,cultura,quantidade) values (103,19, 2250);</v>
      </c>
    </row>
    <row r="105" spans="1:17" x14ac:dyDescent="0.2">
      <c r="A105">
        <v>104</v>
      </c>
      <c r="B105" s="8" t="s">
        <v>183</v>
      </c>
      <c r="C105" t="s">
        <v>216</v>
      </c>
      <c r="D105" t="s">
        <v>217</v>
      </c>
      <c r="E105" t="s">
        <v>48</v>
      </c>
      <c r="F105" s="1">
        <v>44694</v>
      </c>
      <c r="G105">
        <v>10</v>
      </c>
      <c r="H105" t="s">
        <v>218</v>
      </c>
      <c r="I105" t="s">
        <v>161</v>
      </c>
      <c r="J105">
        <v>22</v>
      </c>
      <c r="K105">
        <v>104</v>
      </c>
      <c r="L105" t="str">
        <f t="shared" si="36"/>
        <v>Fertilizacao</v>
      </c>
      <c r="N105" t="str">
        <f t="shared" si="37"/>
        <v>Insert into Operacao (anulada,data) values (0,To_Date('13-5-2022', 'DD-MM-YYYY'));</v>
      </c>
      <c r="O105" t="str">
        <f t="shared" ref="O105:O107" si="47">"Insert into operacaoFatorProducao (id,fatorproducao,quantidade,parcela) values ("&amp;K105&amp;",(select designacao from fatorproducao where designacao like '"&amp;I105&amp;"'),"&amp;G105&amp;",(select designacao from parcela where designacao like '"&amp;B105&amp;"'));"</f>
        <v>Insert into operacaoFatorProducao (id,fatorproducao,quantidade,parcela) values (104,(select designacao from fatorproducao where designacao like 'EPSO Microtop'),10,(select designacao from parcela where designacao like 'Lameiro da ponte'));</v>
      </c>
      <c r="P105" t="str">
        <f t="shared" ref="P105:P107" si="48">"Insert into culturaOperacaoFatorProducao (operacaofatorproducao,cultura) values ("&amp;K105&amp;","&amp;J105&amp;");"</f>
        <v>Insert into culturaOperacaoFatorProducao (operacaofatorproducao,cultura) values (104,22);</v>
      </c>
      <c r="Q105" t="str">
        <f t="shared" ref="Q105:Q107" si="49">"insert into Operacao"&amp;L105&amp;" (id,modo) values ("&amp;K105&amp;",(select id from modo where modo like '"&amp;D105&amp;"'));"</f>
        <v>insert into OperacaoFertilizacao (id,modo) values (104,(select id from modo where modo like 'Foliar'));</v>
      </c>
    </row>
    <row r="106" spans="1:17" x14ac:dyDescent="0.2">
      <c r="A106">
        <v>104</v>
      </c>
      <c r="B106" s="8" t="s">
        <v>183</v>
      </c>
      <c r="C106" t="s">
        <v>216</v>
      </c>
      <c r="D106" t="s">
        <v>217</v>
      </c>
      <c r="E106" t="s">
        <v>48</v>
      </c>
      <c r="F106" s="1">
        <v>44694</v>
      </c>
      <c r="G106">
        <v>10</v>
      </c>
      <c r="H106" t="s">
        <v>218</v>
      </c>
      <c r="I106" t="s">
        <v>161</v>
      </c>
      <c r="J106">
        <v>23</v>
      </c>
      <c r="K106">
        <v>105</v>
      </c>
      <c r="L106" t="str">
        <f t="shared" si="36"/>
        <v>Fertilizacao</v>
      </c>
      <c r="N106" t="str">
        <f t="shared" si="37"/>
        <v>Insert into Operacao (anulada,data) values (0,To_Date('13-5-2022', 'DD-MM-YYYY'));</v>
      </c>
      <c r="O106" t="str">
        <f t="shared" si="47"/>
        <v>Insert into operacaoFatorProducao (id,fatorproducao,quantidade,parcela) values (105,(select designacao from fatorproducao where designacao like 'EPSO Microtop'),10,(select designacao from parcela where designacao like 'Lameiro da ponte'));</v>
      </c>
      <c r="P106" t="str">
        <f t="shared" si="48"/>
        <v>Insert into culturaOperacaoFatorProducao (operacaofatorproducao,cultura) values (105,23);</v>
      </c>
      <c r="Q106" t="str">
        <f t="shared" si="49"/>
        <v>insert into OperacaoFertilizacao (id,modo) values (105,(select id from modo where modo like 'Foliar'));</v>
      </c>
    </row>
    <row r="107" spans="1:17" x14ac:dyDescent="0.2">
      <c r="A107">
        <v>104</v>
      </c>
      <c r="B107" s="8" t="s">
        <v>183</v>
      </c>
      <c r="C107" t="s">
        <v>216</v>
      </c>
      <c r="D107" t="s">
        <v>217</v>
      </c>
      <c r="E107" t="s">
        <v>48</v>
      </c>
      <c r="F107" s="1">
        <v>44694</v>
      </c>
      <c r="G107">
        <v>10</v>
      </c>
      <c r="H107" t="s">
        <v>218</v>
      </c>
      <c r="I107" t="s">
        <v>161</v>
      </c>
      <c r="J107">
        <v>25</v>
      </c>
      <c r="K107">
        <v>106</v>
      </c>
      <c r="L107" t="str">
        <f t="shared" si="36"/>
        <v>Fertilizacao</v>
      </c>
      <c r="N107" t="str">
        <f t="shared" si="37"/>
        <v>Insert into Operacao (anulada,data) values (0,To_Date('13-5-2022', 'DD-MM-YYYY'));</v>
      </c>
      <c r="O107" t="str">
        <f t="shared" si="47"/>
        <v>Insert into operacaoFatorProducao (id,fatorproducao,quantidade,parcela) values (106,(select designacao from fatorproducao where designacao like 'EPSO Microtop'),10,(select designacao from parcela where designacao like 'Lameiro da ponte'));</v>
      </c>
      <c r="P107" t="str">
        <f t="shared" si="48"/>
        <v>Insert into culturaOperacaoFatorProducao (operacaofatorproducao,cultura) values (106,25);</v>
      </c>
      <c r="Q107" t="str">
        <f t="shared" si="49"/>
        <v>insert into OperacaoFertilizacao (id,modo) values (106,(select id from modo where modo like 'Foliar'));</v>
      </c>
    </row>
    <row r="108" spans="1:17" x14ac:dyDescent="0.2">
      <c r="A108">
        <v>106</v>
      </c>
      <c r="B108" s="8" t="s">
        <v>220</v>
      </c>
      <c r="C108" t="s">
        <v>7</v>
      </c>
      <c r="E108" t="s">
        <v>104</v>
      </c>
      <c r="F108" s="1">
        <v>44696</v>
      </c>
      <c r="G108">
        <v>1300</v>
      </c>
      <c r="H108" t="s">
        <v>218</v>
      </c>
      <c r="J108">
        <v>19</v>
      </c>
      <c r="K108">
        <v>107</v>
      </c>
      <c r="L108" t="str">
        <f t="shared" si="36"/>
        <v>Colheita</v>
      </c>
      <c r="N108" t="str">
        <f t="shared" si="37"/>
        <v>Insert into Operacao (anulada,data) values (0,To_Date('15-5-2022', 'DD-MM-YYYY'));</v>
      </c>
      <c r="O108" s="7" t="str">
        <f>"Insert into Colheita (id,cultura,quantidade) values ("&amp;K108&amp;","&amp;J108&amp;", "&amp;G108&amp;");"</f>
        <v>Insert into Colheita (id,cultura,quantidade) values (107,19, 1300);</v>
      </c>
    </row>
    <row r="109" spans="1:17" x14ac:dyDescent="0.2">
      <c r="A109">
        <v>106</v>
      </c>
      <c r="B109" s="8" t="s">
        <v>220</v>
      </c>
      <c r="C109" t="s">
        <v>214</v>
      </c>
      <c r="E109" t="s">
        <v>222</v>
      </c>
      <c r="F109" s="1">
        <v>44711</v>
      </c>
      <c r="G109">
        <v>0.6</v>
      </c>
      <c r="H109" t="s">
        <v>218</v>
      </c>
      <c r="J109">
        <v>20</v>
      </c>
      <c r="K109">
        <v>108</v>
      </c>
      <c r="L109" t="s">
        <v>257</v>
      </c>
      <c r="N109" t="str">
        <f t="shared" si="37"/>
        <v>Insert into Operacao (anulada,data) values (0,To_Date('30-5-2022', 'DD-MM-YYYY'));</v>
      </c>
      <c r="O109" t="str">
        <f>"Insert into "&amp;L109&amp;" (id,cultura,area,quantidade) values ("&amp;K109&amp;","&amp;J109&amp;",(select area from cultura inner join parcela on parcela.designacao = cultura.parcela where id="&amp;J109&amp;"), "&amp;G109&amp;");"</f>
        <v>Insert into Semeadura (id,cultura,area,quantidade) values (108,20,(select area from cultura inner join parcela on parcela.designacao = cultura.parcela where id=20), 0.6);</v>
      </c>
    </row>
    <row r="110" spans="1:17" x14ac:dyDescent="0.2">
      <c r="A110">
        <v>107</v>
      </c>
      <c r="B110" s="8" t="s">
        <v>246</v>
      </c>
      <c r="C110" t="s">
        <v>7</v>
      </c>
      <c r="E110" t="s">
        <v>247</v>
      </c>
      <c r="F110" s="1">
        <v>44757</v>
      </c>
      <c r="G110">
        <v>600</v>
      </c>
      <c r="H110" t="s">
        <v>218</v>
      </c>
      <c r="J110">
        <v>26</v>
      </c>
      <c r="K110">
        <v>109</v>
      </c>
      <c r="L110" t="str">
        <f t="shared" ref="L110:L141" si="50">SUBSTITUTE(C110,"ção","cao")</f>
        <v>Colheita</v>
      </c>
      <c r="N110" t="str">
        <f t="shared" ref="N110:N141" si="51">"Insert into Operacao (anulada,data) values (0,To_Date('"&amp;DAY(F110)&amp;"-"&amp;MONTH(F110)&amp;"-"&amp;YEAR(F110)&amp;"', 'DD-MM-YYYY'));"</f>
        <v>Insert into Operacao (anulada,data) values (0,To_Date('15-7-2022', 'DD-MM-YYYY'));</v>
      </c>
      <c r="O110" s="7" t="str">
        <f t="shared" ref="O110:O111" si="52">"Insert into Colheita (id,cultura,quantidade) values ("&amp;K110&amp;","&amp;J110&amp;", "&amp;G110&amp;");"</f>
        <v>Insert into Colheita (id,cultura,quantidade) values (109,26, 600);</v>
      </c>
    </row>
    <row r="111" spans="1:17" x14ac:dyDescent="0.2">
      <c r="A111">
        <v>107</v>
      </c>
      <c r="B111" s="8" t="s">
        <v>246</v>
      </c>
      <c r="C111" t="s">
        <v>7</v>
      </c>
      <c r="E111" t="s">
        <v>247</v>
      </c>
      <c r="F111" s="1">
        <v>44762</v>
      </c>
      <c r="G111">
        <v>500</v>
      </c>
      <c r="H111" t="s">
        <v>218</v>
      </c>
      <c r="J111">
        <v>26</v>
      </c>
      <c r="K111">
        <v>110</v>
      </c>
      <c r="L111" t="str">
        <f t="shared" si="50"/>
        <v>Colheita</v>
      </c>
      <c r="N111" t="str">
        <f t="shared" si="51"/>
        <v>Insert into Operacao (anulada,data) values (0,To_Date('20-7-2022', 'DD-MM-YYYY'));</v>
      </c>
      <c r="O111" s="7" t="str">
        <f t="shared" si="52"/>
        <v>Insert into Colheita (id,cultura,quantidade) values (110,26, 500);</v>
      </c>
    </row>
    <row r="112" spans="1:17" x14ac:dyDescent="0.2">
      <c r="A112">
        <v>107</v>
      </c>
      <c r="B112" s="8" t="s">
        <v>246</v>
      </c>
      <c r="C112" t="s">
        <v>7</v>
      </c>
      <c r="E112" t="s">
        <v>251</v>
      </c>
      <c r="F112" s="1">
        <v>44785</v>
      </c>
      <c r="G112">
        <v>1200</v>
      </c>
      <c r="H112" t="s">
        <v>218</v>
      </c>
      <c r="J112">
        <v>27</v>
      </c>
      <c r="K112">
        <v>111</v>
      </c>
      <c r="L112" t="str">
        <f t="shared" si="50"/>
        <v>Colheita</v>
      </c>
      <c r="N112" t="str">
        <f t="shared" si="51"/>
        <v>Insert into Operacao (anulada,data) values (0,To_Date('12-8-2022', 'DD-MM-YYYY'));</v>
      </c>
      <c r="O112" s="7" t="str">
        <f t="shared" ref="O112:O114" si="53">"Insert into Colheita (id,cultura,quantidade) values ("&amp;K112&amp;","&amp;J112&amp;", "&amp;G112&amp;");"</f>
        <v>Insert into Colheita (id,cultura,quantidade) values (111,27, 1200);</v>
      </c>
    </row>
    <row r="113" spans="1:15" x14ac:dyDescent="0.2">
      <c r="A113">
        <v>107</v>
      </c>
      <c r="B113" s="8" t="s">
        <v>246</v>
      </c>
      <c r="C113" t="s">
        <v>7</v>
      </c>
      <c r="E113" t="s">
        <v>251</v>
      </c>
      <c r="F113" s="1">
        <v>44785</v>
      </c>
      <c r="G113">
        <v>600</v>
      </c>
      <c r="H113" t="s">
        <v>218</v>
      </c>
      <c r="J113">
        <v>27</v>
      </c>
      <c r="K113">
        <v>112</v>
      </c>
      <c r="L113" t="str">
        <f t="shared" si="50"/>
        <v>Colheita</v>
      </c>
      <c r="N113" t="str">
        <f t="shared" si="51"/>
        <v>Insert into Operacao (anulada,data) values (0,To_Date('12-8-2022', 'DD-MM-YYYY'));</v>
      </c>
      <c r="O113" s="7" t="str">
        <f t="shared" si="53"/>
        <v>Insert into Colheita (id,cultura,quantidade) values (112,27, 600);</v>
      </c>
    </row>
    <row r="114" spans="1:15" x14ac:dyDescent="0.2">
      <c r="A114">
        <v>101</v>
      </c>
      <c r="B114" s="8" t="s">
        <v>179</v>
      </c>
      <c r="C114" t="s">
        <v>7</v>
      </c>
      <c r="E114" t="s">
        <v>207</v>
      </c>
      <c r="F114" s="1">
        <v>44790</v>
      </c>
      <c r="G114">
        <v>3500</v>
      </c>
      <c r="H114" t="s">
        <v>218</v>
      </c>
      <c r="J114">
        <v>4</v>
      </c>
      <c r="K114">
        <v>113</v>
      </c>
      <c r="L114" t="str">
        <f t="shared" si="50"/>
        <v>Colheita</v>
      </c>
      <c r="N114" t="str">
        <f t="shared" si="51"/>
        <v>Insert into Operacao (anulada,data) values (0,To_Date('17-8-2022', 'DD-MM-YYYY'));</v>
      </c>
      <c r="O114" s="7" t="str">
        <f t="shared" si="53"/>
        <v>Insert into Colheita (id,cultura,quantidade) values (113,4, 3500);</v>
      </c>
    </row>
    <row r="115" spans="1:15" x14ac:dyDescent="0.2">
      <c r="A115">
        <v>103</v>
      </c>
      <c r="B115" s="8" t="s">
        <v>182</v>
      </c>
      <c r="C115" t="s">
        <v>7</v>
      </c>
      <c r="E115" t="s">
        <v>239</v>
      </c>
      <c r="F115" s="1">
        <v>44791</v>
      </c>
      <c r="G115">
        <v>3300</v>
      </c>
      <c r="H115" t="s">
        <v>218</v>
      </c>
      <c r="J115">
        <v>9</v>
      </c>
      <c r="K115">
        <v>114</v>
      </c>
      <c r="L115" t="str">
        <f t="shared" si="50"/>
        <v>Colheita</v>
      </c>
      <c r="N115" t="str">
        <f t="shared" si="51"/>
        <v>Insert into Operacao (anulada,data) values (0,To_Date('18-8-2022', 'DD-MM-YYYY'));</v>
      </c>
      <c r="O115" s="7" t="str">
        <f t="shared" ref="O115:O121" si="54">"Insert into Colheita (id,cultura,quantidade) values ("&amp;K115&amp;","&amp;J115&amp;", "&amp;G115&amp;");"</f>
        <v>Insert into Colheita (id,cultura,quantidade) values (114,9, 3300);</v>
      </c>
    </row>
    <row r="116" spans="1:15" x14ac:dyDescent="0.2">
      <c r="A116">
        <v>104</v>
      </c>
      <c r="B116" s="8" t="s">
        <v>183</v>
      </c>
      <c r="C116" t="s">
        <v>7</v>
      </c>
      <c r="E116" t="s">
        <v>205</v>
      </c>
      <c r="F116" s="1">
        <v>44793</v>
      </c>
      <c r="G116">
        <v>950</v>
      </c>
      <c r="H116" t="s">
        <v>218</v>
      </c>
      <c r="J116">
        <v>25</v>
      </c>
      <c r="K116">
        <v>115</v>
      </c>
      <c r="L116" t="str">
        <f t="shared" si="50"/>
        <v>Colheita</v>
      </c>
      <c r="N116" t="str">
        <f t="shared" si="51"/>
        <v>Insert into Operacao (anulada,data) values (0,To_Date('20-8-2022', 'DD-MM-YYYY'));</v>
      </c>
      <c r="O116" s="7" t="str">
        <f t="shared" si="54"/>
        <v>Insert into Colheita (id,cultura,quantidade) values (115,25, 950);</v>
      </c>
    </row>
    <row r="117" spans="1:15" x14ac:dyDescent="0.2">
      <c r="A117">
        <v>106</v>
      </c>
      <c r="B117" s="8" t="s">
        <v>220</v>
      </c>
      <c r="C117" t="s">
        <v>7</v>
      </c>
      <c r="E117" t="s">
        <v>222</v>
      </c>
      <c r="F117" s="1">
        <v>44797</v>
      </c>
      <c r="G117">
        <v>650</v>
      </c>
      <c r="H117" t="s">
        <v>218</v>
      </c>
      <c r="J117">
        <v>20</v>
      </c>
      <c r="K117">
        <v>116</v>
      </c>
      <c r="L117" t="str">
        <f t="shared" si="50"/>
        <v>Colheita</v>
      </c>
      <c r="N117" t="str">
        <f t="shared" si="51"/>
        <v>Insert into Operacao (anulada,data) values (0,To_Date('24-8-2022', 'DD-MM-YYYY'));</v>
      </c>
      <c r="O117" s="7" t="str">
        <f t="shared" si="54"/>
        <v>Insert into Colheita (id,cultura,quantidade) values (116,20, 650);</v>
      </c>
    </row>
    <row r="118" spans="1:15" x14ac:dyDescent="0.2">
      <c r="A118">
        <v>106</v>
      </c>
      <c r="B118" s="8" t="s">
        <v>220</v>
      </c>
      <c r="C118" t="s">
        <v>7</v>
      </c>
      <c r="E118" t="s">
        <v>222</v>
      </c>
      <c r="F118" s="1">
        <v>44809</v>
      </c>
      <c r="G118">
        <v>1900</v>
      </c>
      <c r="H118" t="s">
        <v>218</v>
      </c>
      <c r="J118">
        <v>20</v>
      </c>
      <c r="K118">
        <v>117</v>
      </c>
      <c r="L118" t="str">
        <f t="shared" si="50"/>
        <v>Colheita</v>
      </c>
      <c r="N118" t="str">
        <f t="shared" si="51"/>
        <v>Insert into Operacao (anulada,data) values (0,To_Date('5-9-2022', 'DD-MM-YYYY'));</v>
      </c>
      <c r="O118" s="7" t="str">
        <f t="shared" si="54"/>
        <v>Insert into Colheita (id,cultura,quantidade) values (117,20, 1900);</v>
      </c>
    </row>
    <row r="119" spans="1:15" x14ac:dyDescent="0.2">
      <c r="A119">
        <v>104</v>
      </c>
      <c r="B119" s="8" t="s">
        <v>183</v>
      </c>
      <c r="C119" t="s">
        <v>7</v>
      </c>
      <c r="E119" t="s">
        <v>205</v>
      </c>
      <c r="F119" s="1">
        <v>44811</v>
      </c>
      <c r="G119">
        <v>830</v>
      </c>
      <c r="H119" t="s">
        <v>218</v>
      </c>
      <c r="J119">
        <v>25</v>
      </c>
      <c r="K119">
        <v>118</v>
      </c>
      <c r="L119" t="str">
        <f t="shared" si="50"/>
        <v>Colheita</v>
      </c>
      <c r="N119" t="str">
        <f t="shared" si="51"/>
        <v>Insert into Operacao (anulada,data) values (0,To_Date('7-9-2022', 'DD-MM-YYYY'));</v>
      </c>
      <c r="O119" s="7" t="str">
        <f t="shared" si="54"/>
        <v>Insert into Colheita (id,cultura,quantidade) values (118,25, 830);</v>
      </c>
    </row>
    <row r="120" spans="1:15" x14ac:dyDescent="0.2">
      <c r="A120">
        <v>104</v>
      </c>
      <c r="B120" s="8" t="s">
        <v>183</v>
      </c>
      <c r="C120" t="s">
        <v>7</v>
      </c>
      <c r="E120" t="s">
        <v>203</v>
      </c>
      <c r="F120" s="1">
        <v>44815</v>
      </c>
      <c r="G120">
        <v>750</v>
      </c>
      <c r="H120" t="s">
        <v>218</v>
      </c>
      <c r="J120">
        <v>22</v>
      </c>
      <c r="K120">
        <v>119</v>
      </c>
      <c r="L120" t="str">
        <f t="shared" si="50"/>
        <v>Colheita</v>
      </c>
      <c r="N120" t="str">
        <f t="shared" si="51"/>
        <v>Insert into Operacao (anulada,data) values (0,To_Date('11-9-2022', 'DD-MM-YYYY'));</v>
      </c>
      <c r="O120" s="7" t="str">
        <f t="shared" si="54"/>
        <v>Insert into Colheita (id,cultura,quantidade) values (119,22, 750);</v>
      </c>
    </row>
    <row r="121" spans="1:15" x14ac:dyDescent="0.2">
      <c r="A121">
        <v>104</v>
      </c>
      <c r="B121" s="8" t="s">
        <v>183</v>
      </c>
      <c r="C121" t="s">
        <v>7</v>
      </c>
      <c r="E121" t="s">
        <v>203</v>
      </c>
      <c r="F121" s="1">
        <v>44824</v>
      </c>
      <c r="G121">
        <v>1150</v>
      </c>
      <c r="H121" t="s">
        <v>218</v>
      </c>
      <c r="J121">
        <v>22</v>
      </c>
      <c r="K121">
        <v>120</v>
      </c>
      <c r="L121" t="str">
        <f t="shared" si="50"/>
        <v>Colheita</v>
      </c>
      <c r="N121" t="str">
        <f t="shared" si="51"/>
        <v>Insert into Operacao (anulada,data) values (0,To_Date('20-9-2022', 'DD-MM-YYYY'));</v>
      </c>
      <c r="O121" s="7" t="str">
        <f t="shared" si="54"/>
        <v>Insert into Colheita (id,cultura,quantidade) values (120,22, 1150);</v>
      </c>
    </row>
    <row r="122" spans="1:15" x14ac:dyDescent="0.2">
      <c r="A122">
        <v>106</v>
      </c>
      <c r="B122" s="8" t="s">
        <v>220</v>
      </c>
      <c r="C122" t="s">
        <v>214</v>
      </c>
      <c r="E122" t="s">
        <v>238</v>
      </c>
      <c r="F122" s="1">
        <v>44824</v>
      </c>
      <c r="G122">
        <v>0.6</v>
      </c>
      <c r="H122" t="s">
        <v>218</v>
      </c>
      <c r="J122">
        <v>21</v>
      </c>
      <c r="K122">
        <v>121</v>
      </c>
      <c r="L122" t="s">
        <v>257</v>
      </c>
      <c r="N122" t="str">
        <f t="shared" si="51"/>
        <v>Insert into Operacao (anulada,data) values (0,To_Date('20-9-2022', 'DD-MM-YYYY'));</v>
      </c>
      <c r="O122" t="str">
        <f t="shared" ref="O122" si="55">"Insert into "&amp;L122&amp;" (id,cultura,area,quantidade) values ("&amp;K122&amp;","&amp;J122&amp;",(select area from cultura inner join parcela on parcela.designacao = cultura.parcela where id="&amp;J122&amp;"), "&amp;G122&amp;");"</f>
        <v>Insert into Semeadura (id,cultura,area,quantidade) values (121,21,(select area from cultura inner join parcela on parcela.designacao = cultura.parcela where id=21), 0.6);</v>
      </c>
    </row>
    <row r="123" spans="1:15" x14ac:dyDescent="0.2">
      <c r="A123">
        <v>104</v>
      </c>
      <c r="B123" s="8" t="s">
        <v>183</v>
      </c>
      <c r="C123" t="s">
        <v>7</v>
      </c>
      <c r="E123" t="s">
        <v>204</v>
      </c>
      <c r="F123" s="1">
        <v>44851</v>
      </c>
      <c r="G123">
        <v>850</v>
      </c>
      <c r="H123" t="s">
        <v>218</v>
      </c>
      <c r="J123">
        <v>23</v>
      </c>
      <c r="K123">
        <v>122</v>
      </c>
      <c r="L123" t="str">
        <f t="shared" si="50"/>
        <v>Colheita</v>
      </c>
      <c r="N123" t="str">
        <f t="shared" si="51"/>
        <v>Insert into Operacao (anulada,data) values (0,To_Date('17-10-2022', 'DD-MM-YYYY'));</v>
      </c>
      <c r="O123" s="7" t="str">
        <f t="shared" ref="O123:O124" si="56">"Insert into Colheita (id,cultura,quantidade) values ("&amp;K123&amp;","&amp;J123&amp;", "&amp;G123&amp;");"</f>
        <v>Insert into Colheita (id,cultura,quantidade) values (122,23, 850);</v>
      </c>
    </row>
    <row r="124" spans="1:15" x14ac:dyDescent="0.2">
      <c r="A124">
        <v>104</v>
      </c>
      <c r="B124" s="8" t="s">
        <v>183</v>
      </c>
      <c r="C124" t="s">
        <v>7</v>
      </c>
      <c r="E124" t="s">
        <v>204</v>
      </c>
      <c r="F124" s="1">
        <v>44871</v>
      </c>
      <c r="G124">
        <v>900</v>
      </c>
      <c r="H124" t="s">
        <v>218</v>
      </c>
      <c r="J124">
        <v>23</v>
      </c>
      <c r="K124">
        <v>123</v>
      </c>
      <c r="L124" t="str">
        <f t="shared" si="50"/>
        <v>Colheita</v>
      </c>
      <c r="N124" t="str">
        <f t="shared" si="51"/>
        <v>Insert into Operacao (anulada,data) values (0,To_Date('6-11-2022', 'DD-MM-YYYY'));</v>
      </c>
      <c r="O124" s="7" t="str">
        <f t="shared" si="56"/>
        <v>Insert into Colheita (id,cultura,quantidade) values (123,23, 900);</v>
      </c>
    </row>
    <row r="125" spans="1:15" x14ac:dyDescent="0.2">
      <c r="A125">
        <v>102</v>
      </c>
      <c r="B125" s="8" t="s">
        <v>181</v>
      </c>
      <c r="C125" t="s">
        <v>5</v>
      </c>
      <c r="E125" t="s">
        <v>200</v>
      </c>
      <c r="F125" s="1">
        <v>44875</v>
      </c>
      <c r="G125">
        <v>30</v>
      </c>
      <c r="H125" t="s">
        <v>201</v>
      </c>
      <c r="J125">
        <v>11</v>
      </c>
      <c r="K125">
        <v>124</v>
      </c>
      <c r="L125" t="str">
        <f t="shared" si="50"/>
        <v>Poda</v>
      </c>
      <c r="N125" t="str">
        <f t="shared" si="51"/>
        <v>Insert into Operacao (anulada,data) values (0,To_Date('10-11-2022', 'DD-MM-YYYY'));</v>
      </c>
      <c r="O125" s="7" t="str">
        <f t="shared" ref="O125:O126" si="57">"Insert into Poda (id,cultura,quantidade) values ("&amp;K125&amp;","&amp;J125&amp;", "&amp;G125&amp;");"</f>
        <v>Insert into Poda (id,cultura,quantidade) values (124,11, 30);</v>
      </c>
    </row>
    <row r="126" spans="1:15" x14ac:dyDescent="0.2">
      <c r="A126">
        <v>102</v>
      </c>
      <c r="B126" s="8" t="s">
        <v>181</v>
      </c>
      <c r="C126" t="s">
        <v>5</v>
      </c>
      <c r="E126" t="s">
        <v>202</v>
      </c>
      <c r="F126" s="1">
        <v>44875</v>
      </c>
      <c r="G126">
        <v>20</v>
      </c>
      <c r="H126" t="s">
        <v>201</v>
      </c>
      <c r="J126">
        <v>12</v>
      </c>
      <c r="K126">
        <v>125</v>
      </c>
      <c r="L126" t="str">
        <f t="shared" si="50"/>
        <v>Poda</v>
      </c>
      <c r="N126" t="str">
        <f t="shared" si="51"/>
        <v>Insert into Operacao (anulada,data) values (0,To_Date('10-11-2022', 'DD-MM-YYYY'));</v>
      </c>
      <c r="O126" s="7" t="str">
        <f t="shared" si="57"/>
        <v>Insert into Poda (id,cultura,quantidade) values (125,12, 20);</v>
      </c>
    </row>
    <row r="127" spans="1:15" x14ac:dyDescent="0.2">
      <c r="A127">
        <v>102</v>
      </c>
      <c r="B127" s="8" t="s">
        <v>181</v>
      </c>
      <c r="C127" t="s">
        <v>7</v>
      </c>
      <c r="E127" t="s">
        <v>200</v>
      </c>
      <c r="F127" s="1">
        <v>44877</v>
      </c>
      <c r="G127">
        <v>300</v>
      </c>
      <c r="H127" t="s">
        <v>218</v>
      </c>
      <c r="J127">
        <v>11</v>
      </c>
      <c r="K127">
        <v>126</v>
      </c>
      <c r="L127" t="str">
        <f t="shared" si="50"/>
        <v>Colheita</v>
      </c>
      <c r="N127" t="str">
        <f t="shared" si="51"/>
        <v>Insert into Operacao (anulada,data) values (0,To_Date('12-11-2022', 'DD-MM-YYYY'));</v>
      </c>
      <c r="O127" s="7" t="str">
        <f t="shared" ref="O127:O129" si="58">"Insert into Colheita (id,cultura,quantidade) values ("&amp;K127&amp;","&amp;J127&amp;", "&amp;G127&amp;");"</f>
        <v>Insert into Colheita (id,cultura,quantidade) values (126,11, 300);</v>
      </c>
    </row>
    <row r="128" spans="1:15" x14ac:dyDescent="0.2">
      <c r="A128">
        <v>102</v>
      </c>
      <c r="B128" s="8" t="s">
        <v>181</v>
      </c>
      <c r="C128" t="s">
        <v>7</v>
      </c>
      <c r="E128" t="s">
        <v>202</v>
      </c>
      <c r="F128" s="1">
        <v>44877</v>
      </c>
      <c r="G128">
        <v>200</v>
      </c>
      <c r="H128" t="s">
        <v>218</v>
      </c>
      <c r="J128">
        <v>12</v>
      </c>
      <c r="K128">
        <v>127</v>
      </c>
      <c r="L128" t="str">
        <f t="shared" si="50"/>
        <v>Colheita</v>
      </c>
      <c r="N128" t="str">
        <f t="shared" si="51"/>
        <v>Insert into Operacao (anulada,data) values (0,To_Date('12-11-2022', 'DD-MM-YYYY'));</v>
      </c>
      <c r="O128" s="7" t="str">
        <f t="shared" si="58"/>
        <v>Insert into Colheita (id,cultura,quantidade) values (127,12, 200);</v>
      </c>
    </row>
    <row r="129" spans="1:17" x14ac:dyDescent="0.2">
      <c r="A129">
        <v>106</v>
      </c>
      <c r="B129" s="8" t="s">
        <v>220</v>
      </c>
      <c r="C129" t="s">
        <v>7</v>
      </c>
      <c r="E129" t="s">
        <v>238</v>
      </c>
      <c r="F129" s="1">
        <v>44880</v>
      </c>
      <c r="G129">
        <v>50</v>
      </c>
      <c r="H129" t="s">
        <v>218</v>
      </c>
      <c r="J129">
        <v>21</v>
      </c>
      <c r="K129">
        <v>128</v>
      </c>
      <c r="L129" t="str">
        <f t="shared" si="50"/>
        <v>Colheita</v>
      </c>
      <c r="N129" t="str">
        <f t="shared" si="51"/>
        <v>Insert into Operacao (anulada,data) values (0,To_Date('15-11-2022', 'DD-MM-YYYY'));</v>
      </c>
      <c r="O129" s="7" t="str">
        <f t="shared" si="58"/>
        <v>Insert into Colheita (id,cultura,quantidade) values (128,21, 50);</v>
      </c>
    </row>
    <row r="130" spans="1:17" x14ac:dyDescent="0.2">
      <c r="A130">
        <v>104</v>
      </c>
      <c r="B130" s="8" t="s">
        <v>183</v>
      </c>
      <c r="C130" t="s">
        <v>5</v>
      </c>
      <c r="E130" t="s">
        <v>205</v>
      </c>
      <c r="F130" s="1">
        <v>44899</v>
      </c>
      <c r="G130">
        <v>70</v>
      </c>
      <c r="H130" t="s">
        <v>201</v>
      </c>
      <c r="J130">
        <v>25</v>
      </c>
      <c r="K130">
        <v>129</v>
      </c>
      <c r="L130" t="str">
        <f t="shared" si="50"/>
        <v>Poda</v>
      </c>
      <c r="N130" t="str">
        <f t="shared" si="51"/>
        <v>Insert into Operacao (anulada,data) values (0,To_Date('4-12-2022', 'DD-MM-YYYY'));</v>
      </c>
      <c r="O130" s="7" t="str">
        <f t="shared" ref="O130:O131" si="59">"Insert into Poda (id,cultura,quantidade) values ("&amp;K130&amp;","&amp;J130&amp;", "&amp;G130&amp;");"</f>
        <v>Insert into Poda (id,cultura,quantidade) values (129,25, 70);</v>
      </c>
    </row>
    <row r="131" spans="1:17" x14ac:dyDescent="0.2">
      <c r="A131">
        <v>104</v>
      </c>
      <c r="B131" s="8" t="s">
        <v>183</v>
      </c>
      <c r="C131" t="s">
        <v>5</v>
      </c>
      <c r="E131" t="s">
        <v>203</v>
      </c>
      <c r="F131" s="1">
        <v>44902</v>
      </c>
      <c r="G131">
        <v>90</v>
      </c>
      <c r="H131" t="s">
        <v>201</v>
      </c>
      <c r="J131">
        <v>22</v>
      </c>
      <c r="K131">
        <v>130</v>
      </c>
      <c r="L131" t="str">
        <f t="shared" si="50"/>
        <v>Poda</v>
      </c>
      <c r="N131" t="str">
        <f t="shared" si="51"/>
        <v>Insert into Operacao (anulada,data) values (0,To_Date('7-12-2022', 'DD-MM-YYYY'));</v>
      </c>
      <c r="O131" s="7" t="str">
        <f t="shared" si="59"/>
        <v>Insert into Poda (id,cultura,quantidade) values (130,22, 90);</v>
      </c>
    </row>
    <row r="132" spans="1:17" x14ac:dyDescent="0.2">
      <c r="A132">
        <v>102</v>
      </c>
      <c r="B132" s="8" t="s">
        <v>181</v>
      </c>
      <c r="C132" t="s">
        <v>216</v>
      </c>
      <c r="D132" t="s">
        <v>228</v>
      </c>
      <c r="E132" t="s">
        <v>200</v>
      </c>
      <c r="F132" s="1">
        <v>44906</v>
      </c>
      <c r="G132">
        <v>15</v>
      </c>
      <c r="H132" t="s">
        <v>218</v>
      </c>
      <c r="I132" t="s">
        <v>153</v>
      </c>
      <c r="J132">
        <v>11</v>
      </c>
      <c r="K132">
        <v>131</v>
      </c>
      <c r="L132" t="str">
        <f t="shared" si="50"/>
        <v>Fertilizacao</v>
      </c>
      <c r="N132" t="str">
        <f t="shared" si="51"/>
        <v>Insert into Operacao (anulada,data) values (0,To_Date('11-12-2022', 'DD-MM-YYYY'));</v>
      </c>
      <c r="O132" t="str">
        <f t="shared" ref="O132:O133" si="60">"Insert into operacaoFatorProducao (id,fatorproducao,quantidade,parcela) values ("&amp;K132&amp;",(select designacao from fatorproducao where designacao like '"&amp;I132&amp;"'),"&amp;G132&amp;",(select designacao from parcela where designacao like '"&amp;B132&amp;"'));"</f>
        <v>Insert into operacaoFatorProducao (id,fatorproducao,quantidade,parcela) values (131,(select designacao from fatorproducao where designacao like 'Patentkali'),15,(select designacao from parcela where designacao like 'Campo grande'));</v>
      </c>
      <c r="P132" t="str">
        <f t="shared" ref="P132:P133" si="61">"Insert into culturaOperacaoFatorProducao (operacaofatorproducao,cultura) values ("&amp;K132&amp;","&amp;J132&amp;");"</f>
        <v>Insert into culturaOperacaoFatorProducao (operacaofatorproducao,cultura) values (131,11);</v>
      </c>
      <c r="Q132" t="str">
        <f t="shared" ref="Q132:Q133" si="62">"insert into Operacao"&amp;L132&amp;" (id,modo) values ("&amp;K132&amp;",(select id from modo where modo like '"&amp;D132&amp;"'));"</f>
        <v>insert into OperacaoFertilizacao (id,modo) values (131,(select id from modo where modo like 'Solo'));</v>
      </c>
    </row>
    <row r="133" spans="1:17" x14ac:dyDescent="0.2">
      <c r="A133">
        <v>102</v>
      </c>
      <c r="B133" s="8" t="s">
        <v>181</v>
      </c>
      <c r="C133" t="s">
        <v>216</v>
      </c>
      <c r="D133" t="s">
        <v>228</v>
      </c>
      <c r="E133" t="s">
        <v>202</v>
      </c>
      <c r="F133" s="1">
        <v>44906</v>
      </c>
      <c r="G133">
        <v>10</v>
      </c>
      <c r="H133" t="s">
        <v>218</v>
      </c>
      <c r="I133" t="s">
        <v>153</v>
      </c>
      <c r="J133">
        <v>12</v>
      </c>
      <c r="K133">
        <v>132</v>
      </c>
      <c r="L133" t="str">
        <f t="shared" si="50"/>
        <v>Fertilizacao</v>
      </c>
      <c r="N133" t="str">
        <f t="shared" si="51"/>
        <v>Insert into Operacao (anulada,data) values (0,To_Date('11-12-2022', 'DD-MM-YYYY'));</v>
      </c>
      <c r="O133" t="str">
        <f t="shared" si="60"/>
        <v>Insert into operacaoFatorProducao (id,fatorproducao,quantidade,parcela) values (132,(select designacao from fatorproducao where designacao like 'Patentkali'),10,(select designacao from parcela where designacao like 'Campo grande'));</v>
      </c>
      <c r="P133" t="str">
        <f t="shared" si="61"/>
        <v>Insert into culturaOperacaoFatorProducao (operacaofatorproducao,cultura) values (132,12);</v>
      </c>
      <c r="Q133" t="str">
        <f t="shared" si="62"/>
        <v>insert into OperacaoFertilizacao (id,modo) values (132,(select id from modo where modo like 'Solo'));</v>
      </c>
    </row>
    <row r="134" spans="1:17" x14ac:dyDescent="0.2">
      <c r="A134">
        <v>107</v>
      </c>
      <c r="B134" s="8" t="s">
        <v>246</v>
      </c>
      <c r="C134" t="s">
        <v>5</v>
      </c>
      <c r="E134" t="s">
        <v>247</v>
      </c>
      <c r="F134" s="1">
        <v>44911</v>
      </c>
      <c r="G134">
        <v>500</v>
      </c>
      <c r="H134" t="s">
        <v>201</v>
      </c>
      <c r="J134">
        <v>26</v>
      </c>
      <c r="K134">
        <v>133</v>
      </c>
      <c r="L134" t="str">
        <f t="shared" si="50"/>
        <v>Poda</v>
      </c>
      <c r="N134" t="str">
        <f t="shared" si="51"/>
        <v>Insert into Operacao (anulada,data) values (0,To_Date('16-12-2022', 'DD-MM-YYYY'));</v>
      </c>
      <c r="O134" s="7" t="str">
        <f>"Insert into Poda (id,cultura,quantidade) values ("&amp;K134&amp;","&amp;J134&amp;", "&amp;G134&amp;");"</f>
        <v>Insert into Poda (id,cultura,quantidade) values (133,26, 500);</v>
      </c>
    </row>
    <row r="135" spans="1:17" x14ac:dyDescent="0.2">
      <c r="A135">
        <v>106</v>
      </c>
      <c r="B135" s="8" t="s">
        <v>220</v>
      </c>
      <c r="C135" t="s">
        <v>7</v>
      </c>
      <c r="E135" t="s">
        <v>238</v>
      </c>
      <c r="F135" s="1">
        <v>44913</v>
      </c>
      <c r="G135">
        <v>200</v>
      </c>
      <c r="H135" t="s">
        <v>218</v>
      </c>
      <c r="J135">
        <v>21</v>
      </c>
      <c r="K135">
        <v>134</v>
      </c>
      <c r="L135" t="str">
        <f t="shared" si="50"/>
        <v>Colheita</v>
      </c>
      <c r="N135" t="str">
        <f t="shared" si="51"/>
        <v>Insert into Operacao (anulada,data) values (0,To_Date('18-12-2022', 'DD-MM-YYYY'));</v>
      </c>
      <c r="O135" s="7" t="str">
        <f>"Insert into Colheita (id,cultura,quantidade) values ("&amp;K135&amp;","&amp;J135&amp;", "&amp;G135&amp;");"</f>
        <v>Insert into Colheita (id,cultura,quantidade) values (134,21, 200);</v>
      </c>
    </row>
    <row r="136" spans="1:17" x14ac:dyDescent="0.2">
      <c r="A136">
        <v>107</v>
      </c>
      <c r="B136" s="8" t="s">
        <v>246</v>
      </c>
      <c r="C136" t="s">
        <v>5</v>
      </c>
      <c r="E136" t="s">
        <v>251</v>
      </c>
      <c r="F136" s="1">
        <v>44913</v>
      </c>
      <c r="G136">
        <v>700</v>
      </c>
      <c r="H136" t="s">
        <v>201</v>
      </c>
      <c r="J136">
        <v>27</v>
      </c>
      <c r="K136">
        <v>135</v>
      </c>
      <c r="L136" t="str">
        <f t="shared" si="50"/>
        <v>Poda</v>
      </c>
      <c r="N136" t="str">
        <f t="shared" si="51"/>
        <v>Insert into Operacao (anulada,data) values (0,To_Date('18-12-2022', 'DD-MM-YYYY'));</v>
      </c>
      <c r="O136" s="7" t="str">
        <f t="shared" ref="O136:O137" si="63">"Insert into Poda (id,cultura,quantidade) values ("&amp;K136&amp;","&amp;J136&amp;", "&amp;G136&amp;");"</f>
        <v>Insert into Poda (id,cultura,quantidade) values (135,27, 700);</v>
      </c>
    </row>
    <row r="137" spans="1:17" x14ac:dyDescent="0.2">
      <c r="A137">
        <v>104</v>
      </c>
      <c r="B137" s="8" t="s">
        <v>183</v>
      </c>
      <c r="C137" t="s">
        <v>5</v>
      </c>
      <c r="E137" t="s">
        <v>204</v>
      </c>
      <c r="F137" s="1">
        <v>44938</v>
      </c>
      <c r="G137">
        <v>60</v>
      </c>
      <c r="H137" t="s">
        <v>201</v>
      </c>
      <c r="J137">
        <v>23</v>
      </c>
      <c r="K137">
        <v>136</v>
      </c>
      <c r="L137" t="str">
        <f t="shared" si="50"/>
        <v>Poda</v>
      </c>
      <c r="N137" t="str">
        <f t="shared" si="51"/>
        <v>Insert into Operacao (anulada,data) values (0,To_Date('12-1-2023', 'DD-MM-YYYY'));</v>
      </c>
      <c r="O137" s="7" t="str">
        <f t="shared" si="63"/>
        <v>Insert into Poda (id,cultura,quantidade) values (136,23, 60);</v>
      </c>
    </row>
    <row r="138" spans="1:17" x14ac:dyDescent="0.2">
      <c r="A138">
        <v>106</v>
      </c>
      <c r="B138" s="8" t="s">
        <v>220</v>
      </c>
      <c r="C138" t="s">
        <v>7</v>
      </c>
      <c r="E138" t="s">
        <v>238</v>
      </c>
      <c r="F138" s="1">
        <v>44940</v>
      </c>
      <c r="G138">
        <v>250</v>
      </c>
      <c r="H138" t="s">
        <v>218</v>
      </c>
      <c r="J138">
        <v>21</v>
      </c>
      <c r="K138">
        <v>137</v>
      </c>
      <c r="L138" t="str">
        <f t="shared" si="50"/>
        <v>Colheita</v>
      </c>
      <c r="N138" t="str">
        <f t="shared" si="51"/>
        <v>Insert into Operacao (anulada,data) values (0,To_Date('14-1-2023', 'DD-MM-YYYY'));</v>
      </c>
      <c r="O138" s="7" t="str">
        <f>"Insert into Colheita (id,cultura,quantidade) values ("&amp;K138&amp;","&amp;J138&amp;", "&amp;G138&amp;");"</f>
        <v>Insert into Colheita (id,cultura,quantidade) values (137,21, 250);</v>
      </c>
    </row>
    <row r="139" spans="1:17" x14ac:dyDescent="0.2">
      <c r="A139">
        <v>107</v>
      </c>
      <c r="B139" s="8" t="s">
        <v>246</v>
      </c>
      <c r="C139" t="s">
        <v>252</v>
      </c>
      <c r="E139" t="s">
        <v>247</v>
      </c>
      <c r="F139" s="1">
        <v>44946</v>
      </c>
      <c r="G139">
        <v>4</v>
      </c>
      <c r="H139" t="s">
        <v>218</v>
      </c>
      <c r="I139" t="s">
        <v>144</v>
      </c>
      <c r="J139">
        <v>26</v>
      </c>
      <c r="K139">
        <v>138</v>
      </c>
      <c r="L139" t="str">
        <f t="shared" ref="L139:L140" si="64">SUBSTITUTE(C139,"ção fitofármaco","cao")</f>
        <v>Aplicacao</v>
      </c>
      <c r="N139" t="str">
        <f t="shared" si="51"/>
        <v>Insert into Operacao (anulada,data) values (0,To_Date('20-1-2023', 'DD-MM-YYYY'));</v>
      </c>
      <c r="O139" t="str">
        <f t="shared" ref="O139:O140" si="65">"Insert into operacaoFatorProducao (id,fatorproducao,quantidade,parcela) values ("&amp;K139&amp;",(select designacao from fatorproducao where designacao like '"&amp;I139&amp;"'),"&amp;G139&amp;",(select designacao from parcela where designacao like '"&amp;B139&amp;"'));"</f>
        <v>Insert into operacaoFatorProducao (id,fatorproducao,quantidade,parcela) values (138,(select designacao from fatorproducao where designacao like 'Calda Bordalesa ASCENZA'),4,(select designacao from parcela where designacao like 'Vinha'));</v>
      </c>
      <c r="P139" t="str">
        <f t="shared" ref="P139:P140" si="66">"Insert into culturaOperacaoFatorProducao (operacaofatorproducao,cultura) values ("&amp;K139&amp;","&amp;J139&amp;");"</f>
        <v>Insert into culturaOperacaoFatorProducao (operacaofatorproducao,cultura) values (138,26);</v>
      </c>
    </row>
    <row r="140" spans="1:17" x14ac:dyDescent="0.2">
      <c r="A140">
        <v>107</v>
      </c>
      <c r="B140" s="8" t="s">
        <v>246</v>
      </c>
      <c r="C140" t="s">
        <v>252</v>
      </c>
      <c r="E140" t="s">
        <v>251</v>
      </c>
      <c r="F140" s="1">
        <v>44946</v>
      </c>
      <c r="G140">
        <v>5</v>
      </c>
      <c r="H140" t="s">
        <v>218</v>
      </c>
      <c r="I140" t="s">
        <v>144</v>
      </c>
      <c r="J140">
        <v>27</v>
      </c>
      <c r="K140">
        <v>139</v>
      </c>
      <c r="L140" t="str">
        <f t="shared" si="64"/>
        <v>Aplicacao</v>
      </c>
      <c r="N140" t="str">
        <f t="shared" si="51"/>
        <v>Insert into Operacao (anulada,data) values (0,To_Date('20-1-2023', 'DD-MM-YYYY'));</v>
      </c>
      <c r="O140" t="str">
        <f t="shared" si="65"/>
        <v>Insert into operacaoFatorProducao (id,fatorproducao,quantidade,parcela) values (139,(select designacao from fatorproducao where designacao like 'Calda Bordalesa ASCENZA'),5,(select designacao from parcela where designacao like 'Vinha'));</v>
      </c>
      <c r="P140" t="str">
        <f t="shared" si="66"/>
        <v>Insert into culturaOperacaoFatorProducao (operacaofatorproducao,cultura) values (139,27);</v>
      </c>
    </row>
    <row r="141" spans="1:17" x14ac:dyDescent="0.2">
      <c r="A141">
        <v>103</v>
      </c>
      <c r="B141" s="8" t="s">
        <v>182</v>
      </c>
      <c r="C141" t="s">
        <v>215</v>
      </c>
      <c r="E141" t="s">
        <v>206</v>
      </c>
      <c r="F141" s="1">
        <v>45005</v>
      </c>
      <c r="G141">
        <v>1.3</v>
      </c>
      <c r="H141" t="s">
        <v>180</v>
      </c>
      <c r="J141">
        <v>3</v>
      </c>
      <c r="K141">
        <v>140</v>
      </c>
      <c r="L141" t="str">
        <f t="shared" si="50"/>
        <v>Incorporacao no solo</v>
      </c>
      <c r="N141" t="str">
        <f t="shared" si="51"/>
        <v>Insert into Operacao (anulada,data) values (0,To_Date('20-3-2023', 'DD-MM-YYYY'));</v>
      </c>
      <c r="O141" s="7" t="str">
        <f>"Insert into IncorporacaoSolo (id,cultura,area) values ("&amp;K141&amp;","&amp;J141&amp;","&amp;G141&amp;");"</f>
        <v>Insert into IncorporacaoSolo (id,cultura,area) values (140,3,1.3);</v>
      </c>
    </row>
  </sheetData>
  <autoFilter ref="A1:I141" xr:uid="{8273E431-88A0-4D26-AA21-9E0D94FE2923}">
    <sortState xmlns:xlrd2="http://schemas.microsoft.com/office/spreadsheetml/2017/richdata2" ref="A2:I98">
      <sortCondition ref="F2:F98"/>
      <sortCondition ref="B2:B98"/>
    </sortState>
  </autoFilter>
  <sortState xmlns:xlrd2="http://schemas.microsoft.com/office/spreadsheetml/2017/richdata2" ref="A2:I141">
    <sortCondition ref="F2:F141"/>
    <sortCondition ref="A2:A141"/>
  </sortState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6ACCA1C4E9E429EC0979D7AA69E5C" ma:contentTypeVersion="3" ma:contentTypeDescription="Create a new document." ma:contentTypeScope="" ma:versionID="ae8745856df04360dd1be451017c997c">
  <xsd:schema xmlns:xsd="http://www.w3.org/2001/XMLSchema" xmlns:xs="http://www.w3.org/2001/XMLSchema" xmlns:p="http://schemas.microsoft.com/office/2006/metadata/properties" xmlns:ns2="caec8013-4252-46d5-9263-a99cc59dead2" targetNamespace="http://schemas.microsoft.com/office/2006/metadata/properties" ma:root="true" ma:fieldsID="a5f7786c0b3d9081a77d0462e727a0e9" ns2:_="">
    <xsd:import namespace="caec8013-4252-46d5-9263-a99cc59de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c8013-4252-46d5-9263-a99cc59de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7870F-1997-46E6-ABF3-D972D5619E05}">
  <ds:schemaRefs>
    <ds:schemaRef ds:uri="http://purl.org/dc/terms/"/>
    <ds:schemaRef ds:uri="http://purl.org/dc/dcmitype/"/>
    <ds:schemaRef ds:uri="http://schemas.openxmlformats.org/package/2006/metadata/core-properties"/>
    <ds:schemaRef ds:uri="caec8013-4252-46d5-9263-a99cc59dead2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42AE87-F6E1-4C18-815A-DDBC6D0FA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c8013-4252-46d5-9263-a99cc59de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Plantas</vt:lpstr>
      <vt:lpstr>Fator Produção</vt:lpstr>
      <vt:lpstr>Exploração agrícola</vt:lpstr>
      <vt:lpstr>Culturas</vt:lpstr>
      <vt:lpstr>operacao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Miguel Filipe Figueiredo Oliveira</cp:lastModifiedBy>
  <cp:revision/>
  <dcterms:created xsi:type="dcterms:W3CDTF">2023-10-06T20:31:40Z</dcterms:created>
  <dcterms:modified xsi:type="dcterms:W3CDTF">2023-12-06T20:49:42Z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</Properties>
</file>