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son_13" sheetId="1" r:id="rId4"/>
    <sheet state="visible" name="Simpson_38" sheetId="2" r:id="rId5"/>
    <sheet state="visible" name="Simpson_n=8" sheetId="3" r:id="rId6"/>
    <sheet state="visible" name="Trapecio_simple" sheetId="4" r:id="rId7"/>
    <sheet state="visible" name="Trapecio_compuesto" sheetId="5" r:id="rId8"/>
    <sheet state="visible" name="Romberg y richardson" sheetId="6" r:id="rId9"/>
    <sheet state="visible" name="Euler" sheetId="7" r:id="rId10"/>
    <sheet state="visible" name="Euler modificado" sheetId="8" r:id="rId11"/>
    <sheet state="visible" name="Rung kutta" sheetId="9" r:id="rId12"/>
  </sheets>
  <definedNames/>
  <calcPr/>
</workbook>
</file>

<file path=xl/sharedStrings.xml><?xml version="1.0" encoding="utf-8"?>
<sst xmlns="http://schemas.openxmlformats.org/spreadsheetml/2006/main" count="119" uniqueCount="51">
  <si>
    <t>Rodrigo Jimenez Torres 736454</t>
  </si>
  <si>
    <t>Simpson 1/3</t>
  </si>
  <si>
    <t>i</t>
  </si>
  <si>
    <t>xn</t>
  </si>
  <si>
    <t>f(x1)</t>
  </si>
  <si>
    <t>a</t>
  </si>
  <si>
    <t>b</t>
  </si>
  <si>
    <t>n</t>
  </si>
  <si>
    <t>h</t>
  </si>
  <si>
    <t>Simpson 3/8</t>
  </si>
  <si>
    <t>xi</t>
  </si>
  <si>
    <t>f(a)</t>
  </si>
  <si>
    <t>f(b)</t>
  </si>
  <si>
    <t>c</t>
  </si>
  <si>
    <t>f(c)</t>
  </si>
  <si>
    <t>x0</t>
  </si>
  <si>
    <t>f(x0)</t>
  </si>
  <si>
    <t>x1</t>
  </si>
  <si>
    <t>x2</t>
  </si>
  <si>
    <t>f(x2)</t>
  </si>
  <si>
    <t>x3</t>
  </si>
  <si>
    <t>f(x3)</t>
  </si>
  <si>
    <t>x4</t>
  </si>
  <si>
    <t>f(x4)</t>
  </si>
  <si>
    <t>x5</t>
  </si>
  <si>
    <t>f(x5)</t>
  </si>
  <si>
    <t>x6</t>
  </si>
  <si>
    <t>f(x6)</t>
  </si>
  <si>
    <t>x7</t>
  </si>
  <si>
    <t>f(x7)</t>
  </si>
  <si>
    <t>x8</t>
  </si>
  <si>
    <t>f(x8)</t>
  </si>
  <si>
    <t>X1</t>
  </si>
  <si>
    <t>K0</t>
  </si>
  <si>
    <t>K1</t>
  </si>
  <si>
    <t>K2</t>
  </si>
  <si>
    <t>X2</t>
  </si>
  <si>
    <t>k</t>
  </si>
  <si>
    <t>yn</t>
  </si>
  <si>
    <t>f(xn,yn</t>
  </si>
  <si>
    <t>yn+1</t>
  </si>
  <si>
    <t>Xn</t>
  </si>
  <si>
    <t>f(xn,yn)</t>
  </si>
  <si>
    <t>(yn+1)</t>
  </si>
  <si>
    <t>xn+1</t>
  </si>
  <si>
    <t>y0</t>
  </si>
  <si>
    <t>k1</t>
  </si>
  <si>
    <t>k2</t>
  </si>
  <si>
    <t>k3</t>
  </si>
  <si>
    <t>k4</t>
  </si>
  <si>
    <t>dy/dx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</si>
</sst>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1" numFmtId="0" xfId="0" applyFont="1"/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6" fillId="0" fontId="1" numFmtId="0" xfId="0" applyBorder="1" applyFont="1"/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9" fillId="0" fontId="1" numFmtId="0" xfId="0" applyBorder="1" applyFont="1"/>
    <xf borderId="10" fillId="0" fontId="1" numFmtId="0" xfId="0" applyAlignment="1" applyBorder="1" applyFont="1">
      <alignment readingOrder="0"/>
    </xf>
    <xf borderId="11" fillId="0" fontId="1" numFmtId="0" xfId="0" applyBorder="1" applyFont="1"/>
    <xf borderId="12" fillId="0" fontId="1" numFmtId="0" xfId="0" applyAlignment="1" applyBorder="1" applyFont="1">
      <alignment horizontal="center" readingOrder="0"/>
    </xf>
    <xf borderId="13" fillId="0" fontId="1" numFmtId="0" xfId="0" applyAlignment="1" applyBorder="1" applyFont="1">
      <alignment horizontal="center" readingOrder="0"/>
    </xf>
    <xf borderId="14" fillId="0" fontId="1" numFmtId="0" xfId="0" applyAlignment="1" applyBorder="1" applyFont="1">
      <alignment horizontal="center" readingOrder="0"/>
    </xf>
    <xf borderId="15" fillId="0" fontId="1" numFmtId="0" xfId="0" applyAlignment="1" applyBorder="1" applyFont="1">
      <alignment readingOrder="0"/>
    </xf>
    <xf borderId="16" fillId="0" fontId="1" numFmtId="0" xfId="0" applyAlignment="1" applyBorder="1" applyFont="1">
      <alignment readingOrder="0"/>
    </xf>
    <xf borderId="17" fillId="0" fontId="1" numFmtId="0" xfId="0" applyAlignment="1" applyBorder="1" applyFont="1">
      <alignment readingOrder="0"/>
    </xf>
    <xf borderId="0" fillId="0" fontId="1" numFmtId="164" xfId="0" applyFont="1" applyNumberFormat="1"/>
    <xf borderId="18" fillId="0" fontId="1" numFmtId="0" xfId="0" applyBorder="1" applyFont="1"/>
    <xf borderId="19" fillId="0" fontId="1" numFmtId="0" xfId="0" applyAlignment="1" applyBorder="1" applyFont="1">
      <alignment readingOrder="0"/>
    </xf>
    <xf borderId="18" fillId="0" fontId="1" numFmtId="0" xfId="0" applyAlignment="1" applyBorder="1" applyFont="1">
      <alignment readingOrder="0"/>
    </xf>
    <xf borderId="20" fillId="0" fontId="1" numFmtId="0" xfId="0" applyAlignment="1" applyBorder="1" applyFont="1">
      <alignment readingOrder="0"/>
    </xf>
    <xf borderId="21" fillId="0" fontId="1" numFmtId="0" xfId="0" applyAlignment="1" applyBorder="1" applyFont="1">
      <alignment readingOrder="0"/>
    </xf>
    <xf borderId="22" fillId="0" fontId="1" numFmtId="0" xfId="0" applyAlignment="1" applyBorder="1" applyFont="1">
      <alignment readingOrder="0"/>
    </xf>
    <xf borderId="23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3">
      <c r="B3" s="1" t="s">
        <v>1</v>
      </c>
    </row>
    <row r="4">
      <c r="E4" s="2" t="s">
        <v>2</v>
      </c>
      <c r="F4" s="2" t="s">
        <v>3</v>
      </c>
      <c r="G4" s="2" t="s">
        <v>4</v>
      </c>
    </row>
    <row r="5">
      <c r="B5" s="2" t="s">
        <v>5</v>
      </c>
      <c r="C5" s="2">
        <v>1.0</v>
      </c>
      <c r="E5" s="2">
        <v>0.0</v>
      </c>
      <c r="F5" s="2">
        <v>1.0</v>
      </c>
      <c r="G5" s="3">
        <f t="shared" ref="G5:G9" si="1">F5/(F5^4 +1)</f>
        <v>0.5</v>
      </c>
    </row>
    <row r="6">
      <c r="B6" s="2" t="s">
        <v>6</v>
      </c>
      <c r="C6" s="2">
        <v>3.0</v>
      </c>
      <c r="E6" s="2">
        <v>1.0</v>
      </c>
      <c r="F6" s="2">
        <v>1.5</v>
      </c>
      <c r="G6" s="3">
        <f t="shared" si="1"/>
        <v>0.2474226804</v>
      </c>
    </row>
    <row r="7">
      <c r="B7" s="2" t="s">
        <v>7</v>
      </c>
      <c r="C7" s="2">
        <v>4.0</v>
      </c>
      <c r="E7" s="2">
        <v>2.0</v>
      </c>
      <c r="F7" s="2">
        <v>2.0</v>
      </c>
      <c r="G7" s="3">
        <f t="shared" si="1"/>
        <v>0.1176470588</v>
      </c>
    </row>
    <row r="8">
      <c r="B8" s="2" t="s">
        <v>8</v>
      </c>
      <c r="C8" s="3">
        <f>(C6-C5)/C7</f>
        <v>0.5</v>
      </c>
      <c r="E8" s="2">
        <v>3.0</v>
      </c>
      <c r="F8" s="2">
        <v>2.5</v>
      </c>
      <c r="G8" s="3">
        <f t="shared" si="1"/>
        <v>0.0624024961</v>
      </c>
    </row>
    <row r="9">
      <c r="E9" s="2">
        <v>4.0</v>
      </c>
      <c r="F9" s="2">
        <v>3.0</v>
      </c>
      <c r="G9" s="3">
        <f t="shared" si="1"/>
        <v>0.03658536585</v>
      </c>
    </row>
    <row r="11">
      <c r="C11" s="4">
        <f>C8/3*(1/2 +(4*G6)+(2*G7)+(4*G8)+G9)</f>
        <v>0.3351966983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5">
      <c r="B5" s="1" t="s">
        <v>9</v>
      </c>
      <c r="E5" s="2" t="s">
        <v>2</v>
      </c>
      <c r="F5" s="2" t="s">
        <v>10</v>
      </c>
      <c r="G5" s="3"/>
    </row>
    <row r="6">
      <c r="E6" s="2">
        <v>0.0</v>
      </c>
      <c r="F6" s="2">
        <v>1.0</v>
      </c>
      <c r="G6" s="3">
        <f t="shared" ref="G6:G9" si="1">F6/(F6^4 +1)</f>
        <v>0.5</v>
      </c>
    </row>
    <row r="7">
      <c r="B7" s="2" t="s">
        <v>5</v>
      </c>
      <c r="C7" s="2">
        <v>1.0</v>
      </c>
      <c r="E7" s="2">
        <v>1.0</v>
      </c>
      <c r="F7" s="3">
        <f t="shared" ref="F7:F9" si="2">F6+C$10</f>
        <v>1.666666667</v>
      </c>
      <c r="G7" s="3">
        <f t="shared" si="1"/>
        <v>0.1912181303</v>
      </c>
    </row>
    <row r="8">
      <c r="B8" s="2" t="s">
        <v>6</v>
      </c>
      <c r="C8" s="2">
        <v>3.0</v>
      </c>
      <c r="E8" s="2">
        <v>2.0</v>
      </c>
      <c r="F8" s="3">
        <f t="shared" si="2"/>
        <v>2.333333333</v>
      </c>
      <c r="G8" s="3">
        <f t="shared" si="1"/>
        <v>0.07614826753</v>
      </c>
    </row>
    <row r="9">
      <c r="B9" s="2" t="s">
        <v>7</v>
      </c>
      <c r="C9" s="2">
        <v>3.0</v>
      </c>
      <c r="E9" s="2">
        <v>3.0</v>
      </c>
      <c r="F9" s="3">
        <f t="shared" si="2"/>
        <v>3</v>
      </c>
      <c r="G9" s="3">
        <f t="shared" si="1"/>
        <v>0.03658536585</v>
      </c>
    </row>
    <row r="10">
      <c r="B10" s="2" t="s">
        <v>8</v>
      </c>
      <c r="C10" s="3">
        <f>(C9-C7)/C8</f>
        <v>0.6666666667</v>
      </c>
    </row>
    <row r="14">
      <c r="C14" s="4">
        <f>(C8*C10)/8*(G6+(3*G7)+(3*G8)+G9)</f>
        <v>0.3346711398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8">
      <c r="C8" s="1" t="s">
        <v>9</v>
      </c>
      <c r="F8" s="2" t="s">
        <v>2</v>
      </c>
      <c r="G8" s="2" t="s">
        <v>10</v>
      </c>
      <c r="H8" s="3"/>
    </row>
    <row r="9">
      <c r="F9" s="2">
        <v>0.0</v>
      </c>
      <c r="G9" s="2">
        <v>1.0</v>
      </c>
      <c r="H9" s="3">
        <f t="shared" ref="H9:H16" si="1">G9/(G9^4 +1)</f>
        <v>0.5</v>
      </c>
    </row>
    <row r="10">
      <c r="C10" s="2" t="s">
        <v>5</v>
      </c>
      <c r="D10" s="2">
        <v>1.0</v>
      </c>
      <c r="F10" s="2">
        <v>1.0</v>
      </c>
      <c r="G10" s="3">
        <f t="shared" ref="G10:G16" si="2">G9+D$13</f>
        <v>1.25</v>
      </c>
      <c r="H10" s="3">
        <f t="shared" si="1"/>
        <v>0.3632236095</v>
      </c>
    </row>
    <row r="11">
      <c r="C11" s="2" t="s">
        <v>6</v>
      </c>
      <c r="D11" s="2">
        <v>3.0</v>
      </c>
      <c r="F11" s="2">
        <v>2.0</v>
      </c>
      <c r="G11" s="3">
        <f t="shared" si="2"/>
        <v>1.5</v>
      </c>
      <c r="H11" s="3">
        <f t="shared" si="1"/>
        <v>0.2474226804</v>
      </c>
    </row>
    <row r="12">
      <c r="C12" s="2" t="s">
        <v>7</v>
      </c>
      <c r="D12" s="2">
        <v>8.0</v>
      </c>
      <c r="F12" s="2">
        <v>3.0</v>
      </c>
      <c r="G12" s="3">
        <f t="shared" si="2"/>
        <v>1.75</v>
      </c>
      <c r="H12" s="3">
        <f t="shared" si="1"/>
        <v>0.1686112157</v>
      </c>
    </row>
    <row r="13">
      <c r="C13" s="2" t="s">
        <v>8</v>
      </c>
      <c r="D13" s="3">
        <f>(D11-D10)/D12</f>
        <v>0.25</v>
      </c>
      <c r="F13" s="2">
        <v>5.0</v>
      </c>
      <c r="G13" s="3">
        <f t="shared" si="2"/>
        <v>2</v>
      </c>
      <c r="H13" s="3">
        <f t="shared" si="1"/>
        <v>0.1176470588</v>
      </c>
    </row>
    <row r="14">
      <c r="F14" s="2">
        <v>6.0</v>
      </c>
      <c r="G14" s="3">
        <f t="shared" si="2"/>
        <v>2.25</v>
      </c>
      <c r="H14" s="3">
        <f t="shared" si="1"/>
        <v>0.08449464574</v>
      </c>
    </row>
    <row r="15">
      <c r="F15" s="2">
        <v>7.0</v>
      </c>
      <c r="G15" s="3">
        <f t="shared" si="2"/>
        <v>2.5</v>
      </c>
      <c r="H15" s="3">
        <f t="shared" si="1"/>
        <v>0.0624024961</v>
      </c>
    </row>
    <row r="16">
      <c r="F16" s="2">
        <v>8.0</v>
      </c>
      <c r="G16" s="3">
        <f t="shared" si="2"/>
        <v>2.75</v>
      </c>
      <c r="H16" s="3">
        <f t="shared" si="1"/>
        <v>0.04725783715</v>
      </c>
    </row>
    <row r="17">
      <c r="D17" s="4">
        <f>(D11*D13)/8*(H9+(3*H10)+(3*H11)+(3*H12)+(3*H13)+(3*H14)+(3*H15)+H16)</f>
        <v>0.3448746521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7">
      <c r="C7" s="2" t="s">
        <v>5</v>
      </c>
      <c r="D7" s="2">
        <v>1.0</v>
      </c>
      <c r="F7" s="2" t="s">
        <v>11</v>
      </c>
      <c r="G7" s="3">
        <f t="shared" ref="G7:G9" si="1">D7/(D7^4+1)</f>
        <v>0.5</v>
      </c>
    </row>
    <row r="8">
      <c r="C8" s="2" t="s">
        <v>6</v>
      </c>
      <c r="D8" s="2">
        <v>3.0</v>
      </c>
      <c r="F8" s="2" t="s">
        <v>12</v>
      </c>
      <c r="G8" s="3">
        <f t="shared" si="1"/>
        <v>0.03658536585</v>
      </c>
    </row>
    <row r="9">
      <c r="C9" s="2" t="s">
        <v>13</v>
      </c>
      <c r="D9" s="2">
        <v>1.0</v>
      </c>
      <c r="F9" s="2" t="s">
        <v>14</v>
      </c>
      <c r="G9" s="3">
        <f t="shared" si="1"/>
        <v>0.5</v>
      </c>
    </row>
    <row r="11">
      <c r="G11" s="4">
        <f>(D8-D7)*((G7+G8)/2)</f>
        <v>0.5365853659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2" t="s">
        <v>15</v>
      </c>
      <c r="C3" s="2">
        <v>1.0</v>
      </c>
      <c r="E3" s="2" t="s">
        <v>16</v>
      </c>
      <c r="F3" s="3">
        <f t="shared" ref="F3:F11" si="1">C3/(((C3)^4)+1)</f>
        <v>0.5</v>
      </c>
    </row>
    <row r="4">
      <c r="B4" s="2" t="s">
        <v>17</v>
      </c>
      <c r="C4" s="2">
        <v>1.25</v>
      </c>
      <c r="E4" s="2" t="s">
        <v>4</v>
      </c>
      <c r="F4" s="3">
        <f t="shared" si="1"/>
        <v>0.3632236095</v>
      </c>
    </row>
    <row r="5">
      <c r="B5" s="2" t="s">
        <v>18</v>
      </c>
      <c r="C5" s="2">
        <v>1.5</v>
      </c>
      <c r="E5" s="2" t="s">
        <v>19</v>
      </c>
      <c r="F5" s="3">
        <f t="shared" si="1"/>
        <v>0.2474226804</v>
      </c>
    </row>
    <row r="6">
      <c r="B6" s="2" t="s">
        <v>20</v>
      </c>
      <c r="C6" s="2">
        <v>1.75</v>
      </c>
      <c r="E6" s="2" t="s">
        <v>21</v>
      </c>
      <c r="F6" s="3">
        <f t="shared" si="1"/>
        <v>0.1686112157</v>
      </c>
    </row>
    <row r="7">
      <c r="B7" s="2" t="s">
        <v>22</v>
      </c>
      <c r="C7" s="2">
        <v>2.0</v>
      </c>
      <c r="E7" s="2" t="s">
        <v>23</v>
      </c>
      <c r="F7" s="3">
        <f t="shared" si="1"/>
        <v>0.1176470588</v>
      </c>
    </row>
    <row r="8">
      <c r="B8" s="2" t="s">
        <v>24</v>
      </c>
      <c r="C8" s="2">
        <v>2.25</v>
      </c>
      <c r="E8" s="2" t="s">
        <v>25</v>
      </c>
      <c r="F8" s="3">
        <f t="shared" si="1"/>
        <v>0.08449464574</v>
      </c>
    </row>
    <row r="9">
      <c r="B9" s="2" t="s">
        <v>26</v>
      </c>
      <c r="C9" s="2">
        <v>2.5</v>
      </c>
      <c r="E9" s="2" t="s">
        <v>27</v>
      </c>
      <c r="F9" s="3">
        <f t="shared" si="1"/>
        <v>0.0624024961</v>
      </c>
    </row>
    <row r="10">
      <c r="B10" s="2" t="s">
        <v>28</v>
      </c>
      <c r="C10" s="2">
        <v>2.75</v>
      </c>
      <c r="E10" s="2" t="s">
        <v>29</v>
      </c>
      <c r="F10" s="3">
        <f t="shared" si="1"/>
        <v>0.04725783715</v>
      </c>
    </row>
    <row r="11">
      <c r="B11" s="2" t="s">
        <v>30</v>
      </c>
      <c r="C11" s="2">
        <v>3.0</v>
      </c>
      <c r="E11" s="2" t="s">
        <v>31</v>
      </c>
      <c r="F11" s="3">
        <f t="shared" si="1"/>
        <v>0.03658536585</v>
      </c>
    </row>
    <row r="13">
      <c r="B13" s="2" t="s">
        <v>5</v>
      </c>
      <c r="C13" s="2">
        <v>1.0</v>
      </c>
      <c r="F13" s="4">
        <f>(C16/2)*((0.5+(2*F4)+(2*F5)+(2*F6)+(2*F7)+(2*F8)+(2*F9)+(2*F10)+F11))</f>
        <v>0.3398380566</v>
      </c>
    </row>
    <row r="14">
      <c r="B14" s="2" t="s">
        <v>6</v>
      </c>
      <c r="C14" s="2">
        <v>3.0</v>
      </c>
    </row>
    <row r="15">
      <c r="B15" s="2" t="s">
        <v>7</v>
      </c>
      <c r="C15" s="2">
        <v>8.0</v>
      </c>
    </row>
    <row r="16">
      <c r="B16" s="2" t="s">
        <v>8</v>
      </c>
      <c r="C16" s="3">
        <f>(C14-C13)/C15</f>
        <v>0.25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.13"/>
    <col customWidth="1" min="3" max="3" width="6.13"/>
    <col customWidth="1" min="5" max="5" width="3.75"/>
    <col customWidth="1" min="6" max="6" width="6.13"/>
    <col customWidth="1" min="8" max="8" width="10.0"/>
    <col customWidth="1" min="9" max="9" width="7.5"/>
    <col customWidth="1" min="12" max="12" width="4.5"/>
    <col customWidth="1" min="13" max="13" width="7.0"/>
    <col customWidth="1" min="14" max="14" width="4.63"/>
  </cols>
  <sheetData>
    <row r="1">
      <c r="B1" s="1">
        <v>1.0</v>
      </c>
    </row>
    <row r="2">
      <c r="B2" s="1" t="s">
        <v>5</v>
      </c>
      <c r="C2" s="1">
        <v>1.0</v>
      </c>
      <c r="D2" s="2" t="s">
        <v>15</v>
      </c>
      <c r="E2" s="3">
        <f>1</f>
        <v>1</v>
      </c>
      <c r="F2" s="3">
        <f t="shared" ref="F2:F4" si="1">E2/((E2^4)+1)</f>
        <v>0.5</v>
      </c>
    </row>
    <row r="3">
      <c r="B3" s="1" t="s">
        <v>6</v>
      </c>
      <c r="C3" s="1">
        <v>3.0</v>
      </c>
      <c r="D3" s="2" t="s">
        <v>32</v>
      </c>
      <c r="E3" s="3">
        <f t="shared" ref="E3:E4" si="2">E2+$C$5</f>
        <v>2</v>
      </c>
      <c r="F3" s="3">
        <f t="shared" si="1"/>
        <v>0.1176470588</v>
      </c>
      <c r="H3" s="2" t="s">
        <v>33</v>
      </c>
      <c r="I3" s="2" t="s">
        <v>34</v>
      </c>
      <c r="J3" s="2" t="s">
        <v>35</v>
      </c>
    </row>
    <row r="4">
      <c r="B4" s="1" t="s">
        <v>7</v>
      </c>
      <c r="C4" s="1">
        <v>2.0</v>
      </c>
      <c r="D4" s="2" t="s">
        <v>36</v>
      </c>
      <c r="E4" s="3">
        <f t="shared" si="2"/>
        <v>3</v>
      </c>
      <c r="F4" s="3">
        <f t="shared" si="1"/>
        <v>0.03658536585</v>
      </c>
      <c r="H4" s="3">
        <f>F5</f>
        <v>0.3859397418</v>
      </c>
      <c r="I4" s="3">
        <f t="shared" ref="I4:I5" si="3">I9</f>
        <v>0.3351966983</v>
      </c>
      <c r="J4" s="3">
        <f>L9</f>
        <v>0.3372872485</v>
      </c>
    </row>
    <row r="5">
      <c r="B5" s="1" t="s">
        <v>8</v>
      </c>
      <c r="C5" s="4">
        <f>(C3-C2)/C4</f>
        <v>1</v>
      </c>
      <c r="F5" s="4">
        <f>1/2*(F2+(2*F3)+F4)</f>
        <v>0.3859397418</v>
      </c>
      <c r="H5" s="3">
        <f>F13</f>
        <v>0.3478824591</v>
      </c>
      <c r="I5" s="3">
        <f t="shared" si="3"/>
        <v>0.3371565891</v>
      </c>
      <c r="J5" s="3"/>
    </row>
    <row r="6">
      <c r="H6" s="3">
        <f>F25</f>
        <v>0.3398380566</v>
      </c>
      <c r="I6" s="3"/>
      <c r="J6" s="3"/>
    </row>
    <row r="7">
      <c r="B7" s="1">
        <v>2.0</v>
      </c>
    </row>
    <row r="8">
      <c r="B8" s="1" t="s">
        <v>5</v>
      </c>
      <c r="C8" s="1">
        <v>1.0</v>
      </c>
      <c r="D8" s="2" t="s">
        <v>15</v>
      </c>
      <c r="E8" s="2">
        <v>1.0</v>
      </c>
      <c r="F8" s="3">
        <f t="shared" ref="F8:F12" si="4">E8/((E8^4)+1)</f>
        <v>0.5</v>
      </c>
    </row>
    <row r="9">
      <c r="B9" s="1" t="s">
        <v>6</v>
      </c>
      <c r="C9" s="1">
        <v>3.0</v>
      </c>
      <c r="D9" s="2" t="s">
        <v>17</v>
      </c>
      <c r="E9" s="3">
        <f t="shared" ref="E9:E12" si="5">E8+$C$11</f>
        <v>1.5</v>
      </c>
      <c r="F9" s="3">
        <f t="shared" si="4"/>
        <v>0.2474226804</v>
      </c>
      <c r="H9" s="1" t="s">
        <v>37</v>
      </c>
      <c r="I9" s="4">
        <f t="shared" ref="I9:I10" si="6">((4*H5)-H4)/3</f>
        <v>0.3351966983</v>
      </c>
      <c r="K9" s="1" t="s">
        <v>37</v>
      </c>
      <c r="L9" s="4">
        <f>((16*I10)-I9)/15</f>
        <v>0.3372872485</v>
      </c>
    </row>
    <row r="10">
      <c r="B10" s="1" t="s">
        <v>7</v>
      </c>
      <c r="C10" s="1">
        <v>4.0</v>
      </c>
      <c r="D10" s="2" t="s">
        <v>18</v>
      </c>
      <c r="E10" s="3">
        <f t="shared" si="5"/>
        <v>2</v>
      </c>
      <c r="F10" s="3">
        <f t="shared" si="4"/>
        <v>0.1176470588</v>
      </c>
      <c r="H10" s="1" t="s">
        <v>37</v>
      </c>
      <c r="I10" s="4">
        <f t="shared" si="6"/>
        <v>0.3371565891</v>
      </c>
    </row>
    <row r="11">
      <c r="B11" s="1" t="s">
        <v>8</v>
      </c>
      <c r="C11" s="4">
        <f>((C9-C8)/C10)</f>
        <v>0.5</v>
      </c>
      <c r="D11" s="2" t="s">
        <v>20</v>
      </c>
      <c r="E11" s="3">
        <f t="shared" si="5"/>
        <v>2.5</v>
      </c>
      <c r="F11" s="3">
        <f t="shared" si="4"/>
        <v>0.0624024961</v>
      </c>
    </row>
    <row r="12">
      <c r="D12" s="2" t="s">
        <v>22</v>
      </c>
      <c r="E12" s="3">
        <f t="shared" si="5"/>
        <v>3</v>
      </c>
      <c r="F12" s="3">
        <f t="shared" si="4"/>
        <v>0.03658536585</v>
      </c>
    </row>
    <row r="13">
      <c r="F13" s="4">
        <f>(C11/2)*(F8+(2*F9)+(2*F10)+(2*F11)+F12)</f>
        <v>0.3478824591</v>
      </c>
    </row>
    <row r="15">
      <c r="B15" s="1">
        <v>3.0</v>
      </c>
    </row>
    <row r="16">
      <c r="B16" s="1" t="s">
        <v>5</v>
      </c>
      <c r="C16" s="1">
        <v>1.0</v>
      </c>
      <c r="D16" s="2" t="s">
        <v>15</v>
      </c>
      <c r="E16" s="2">
        <v>1.0</v>
      </c>
      <c r="F16" s="3">
        <f t="shared" ref="F16:F24" si="7">E16/((E16^4)+1)</f>
        <v>0.5</v>
      </c>
    </row>
    <row r="17">
      <c r="B17" s="1" t="s">
        <v>6</v>
      </c>
      <c r="C17" s="1">
        <v>3.0</v>
      </c>
      <c r="D17" s="2" t="s">
        <v>17</v>
      </c>
      <c r="E17" s="3">
        <f t="shared" ref="E17:E24" si="8">E16+$C$19</f>
        <v>1.25</v>
      </c>
      <c r="F17" s="3">
        <f t="shared" si="7"/>
        <v>0.3632236095</v>
      </c>
    </row>
    <row r="18">
      <c r="B18" s="1" t="s">
        <v>7</v>
      </c>
      <c r="C18" s="1">
        <v>8.0</v>
      </c>
      <c r="D18" s="2" t="s">
        <v>18</v>
      </c>
      <c r="E18" s="3">
        <f t="shared" si="8"/>
        <v>1.5</v>
      </c>
      <c r="F18" s="3">
        <f t="shared" si="7"/>
        <v>0.2474226804</v>
      </c>
    </row>
    <row r="19">
      <c r="B19" s="1" t="s">
        <v>8</v>
      </c>
      <c r="C19" s="4">
        <f>(C17-C16)/C18</f>
        <v>0.25</v>
      </c>
      <c r="D19" s="2" t="s">
        <v>20</v>
      </c>
      <c r="E19" s="3">
        <f t="shared" si="8"/>
        <v>1.75</v>
      </c>
      <c r="F19" s="3">
        <f t="shared" si="7"/>
        <v>0.1686112157</v>
      </c>
    </row>
    <row r="20">
      <c r="D20" s="2" t="s">
        <v>22</v>
      </c>
      <c r="E20" s="3">
        <f t="shared" si="8"/>
        <v>2</v>
      </c>
      <c r="F20" s="3">
        <f t="shared" si="7"/>
        <v>0.1176470588</v>
      </c>
    </row>
    <row r="21">
      <c r="D21" s="2" t="s">
        <v>24</v>
      </c>
      <c r="E21" s="3">
        <f t="shared" si="8"/>
        <v>2.25</v>
      </c>
      <c r="F21" s="3">
        <f t="shared" si="7"/>
        <v>0.08449464574</v>
      </c>
    </row>
    <row r="22">
      <c r="D22" s="2" t="s">
        <v>26</v>
      </c>
      <c r="E22" s="3">
        <f t="shared" si="8"/>
        <v>2.5</v>
      </c>
      <c r="F22" s="3">
        <f t="shared" si="7"/>
        <v>0.0624024961</v>
      </c>
    </row>
    <row r="23">
      <c r="D23" s="2" t="s">
        <v>28</v>
      </c>
      <c r="E23" s="3">
        <f t="shared" si="8"/>
        <v>2.75</v>
      </c>
      <c r="F23" s="3">
        <f t="shared" si="7"/>
        <v>0.04725783715</v>
      </c>
    </row>
    <row r="24">
      <c r="D24" s="2" t="s">
        <v>30</v>
      </c>
      <c r="E24" s="3">
        <f t="shared" si="8"/>
        <v>3</v>
      </c>
      <c r="F24" s="3">
        <f t="shared" si="7"/>
        <v>0.03658536585</v>
      </c>
    </row>
    <row r="25">
      <c r="F25" s="4">
        <f>(C19/2)*(F16+(2*F17)+(2*F18)+(2*F19)+(2*F20)+(2*F21)+(2*F22)+(2*F23)+F24)</f>
        <v>0.3398380566</v>
      </c>
    </row>
    <row r="28">
      <c r="B28" s="1" t="s"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.13"/>
    <col customWidth="1" min="3" max="3" width="4.0"/>
    <col customWidth="1" min="4" max="4" width="12.5"/>
    <col customWidth="1" min="5" max="5" width="6.75"/>
    <col customWidth="1" min="6" max="6" width="6.0"/>
    <col customWidth="1" min="7" max="8" width="5.5"/>
    <col customWidth="1" min="12" max="12" width="4.38"/>
    <col customWidth="1" min="13" max="13" width="6.88"/>
    <col customWidth="1" min="14" max="14" width="7.88"/>
  </cols>
  <sheetData>
    <row r="2">
      <c r="E2" s="5" t="s">
        <v>7</v>
      </c>
      <c r="F2" s="6" t="s">
        <v>3</v>
      </c>
      <c r="G2" s="6" t="s">
        <v>38</v>
      </c>
      <c r="H2" s="6" t="s">
        <v>39</v>
      </c>
      <c r="I2" s="7" t="s">
        <v>40</v>
      </c>
    </row>
    <row r="3">
      <c r="B3" s="2" t="s">
        <v>15</v>
      </c>
      <c r="C3" s="2">
        <v>1.0</v>
      </c>
      <c r="E3" s="8">
        <v>0.0</v>
      </c>
      <c r="F3" s="9">
        <v>0.0</v>
      </c>
      <c r="G3" s="9">
        <v>1.0</v>
      </c>
      <c r="H3" s="10">
        <f t="shared" ref="H3:H13" si="1">-2*F3*G3^2</f>
        <v>0</v>
      </c>
      <c r="I3" s="11">
        <v>1.0</v>
      </c>
    </row>
    <row r="4">
      <c r="B4" s="2" t="s">
        <v>7</v>
      </c>
      <c r="C4" s="2">
        <v>10.0</v>
      </c>
      <c r="E4" s="12">
        <v>1.0</v>
      </c>
      <c r="F4" s="3">
        <f t="shared" ref="F4:F13" si="2">F3+$C$5</f>
        <v>0.1</v>
      </c>
      <c r="G4" s="3">
        <f t="shared" ref="G4:G13" si="3">I3</f>
        <v>1</v>
      </c>
      <c r="H4" s="3">
        <f t="shared" si="1"/>
        <v>-0.2</v>
      </c>
      <c r="I4" s="13">
        <f t="shared" ref="I4:I13" si="4">G4+$C$5*H4</f>
        <v>0.98</v>
      </c>
    </row>
    <row r="5">
      <c r="B5" s="2" t="s">
        <v>8</v>
      </c>
      <c r="C5" s="2">
        <f>C3/C4</f>
        <v>0.1</v>
      </c>
      <c r="E5" s="12">
        <v>2.0</v>
      </c>
      <c r="F5" s="3">
        <f t="shared" si="2"/>
        <v>0.2</v>
      </c>
      <c r="G5" s="3">
        <f t="shared" si="3"/>
        <v>0.98</v>
      </c>
      <c r="H5" s="3">
        <f t="shared" si="1"/>
        <v>-0.38416</v>
      </c>
      <c r="I5" s="13">
        <f t="shared" si="4"/>
        <v>0.941584</v>
      </c>
    </row>
    <row r="6">
      <c r="B6" s="2"/>
      <c r="C6" s="2"/>
      <c r="E6" s="12">
        <v>3.0</v>
      </c>
      <c r="F6" s="3">
        <f t="shared" si="2"/>
        <v>0.3</v>
      </c>
      <c r="G6" s="3">
        <f t="shared" si="3"/>
        <v>0.941584</v>
      </c>
      <c r="H6" s="3">
        <f t="shared" si="1"/>
        <v>-0.5319482574</v>
      </c>
      <c r="I6" s="13">
        <f t="shared" si="4"/>
        <v>0.8883891743</v>
      </c>
    </row>
    <row r="7">
      <c r="E7" s="12">
        <v>4.0</v>
      </c>
      <c r="F7" s="3">
        <f t="shared" si="2"/>
        <v>0.4</v>
      </c>
      <c r="G7" s="3">
        <f t="shared" si="3"/>
        <v>0.8883891743</v>
      </c>
      <c r="H7" s="3">
        <f t="shared" si="1"/>
        <v>-0.6313882599</v>
      </c>
      <c r="I7" s="13">
        <f t="shared" si="4"/>
        <v>0.8252503483</v>
      </c>
    </row>
    <row r="8">
      <c r="E8" s="12">
        <v>5.0</v>
      </c>
      <c r="F8" s="3">
        <f t="shared" si="2"/>
        <v>0.5</v>
      </c>
      <c r="G8" s="3">
        <f t="shared" si="3"/>
        <v>0.8252503483</v>
      </c>
      <c r="H8" s="3">
        <f t="shared" si="1"/>
        <v>-0.6810381373</v>
      </c>
      <c r="I8" s="13">
        <f t="shared" si="4"/>
        <v>0.7571465345</v>
      </c>
    </row>
    <row r="9">
      <c r="E9" s="12">
        <v>6.0</v>
      </c>
      <c r="F9" s="3">
        <f t="shared" si="2"/>
        <v>0.6</v>
      </c>
      <c r="G9" s="3">
        <f t="shared" si="3"/>
        <v>0.7571465345</v>
      </c>
      <c r="H9" s="3">
        <f t="shared" si="1"/>
        <v>-0.6879250497</v>
      </c>
      <c r="I9" s="13">
        <f t="shared" si="4"/>
        <v>0.6883540296</v>
      </c>
    </row>
    <row r="10">
      <c r="E10" s="12">
        <v>7.0</v>
      </c>
      <c r="F10" s="3">
        <f t="shared" si="2"/>
        <v>0.7</v>
      </c>
      <c r="G10" s="3">
        <f t="shared" si="3"/>
        <v>0.6883540296</v>
      </c>
      <c r="H10" s="3">
        <f t="shared" si="1"/>
        <v>-0.663363778</v>
      </c>
      <c r="I10" s="13">
        <f t="shared" si="4"/>
        <v>0.6220176518</v>
      </c>
    </row>
    <row r="11">
      <c r="E11" s="12">
        <v>8.0</v>
      </c>
      <c r="F11" s="3">
        <f t="shared" si="2"/>
        <v>0.8</v>
      </c>
      <c r="G11" s="3">
        <f t="shared" si="3"/>
        <v>0.6220176518</v>
      </c>
      <c r="H11" s="3">
        <f t="shared" si="1"/>
        <v>-0.6190495346</v>
      </c>
      <c r="I11" s="13">
        <f t="shared" si="4"/>
        <v>0.5601126983</v>
      </c>
    </row>
    <row r="12">
      <c r="E12" s="12">
        <v>9.0</v>
      </c>
      <c r="F12" s="3">
        <f t="shared" si="2"/>
        <v>0.9</v>
      </c>
      <c r="G12" s="3">
        <f t="shared" si="3"/>
        <v>0.5601126983</v>
      </c>
      <c r="H12" s="3">
        <f t="shared" si="1"/>
        <v>-0.5647072226</v>
      </c>
      <c r="I12" s="13">
        <f t="shared" si="4"/>
        <v>0.503641976</v>
      </c>
    </row>
    <row r="13">
      <c r="E13" s="14">
        <v>10.0</v>
      </c>
      <c r="F13" s="3">
        <f t="shared" si="2"/>
        <v>1</v>
      </c>
      <c r="G13" s="15">
        <f t="shared" si="3"/>
        <v>0.503641976</v>
      </c>
      <c r="H13" s="15">
        <f t="shared" si="1"/>
        <v>-0.5073104801</v>
      </c>
      <c r="I13" s="13">
        <f t="shared" si="4"/>
        <v>0.452910928</v>
      </c>
    </row>
    <row r="15">
      <c r="B15" s="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E2" s="1" t="s">
        <v>7</v>
      </c>
      <c r="F2" s="1" t="s">
        <v>41</v>
      </c>
      <c r="G2" s="1" t="s">
        <v>38</v>
      </c>
      <c r="H2" s="1" t="s">
        <v>42</v>
      </c>
      <c r="I2" s="1" t="s">
        <v>43</v>
      </c>
      <c r="J2" s="1" t="s">
        <v>44</v>
      </c>
      <c r="K2" s="1" t="s">
        <v>40</v>
      </c>
    </row>
    <row r="3">
      <c r="B3" s="1" t="s">
        <v>45</v>
      </c>
      <c r="C3" s="1">
        <v>1.0</v>
      </c>
      <c r="E3" s="1">
        <v>0.0</v>
      </c>
      <c r="F3" s="1">
        <v>0.0</v>
      </c>
      <c r="G3" s="4">
        <f>C3</f>
        <v>1</v>
      </c>
      <c r="H3" s="4">
        <f t="shared" ref="H3:H13" si="1">-2*(F3*(G3^2))</f>
        <v>0</v>
      </c>
      <c r="I3" s="4">
        <f>G3+C5*H3</f>
        <v>1</v>
      </c>
      <c r="J3" s="1">
        <v>0.1</v>
      </c>
      <c r="K3" s="4">
        <f t="shared" ref="K3:K13" si="2">G3+($C$5/2)*((-2*F3*G3^2)+(-2*J3*I3^2))</f>
        <v>0.99</v>
      </c>
    </row>
    <row r="4">
      <c r="B4" s="1" t="s">
        <v>7</v>
      </c>
      <c r="C4" s="1">
        <v>10.0</v>
      </c>
      <c r="E4" s="1">
        <v>1.0</v>
      </c>
      <c r="F4" s="4">
        <f t="shared" ref="F4:F13" si="3">F3+$C$5</f>
        <v>0.1</v>
      </c>
      <c r="G4" s="4">
        <f t="shared" ref="G4:G13" si="4">K3</f>
        <v>0.99</v>
      </c>
      <c r="H4" s="4">
        <f t="shared" si="1"/>
        <v>-0.19602</v>
      </c>
      <c r="I4" s="4">
        <f t="shared" ref="I4:I13" si="5">G4+(F4*H4)</f>
        <v>0.970398</v>
      </c>
      <c r="J4" s="4">
        <f t="shared" ref="J4:J13" si="6">J3+$C$5</f>
        <v>0.2</v>
      </c>
      <c r="K4" s="4">
        <f t="shared" si="2"/>
        <v>0.9613655544</v>
      </c>
    </row>
    <row r="5">
      <c r="B5" s="1" t="s">
        <v>8</v>
      </c>
      <c r="C5" s="4">
        <f>C3/C4</f>
        <v>0.1</v>
      </c>
      <c r="E5" s="1">
        <v>2.0</v>
      </c>
      <c r="F5" s="4">
        <f t="shared" si="3"/>
        <v>0.2</v>
      </c>
      <c r="G5" s="4">
        <f t="shared" si="4"/>
        <v>0.9613655544</v>
      </c>
      <c r="H5" s="4">
        <f t="shared" si="1"/>
        <v>-0.3696894917</v>
      </c>
      <c r="I5" s="4">
        <f t="shared" si="5"/>
        <v>0.8874276561</v>
      </c>
      <c r="J5" s="4">
        <f t="shared" si="6"/>
        <v>0.3</v>
      </c>
      <c r="K5" s="4">
        <f t="shared" si="2"/>
        <v>0.9192552445</v>
      </c>
    </row>
    <row r="6">
      <c r="E6" s="1">
        <v>3.0</v>
      </c>
      <c r="F6" s="4">
        <f t="shared" si="3"/>
        <v>0.3</v>
      </c>
      <c r="G6" s="4">
        <f t="shared" si="4"/>
        <v>0.9192552445</v>
      </c>
      <c r="H6" s="4">
        <f t="shared" si="1"/>
        <v>-0.5070181227</v>
      </c>
      <c r="I6" s="4">
        <f t="shared" si="5"/>
        <v>0.7671498077</v>
      </c>
      <c r="J6" s="4">
        <f t="shared" si="6"/>
        <v>0.4</v>
      </c>
      <c r="K6" s="4">
        <f t="shared" si="2"/>
        <v>0.8703635853</v>
      </c>
    </row>
    <row r="7">
      <c r="E7" s="1">
        <v>4.0</v>
      </c>
      <c r="F7" s="4">
        <f t="shared" si="3"/>
        <v>0.4</v>
      </c>
      <c r="G7" s="4">
        <f t="shared" si="4"/>
        <v>0.8703635853</v>
      </c>
      <c r="H7" s="4">
        <f t="shared" si="1"/>
        <v>-0.6060262165</v>
      </c>
      <c r="I7" s="4">
        <f t="shared" si="5"/>
        <v>0.6279530987</v>
      </c>
      <c r="J7" s="4">
        <f t="shared" si="6"/>
        <v>0.5</v>
      </c>
      <c r="K7" s="4">
        <f t="shared" si="2"/>
        <v>0.8203460197</v>
      </c>
    </row>
    <row r="8">
      <c r="E8" s="1">
        <v>5.0</v>
      </c>
      <c r="F8" s="4">
        <f t="shared" si="3"/>
        <v>0.5</v>
      </c>
      <c r="G8" s="4">
        <f t="shared" si="4"/>
        <v>0.8203460197</v>
      </c>
      <c r="H8" s="4">
        <f t="shared" si="1"/>
        <v>-0.6729675921</v>
      </c>
      <c r="I8" s="4">
        <f t="shared" si="5"/>
        <v>0.4838622237</v>
      </c>
      <c r="J8" s="4">
        <f t="shared" si="6"/>
        <v>0.6</v>
      </c>
      <c r="K8" s="4">
        <f t="shared" si="2"/>
        <v>0.772650281</v>
      </c>
    </row>
    <row r="9">
      <c r="E9" s="1">
        <v>6.0</v>
      </c>
      <c r="F9" s="4">
        <f t="shared" si="3"/>
        <v>0.6</v>
      </c>
      <c r="G9" s="4">
        <f t="shared" si="4"/>
        <v>0.772650281</v>
      </c>
      <c r="H9" s="4">
        <f t="shared" si="1"/>
        <v>-0.7163861482</v>
      </c>
      <c r="I9" s="4">
        <f t="shared" si="5"/>
        <v>0.3428185921</v>
      </c>
      <c r="J9" s="4">
        <f t="shared" si="6"/>
        <v>0.7</v>
      </c>
      <c r="K9" s="4">
        <f t="shared" si="2"/>
        <v>0.7286042525</v>
      </c>
    </row>
    <row r="10">
      <c r="E10" s="1">
        <v>7.0</v>
      </c>
      <c r="F10" s="4">
        <f t="shared" si="3"/>
        <v>0.7</v>
      </c>
      <c r="G10" s="4">
        <f t="shared" si="4"/>
        <v>0.7286042525</v>
      </c>
      <c r="H10" s="4">
        <f t="shared" si="1"/>
        <v>-0.7432098195</v>
      </c>
      <c r="I10" s="4">
        <f t="shared" si="5"/>
        <v>0.2083573789</v>
      </c>
      <c r="J10" s="4">
        <f t="shared" si="6"/>
        <v>0.8</v>
      </c>
      <c r="K10" s="4">
        <f t="shared" si="2"/>
        <v>0.6879707378</v>
      </c>
    </row>
    <row r="11">
      <c r="E11" s="1">
        <v>8.0</v>
      </c>
      <c r="F11" s="4">
        <f t="shared" si="3"/>
        <v>0.8</v>
      </c>
      <c r="G11" s="4">
        <f t="shared" si="4"/>
        <v>0.6879707378</v>
      </c>
      <c r="H11" s="4">
        <f t="shared" si="1"/>
        <v>-0.7572859777</v>
      </c>
      <c r="I11" s="4">
        <f t="shared" si="5"/>
        <v>0.08214195565</v>
      </c>
      <c r="J11" s="4">
        <f t="shared" si="6"/>
        <v>0.9</v>
      </c>
      <c r="K11" s="4">
        <f t="shared" si="2"/>
        <v>0.6494991818</v>
      </c>
    </row>
    <row r="12">
      <c r="E12" s="1">
        <v>9.0</v>
      </c>
      <c r="F12" s="4">
        <f t="shared" si="3"/>
        <v>0.9</v>
      </c>
      <c r="G12" s="4">
        <f t="shared" si="4"/>
        <v>0.6494991818</v>
      </c>
      <c r="H12" s="4">
        <f t="shared" si="1"/>
        <v>-0.7593285369</v>
      </c>
      <c r="I12" s="4">
        <f t="shared" si="5"/>
        <v>-0.03389650141</v>
      </c>
      <c r="J12" s="4">
        <f t="shared" si="6"/>
        <v>1</v>
      </c>
      <c r="K12" s="4">
        <f t="shared" si="2"/>
        <v>0.6114178577</v>
      </c>
    </row>
    <row r="13">
      <c r="E13" s="1">
        <v>10.0</v>
      </c>
      <c r="F13" s="4">
        <f t="shared" si="3"/>
        <v>1</v>
      </c>
      <c r="G13" s="4">
        <f t="shared" si="4"/>
        <v>0.6114178577</v>
      </c>
      <c r="H13" s="4">
        <f t="shared" si="1"/>
        <v>-0.7476635934</v>
      </c>
      <c r="I13" s="4">
        <f t="shared" si="5"/>
        <v>-0.1362457357</v>
      </c>
      <c r="J13" s="4">
        <f t="shared" si="6"/>
        <v>1.1</v>
      </c>
      <c r="K13" s="4">
        <f t="shared" si="2"/>
        <v>0.571992759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88"/>
  </cols>
  <sheetData>
    <row r="3">
      <c r="E3" s="16" t="s">
        <v>7</v>
      </c>
      <c r="F3" s="17" t="s">
        <v>3</v>
      </c>
      <c r="G3" s="17" t="s">
        <v>38</v>
      </c>
      <c r="H3" s="17" t="s">
        <v>46</v>
      </c>
      <c r="I3" s="17" t="s">
        <v>47</v>
      </c>
      <c r="J3" s="17" t="s">
        <v>48</v>
      </c>
      <c r="K3" s="17" t="s">
        <v>49</v>
      </c>
      <c r="L3" s="18" t="s">
        <v>40</v>
      </c>
    </row>
    <row r="4">
      <c r="B4" s="19" t="s">
        <v>50</v>
      </c>
      <c r="C4" s="20">
        <v>-2.0</v>
      </c>
      <c r="E4" s="21">
        <v>0.0</v>
      </c>
      <c r="F4" s="1">
        <v>0.0</v>
      </c>
      <c r="G4" s="1">
        <v>1.0</v>
      </c>
      <c r="H4" s="1">
        <f t="shared" ref="H4:H14" si="1">-2*(F4)*(G4)^2</f>
        <v>0</v>
      </c>
      <c r="I4" s="4">
        <f t="shared" ref="I4:I14" si="2">-2*(F4+$C$8/2)*(G4+($C$8*H4)/2)^2</f>
        <v>-0.1</v>
      </c>
      <c r="J4" s="22">
        <f t="shared" ref="J4:J14" si="3">-2*(F4+$C$8/2)*(G4+($C$8*I4)/2)^2</f>
        <v>-0.0990025</v>
      </c>
      <c r="K4" s="4">
        <f t="shared" ref="K4:K14" si="4">-2*(F4+$C$8)*(G4+($C$8*J4))^2</f>
        <v>-0.196059503</v>
      </c>
      <c r="L4" s="23">
        <f>G4+$C$8/6*(E4+(2*I4)+(2*J4)+K4)</f>
        <v>0.990098925</v>
      </c>
    </row>
    <row r="5">
      <c r="B5" s="24" t="s">
        <v>15</v>
      </c>
      <c r="C5" s="25">
        <v>0.0</v>
      </c>
      <c r="E5" s="21">
        <v>1.0</v>
      </c>
      <c r="F5" s="4">
        <f t="shared" ref="F5:F14" si="5">F4+$C$8</f>
        <v>0.1</v>
      </c>
      <c r="G5" s="4">
        <f t="shared" ref="G5:G14" si="6">L4</f>
        <v>0.990098925</v>
      </c>
      <c r="H5" s="1">
        <f t="shared" si="1"/>
        <v>-0.1960591762</v>
      </c>
      <c r="I5" s="4">
        <f t="shared" si="2"/>
        <v>-0.2882940544</v>
      </c>
      <c r="J5" s="22">
        <f t="shared" si="3"/>
        <v>-0.2855879105</v>
      </c>
      <c r="K5" s="4">
        <f t="shared" si="4"/>
        <v>-0.3698237716</v>
      </c>
      <c r="L5" s="23">
        <f t="shared" ref="L5:L14" si="7">G5+$C$8/6*(H5+(2*I5)+(2*J5)+K5)</f>
        <v>0.9615381437</v>
      </c>
    </row>
    <row r="6">
      <c r="B6" s="24" t="s">
        <v>17</v>
      </c>
      <c r="C6" s="25">
        <v>1.0</v>
      </c>
      <c r="E6" s="21">
        <v>2.0</v>
      </c>
      <c r="F6" s="4">
        <f t="shared" si="5"/>
        <v>0.2</v>
      </c>
      <c r="G6" s="4">
        <f t="shared" si="6"/>
        <v>0.9615381437</v>
      </c>
      <c r="H6" s="1">
        <f t="shared" si="1"/>
        <v>-0.3698222407</v>
      </c>
      <c r="I6" s="4">
        <f t="shared" si="2"/>
        <v>-0.4446688519</v>
      </c>
      <c r="J6" s="22">
        <f t="shared" si="3"/>
        <v>-0.4411466607</v>
      </c>
      <c r="K6" s="4">
        <f t="shared" si="4"/>
        <v>-0.5049995023</v>
      </c>
      <c r="L6" s="23">
        <f t="shared" si="7"/>
        <v>0.9174305975</v>
      </c>
    </row>
    <row r="7">
      <c r="B7" s="24" t="s">
        <v>3</v>
      </c>
      <c r="C7" s="25">
        <v>1.0</v>
      </c>
      <c r="E7" s="21">
        <v>3.0</v>
      </c>
      <c r="F7" s="4">
        <f t="shared" si="5"/>
        <v>0.3</v>
      </c>
      <c r="G7" s="4">
        <f t="shared" si="6"/>
        <v>0.9174305975</v>
      </c>
      <c r="H7" s="1">
        <f t="shared" si="1"/>
        <v>-0.5050073408</v>
      </c>
      <c r="I7" s="4">
        <f t="shared" si="2"/>
        <v>-0.5571898946</v>
      </c>
      <c r="J7" s="22">
        <f t="shared" si="3"/>
        <v>-0.5539357228</v>
      </c>
      <c r="K7" s="4">
        <f t="shared" si="4"/>
        <v>-0.5944862663</v>
      </c>
      <c r="L7" s="23">
        <f t="shared" si="7"/>
        <v>0.8620681835</v>
      </c>
    </row>
    <row r="8">
      <c r="B8" s="26" t="s">
        <v>8</v>
      </c>
      <c r="C8" s="27">
        <v>0.1</v>
      </c>
      <c r="E8" s="21">
        <v>4.0</v>
      </c>
      <c r="F8" s="4">
        <f t="shared" si="5"/>
        <v>0.4</v>
      </c>
      <c r="G8" s="4">
        <f t="shared" si="6"/>
        <v>0.8620681835</v>
      </c>
      <c r="H8" s="1">
        <f t="shared" si="1"/>
        <v>-0.5945292424</v>
      </c>
      <c r="I8" s="4">
        <f t="shared" si="2"/>
        <v>-0.623513467</v>
      </c>
      <c r="J8" s="22">
        <f t="shared" si="3"/>
        <v>-0.6213441271</v>
      </c>
      <c r="K8" s="4">
        <f t="shared" si="4"/>
        <v>-0.6398940376</v>
      </c>
      <c r="L8" s="23">
        <f t="shared" si="7"/>
        <v>0.799999209</v>
      </c>
    </row>
    <row r="9">
      <c r="E9" s="21">
        <v>5.0</v>
      </c>
      <c r="F9" s="4">
        <f t="shared" si="5"/>
        <v>0.5</v>
      </c>
      <c r="G9" s="4">
        <f t="shared" si="6"/>
        <v>0.799999209</v>
      </c>
      <c r="H9" s="1">
        <f t="shared" si="1"/>
        <v>-0.6399987344</v>
      </c>
      <c r="I9" s="4">
        <f t="shared" si="2"/>
        <v>-0.6488051705</v>
      </c>
      <c r="J9" s="22">
        <f t="shared" si="3"/>
        <v>-0.6480614167</v>
      </c>
      <c r="K9" s="4">
        <f t="shared" si="4"/>
        <v>-0.6486106155</v>
      </c>
      <c r="L9" s="23">
        <f t="shared" si="7"/>
        <v>0.7352935003</v>
      </c>
    </row>
    <row r="10">
      <c r="E10" s="21">
        <v>6.0</v>
      </c>
      <c r="F10" s="4">
        <f t="shared" si="5"/>
        <v>0.6</v>
      </c>
      <c r="G10" s="4">
        <f t="shared" si="6"/>
        <v>0.7352935003</v>
      </c>
      <c r="H10" s="1">
        <f t="shared" si="1"/>
        <v>-0.6487878379</v>
      </c>
      <c r="I10" s="4">
        <f t="shared" si="2"/>
        <v>-0.642205067</v>
      </c>
      <c r="J10" s="22">
        <f t="shared" si="3"/>
        <v>-0.6428066824</v>
      </c>
      <c r="K10" s="4">
        <f t="shared" si="4"/>
        <v>-0.6303615091</v>
      </c>
      <c r="L10" s="23">
        <f t="shared" si="7"/>
        <v>0.6711406195</v>
      </c>
    </row>
    <row r="11">
      <c r="E11" s="21">
        <v>7.0</v>
      </c>
      <c r="F11" s="4">
        <f t="shared" si="5"/>
        <v>0.7</v>
      </c>
      <c r="G11" s="4">
        <f t="shared" si="6"/>
        <v>0.6711406195</v>
      </c>
      <c r="H11" s="1">
        <f t="shared" si="1"/>
        <v>-0.6306016236</v>
      </c>
      <c r="I11" s="4">
        <f t="shared" si="2"/>
        <v>-0.6136524611</v>
      </c>
      <c r="J11" s="22">
        <f t="shared" si="3"/>
        <v>-0.6152796678</v>
      </c>
      <c r="K11" s="4">
        <f t="shared" si="4"/>
        <v>-0.5946041382</v>
      </c>
      <c r="L11" s="23">
        <f t="shared" si="7"/>
        <v>0.6097561192</v>
      </c>
    </row>
    <row r="12">
      <c r="E12" s="21">
        <v>8.0</v>
      </c>
      <c r="F12" s="4">
        <f t="shared" si="5"/>
        <v>0.8</v>
      </c>
      <c r="G12" s="4">
        <f t="shared" si="6"/>
        <v>0.6097561192</v>
      </c>
      <c r="H12" s="1">
        <f t="shared" si="1"/>
        <v>-0.5948840398</v>
      </c>
      <c r="I12" s="4">
        <f t="shared" si="2"/>
        <v>-0.571903501</v>
      </c>
      <c r="J12" s="22">
        <f t="shared" si="3"/>
        <v>-0.5741716731</v>
      </c>
      <c r="K12" s="4">
        <f t="shared" si="4"/>
        <v>-0.549140972</v>
      </c>
      <c r="L12" s="23">
        <f t="shared" si="7"/>
        <v>0.5524865299</v>
      </c>
    </row>
    <row r="13">
      <c r="E13" s="21">
        <v>9.0</v>
      </c>
      <c r="F13" s="4">
        <f t="shared" si="5"/>
        <v>0.9</v>
      </c>
      <c r="G13" s="4">
        <f t="shared" si="6"/>
        <v>0.5524865299</v>
      </c>
      <c r="H13" s="1">
        <f t="shared" si="1"/>
        <v>-0.5494344582</v>
      </c>
      <c r="I13" s="4">
        <f t="shared" si="2"/>
        <v>-0.5237170403</v>
      </c>
      <c r="J13" s="22">
        <f t="shared" si="3"/>
        <v>-0.5262855666</v>
      </c>
      <c r="K13" s="4">
        <f t="shared" si="4"/>
        <v>-0.4997159867</v>
      </c>
      <c r="L13" s="23">
        <f t="shared" si="7"/>
        <v>0.5000006022</v>
      </c>
    </row>
    <row r="14">
      <c r="E14" s="28">
        <v>10.0</v>
      </c>
      <c r="F14" s="29">
        <f t="shared" si="5"/>
        <v>1</v>
      </c>
      <c r="G14" s="4">
        <f t="shared" si="6"/>
        <v>0.5000006022</v>
      </c>
      <c r="H14" s="1">
        <f t="shared" si="1"/>
        <v>-0.5000012044</v>
      </c>
      <c r="I14" s="4">
        <f t="shared" si="2"/>
        <v>-0.4738135813</v>
      </c>
      <c r="J14" s="22">
        <f t="shared" si="3"/>
        <v>-0.4764294001</v>
      </c>
      <c r="K14" s="4">
        <f t="shared" si="4"/>
        <v>-0.4501804</v>
      </c>
      <c r="L14" s="23">
        <f t="shared" si="7"/>
        <v>0.4524894761</v>
      </c>
    </row>
    <row r="19">
      <c r="B19" s="1" t="s">
        <v>0</v>
      </c>
    </row>
  </sheetData>
  <drawing r:id="rId1"/>
</worksheet>
</file>