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odri\Documents\Python\Proyecto Aplicacion\DATA\"/>
    </mc:Choice>
  </mc:AlternateContent>
  <xr:revisionPtr revIDLastSave="0" documentId="13_ncr:1_{65C6DE2B-FCF1-4D00-90BA-23D120024A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inima Curvatura" sheetId="1" r:id="rId1"/>
    <sheet name="Angulo Medio" sheetId="2" r:id="rId2"/>
    <sheet name="Radio de Curvatur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3" l="1"/>
  <c r="I4" i="3"/>
  <c r="I5" i="3"/>
  <c r="I6" i="3"/>
  <c r="I7" i="3"/>
  <c r="I8" i="3"/>
  <c r="I9" i="3"/>
  <c r="I10" i="3"/>
  <c r="I11" i="3"/>
  <c r="I12" i="3"/>
  <c r="I13" i="3"/>
  <c r="I14" i="3"/>
  <c r="I15" i="3"/>
  <c r="I3" i="3"/>
  <c r="J4" i="3"/>
  <c r="J5" i="3"/>
  <c r="J6" i="3"/>
  <c r="J7" i="3"/>
  <c r="J8" i="3"/>
  <c r="J10" i="3"/>
  <c r="J11" i="3"/>
  <c r="J12" i="3"/>
  <c r="J13" i="3"/>
  <c r="J14" i="3"/>
  <c r="J15" i="3"/>
  <c r="J3" i="3"/>
  <c r="G15" i="3" l="1"/>
  <c r="G11" i="3"/>
  <c r="G8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H5" i="3" l="1"/>
  <c r="H6" i="3" s="1"/>
  <c r="H7" i="3" s="1"/>
  <c r="H4" i="3"/>
  <c r="G4" i="3"/>
  <c r="G3" i="3"/>
  <c r="H3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4" i="2"/>
  <c r="K3" i="2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4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4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3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H8" i="3" l="1"/>
  <c r="H9" i="3" s="1"/>
  <c r="H10" i="3" s="1"/>
  <c r="H11" i="3" s="1"/>
  <c r="H12" i="3" s="1"/>
  <c r="H13" i="3" s="1"/>
  <c r="H14" i="3" s="1"/>
  <c r="H15" i="3" s="1"/>
  <c r="I3" i="1"/>
  <c r="J3" i="1"/>
  <c r="L3" i="1" s="1"/>
  <c r="K3" i="1"/>
  <c r="I4" i="1"/>
  <c r="J4" i="1"/>
  <c r="K4" i="1"/>
  <c r="L4" i="1"/>
  <c r="I15" i="1"/>
  <c r="J15" i="1"/>
  <c r="I8" i="1"/>
  <c r="K8" i="1" s="1"/>
  <c r="K9" i="1" s="1"/>
  <c r="K10" i="1" s="1"/>
  <c r="J8" i="1"/>
  <c r="L8" i="1" s="1"/>
  <c r="L9" i="1" s="1"/>
  <c r="L10" i="1" s="1"/>
  <c r="K7" i="1"/>
  <c r="L7" i="1"/>
  <c r="L5" i="1"/>
  <c r="L6" i="1" s="1"/>
  <c r="K5" i="1"/>
  <c r="K6" i="1"/>
  <c r="J6" i="1"/>
  <c r="J7" i="1"/>
  <c r="J9" i="1"/>
  <c r="J10" i="1"/>
  <c r="J11" i="1"/>
  <c r="J12" i="1"/>
  <c r="J13" i="1"/>
  <c r="J14" i="1"/>
  <c r="J5" i="1"/>
  <c r="I6" i="1"/>
  <c r="I7" i="1"/>
  <c r="I9" i="1"/>
  <c r="I10" i="1"/>
  <c r="I11" i="1"/>
  <c r="I12" i="1"/>
  <c r="I13" i="1"/>
  <c r="I14" i="1"/>
  <c r="I5" i="1"/>
  <c r="G6" i="1"/>
  <c r="G7" i="1"/>
  <c r="G8" i="1"/>
  <c r="G9" i="1"/>
  <c r="G10" i="1"/>
  <c r="H10" i="1" s="1"/>
  <c r="G11" i="1"/>
  <c r="G12" i="1"/>
  <c r="H12" i="1" s="1"/>
  <c r="G13" i="1"/>
  <c r="H13" i="1" s="1"/>
  <c r="G14" i="1"/>
  <c r="H6" i="1"/>
  <c r="H7" i="1"/>
  <c r="H9" i="1"/>
  <c r="H14" i="1"/>
  <c r="G5" i="1"/>
  <c r="H5" i="1" s="1"/>
  <c r="E2" i="1"/>
  <c r="F2" i="1"/>
  <c r="E3" i="1"/>
  <c r="F3" i="1"/>
  <c r="E4" i="1"/>
  <c r="F4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G15" i="1"/>
  <c r="F5" i="1"/>
  <c r="E5" i="1"/>
  <c r="L11" i="1" l="1"/>
  <c r="L12" i="1" s="1"/>
  <c r="L13" i="1" s="1"/>
  <c r="L14" i="1" s="1"/>
  <c r="L15" i="1" s="1"/>
  <c r="K11" i="1"/>
  <c r="K12" i="1" s="1"/>
  <c r="K13" i="1" s="1"/>
  <c r="K14" i="1" s="1"/>
  <c r="K15" i="1" s="1"/>
</calcChain>
</file>

<file path=xl/sharedStrings.xml><?xml version="1.0" encoding="utf-8"?>
<sst xmlns="http://schemas.openxmlformats.org/spreadsheetml/2006/main" count="26" uniqueCount="13">
  <si>
    <t>TVD</t>
  </si>
  <si>
    <t>Inclinacion</t>
  </si>
  <si>
    <t>Azimuth</t>
  </si>
  <si>
    <t>MD</t>
  </si>
  <si>
    <t>b</t>
  </si>
  <si>
    <t>north</t>
  </si>
  <si>
    <t>Factor</t>
  </si>
  <si>
    <t>east</t>
  </si>
  <si>
    <t>delta TVD</t>
  </si>
  <si>
    <t>delta ns</t>
  </si>
  <si>
    <t>delta ew</t>
  </si>
  <si>
    <t>ns</t>
  </si>
  <si>
    <t>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</si>
</sst>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'Minima Curvatura'!$L$3:$L$15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2.0136663791311458</c:v>
                </c:pt>
                <c:pt idx="3">
                  <c:v>161.04717571234136</c:v>
                </c:pt>
                <c:pt idx="4">
                  <c:v>198.03229254609744</c:v>
                </c:pt>
                <c:pt idx="5">
                  <c:v>650.04603965311685</c:v>
                </c:pt>
                <c:pt idx="6">
                  <c:v>778.50865951086871</c:v>
                </c:pt>
                <c:pt idx="7">
                  <c:v>802.94000539295064</c:v>
                </c:pt>
                <c:pt idx="8">
                  <c:v>1152.6390889636671</c:v>
                </c:pt>
                <c:pt idx="9">
                  <c:v>1588.2457804890439</c:v>
                </c:pt>
                <c:pt idx="10">
                  <c:v>1719.3819442577708</c:v>
                </c:pt>
                <c:pt idx="11">
                  <c:v>1789.2342462861491</c:v>
                </c:pt>
                <c:pt idx="12">
                  <c:v>3337.4909214822546</c:v>
                </c:pt>
              </c:numCache>
            </c:numRef>
          </c:xVal>
          <c:yVal>
            <c:numRef>
              <c:f>'Minima Curvatura'!$B$3:$B$15</c:f>
              <c:numCache>
                <c:formatCode>General</c:formatCode>
                <c:ptCount val="13"/>
                <c:pt idx="0">
                  <c:v>2402</c:v>
                </c:pt>
                <c:pt idx="1">
                  <c:v>6980</c:v>
                </c:pt>
                <c:pt idx="2">
                  <c:v>7080</c:v>
                </c:pt>
                <c:pt idx="3">
                  <c:v>7857</c:v>
                </c:pt>
                <c:pt idx="4">
                  <c:v>7948.7</c:v>
                </c:pt>
                <c:pt idx="5">
                  <c:v>9011.2999999999993</c:v>
                </c:pt>
                <c:pt idx="6">
                  <c:v>9387.6</c:v>
                </c:pt>
                <c:pt idx="7">
                  <c:v>9484</c:v>
                </c:pt>
                <c:pt idx="8">
                  <c:v>10931.7</c:v>
                </c:pt>
                <c:pt idx="9">
                  <c:v>11822.5</c:v>
                </c:pt>
                <c:pt idx="10">
                  <c:v>11973.1</c:v>
                </c:pt>
                <c:pt idx="11">
                  <c:v>12044.5</c:v>
                </c:pt>
                <c:pt idx="12">
                  <c:v>13580.7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6-473E-BD69-E783AA99C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773688"/>
        <c:axId val="551692560"/>
      </c:scatterChart>
      <c:valAx>
        <c:axId val="553773688"/>
        <c:scaling>
          <c:orientation val="minMax"/>
          <c:max val="8000"/>
          <c:min val="-4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92560"/>
        <c:crosses val="autoZero"/>
        <c:crossBetween val="midCat"/>
      </c:valAx>
      <c:valAx>
        <c:axId val="551692560"/>
        <c:scaling>
          <c:orientation val="maxMin"/>
          <c:max val="14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7368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571500</xdr:colOff>
      <xdr:row>3</xdr:row>
      <xdr:rowOff>57150</xdr:rowOff>
    </xdr:from>
    <xdr:to>
      <xdr:col>26</xdr:col>
      <xdr:colOff>419100</xdr:colOff>
      <xdr:row>12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857B90-0818-4777-BA51-B74E41793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0" y="628650"/>
          <a:ext cx="3505200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66676</xdr:colOff>
      <xdr:row>2</xdr:row>
      <xdr:rowOff>104775</xdr:rowOff>
    </xdr:from>
    <xdr:to>
      <xdr:col>17</xdr:col>
      <xdr:colOff>600076</xdr:colOff>
      <xdr:row>14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136C42-A97A-4689-8F66-2692D0972A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140" r="45858"/>
        <a:stretch/>
      </xdr:blipFill>
      <xdr:spPr bwMode="auto">
        <a:xfrm>
          <a:off x="9820276" y="485775"/>
          <a:ext cx="1143000" cy="234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347662</xdr:colOff>
      <xdr:row>19</xdr:row>
      <xdr:rowOff>114300</xdr:rowOff>
    </xdr:from>
    <xdr:to>
      <xdr:col>16</xdr:col>
      <xdr:colOff>42862</xdr:colOff>
      <xdr:row>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226AE6-2502-4370-9C4A-C38BE85E8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J6" sqref="J6"/>
    </sheetView>
  </sheetViews>
  <sheetFormatPr defaultRowHeight="15" x14ac:dyDescent="0.25"/>
  <sheetData>
    <row r="1" spans="1:12" x14ac:dyDescent="0.25">
      <c r="A1" s="1" t="s">
        <v>3</v>
      </c>
      <c r="B1" s="1" t="s">
        <v>0</v>
      </c>
      <c r="C1" s="1" t="s">
        <v>1</v>
      </c>
      <c r="D1" s="1" t="s">
        <v>2</v>
      </c>
      <c r="G1" s="2" t="s">
        <v>4</v>
      </c>
      <c r="H1" s="2" t="s">
        <v>6</v>
      </c>
      <c r="I1" s="2" t="s">
        <v>5</v>
      </c>
      <c r="J1" s="2" t="s">
        <v>7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f t="shared" ref="E2:E4" si="0">C2*PI()/180</f>
        <v>0</v>
      </c>
      <c r="F2">
        <f t="shared" ref="F2:F4" si="1">D2*PI()/180</f>
        <v>0</v>
      </c>
      <c r="K2" s="3"/>
      <c r="L2" s="3"/>
    </row>
    <row r="3" spans="1:12" x14ac:dyDescent="0.25">
      <c r="A3">
        <v>2402</v>
      </c>
      <c r="B3">
        <v>2402</v>
      </c>
      <c r="C3">
        <v>0</v>
      </c>
      <c r="D3">
        <v>67.39</v>
      </c>
      <c r="E3">
        <f t="shared" si="0"/>
        <v>0</v>
      </c>
      <c r="F3">
        <f t="shared" si="1"/>
        <v>1.1761773829189786</v>
      </c>
      <c r="I3">
        <f t="shared" ref="I3:I4" si="2">((A3-A2)/2)*((SIN(E2)*COS(F2))+(SIN(E3)*COS(F3)))*H3</f>
        <v>0</v>
      </c>
      <c r="J3">
        <f t="shared" ref="J3:J4" si="3">((A3-A2)/2)*((SIN(E2)*SIN(F2))+SIN(E3)*SIN(F3))*H3</f>
        <v>0</v>
      </c>
      <c r="K3" s="3">
        <f t="shared" ref="K3:K4" si="4">I3</f>
        <v>0</v>
      </c>
      <c r="L3" s="3">
        <f t="shared" ref="L3:L4" si="5">J3</f>
        <v>0</v>
      </c>
    </row>
    <row r="4" spans="1:12" x14ac:dyDescent="0.25">
      <c r="A4">
        <v>6980</v>
      </c>
      <c r="B4">
        <v>6980</v>
      </c>
      <c r="C4">
        <v>0</v>
      </c>
      <c r="D4">
        <v>67.39</v>
      </c>
      <c r="E4">
        <f t="shared" si="0"/>
        <v>0</v>
      </c>
      <c r="F4">
        <f t="shared" si="1"/>
        <v>1.1761773829189786</v>
      </c>
      <c r="I4">
        <f t="shared" si="2"/>
        <v>0</v>
      </c>
      <c r="J4">
        <f t="shared" si="3"/>
        <v>0</v>
      </c>
      <c r="K4" s="3">
        <f t="shared" si="4"/>
        <v>0</v>
      </c>
      <c r="L4" s="3">
        <f t="shared" si="5"/>
        <v>0</v>
      </c>
    </row>
    <row r="5" spans="1:12" x14ac:dyDescent="0.25">
      <c r="A5">
        <v>7080</v>
      </c>
      <c r="B5">
        <v>7080</v>
      </c>
      <c r="C5">
        <v>2.5</v>
      </c>
      <c r="D5">
        <v>67.39</v>
      </c>
      <c r="E5">
        <f>C5*PI()/180</f>
        <v>4.3633231299858237E-2</v>
      </c>
      <c r="F5">
        <f>D5*PI()/180</f>
        <v>1.1761773829189786</v>
      </c>
      <c r="G5">
        <f>ACOS((COS(E5-E4))-(SIN(E5)*SIN(E4)*(1-COS(F5-F4))))</f>
        <v>4.36332312998573E-2</v>
      </c>
      <c r="H5">
        <f>(2/G5)*(TAN(G5/2))</f>
        <v>1.0001586851176143</v>
      </c>
      <c r="I5">
        <f>((A5-A4)/2)*((SIN(E4)*COS(F4))+(SIN(E5)*COS(F5)))*H5</f>
        <v>0.83862079070554574</v>
      </c>
      <c r="J5">
        <f>((A5-A4)/2)*((SIN(E4)*SIN(F4))+SIN(E5)*SIN(F5))*H5</f>
        <v>2.0136663791311458</v>
      </c>
      <c r="K5" s="3">
        <f>I5</f>
        <v>0.83862079070554574</v>
      </c>
      <c r="L5" s="3">
        <f>J5</f>
        <v>2.0136663791311458</v>
      </c>
    </row>
    <row r="6" spans="1:12" x14ac:dyDescent="0.25">
      <c r="A6">
        <v>7880</v>
      </c>
      <c r="B6">
        <v>7857</v>
      </c>
      <c r="C6">
        <v>22.5</v>
      </c>
      <c r="D6">
        <v>67.39</v>
      </c>
      <c r="E6">
        <f t="shared" ref="E6:E15" si="6">C6*PI()/180</f>
        <v>0.39269908169872414</v>
      </c>
      <c r="F6">
        <f t="shared" ref="F6:F15" si="7">D6*PI()/180</f>
        <v>1.1761773829189786</v>
      </c>
      <c r="G6">
        <f t="shared" ref="G6:G14" si="8">ACOS((COS(E6-E5))-(SIN(E6)*SIN(E5)*(1-COS(F6-F5))))</f>
        <v>0.34906585039886573</v>
      </c>
      <c r="H6">
        <f>(2/G6)*(TAN(G6/2))</f>
        <v>1.0102791808879727</v>
      </c>
      <c r="I6">
        <f t="shared" ref="I6:I14" si="9">((A6-A5)/2)*((SIN(E5)*COS(F5))+(SIN(E6)*COS(F6)))*H6</f>
        <v>66.231829029811976</v>
      </c>
      <c r="J6">
        <f t="shared" ref="J6:J14" si="10">((A6-A5)/2)*((SIN(E5)*SIN(F5))+SIN(E6)*SIN(F6))*H6</f>
        <v>159.03350933321022</v>
      </c>
      <c r="K6" s="3">
        <f>K5+I6</f>
        <v>67.070449820517524</v>
      </c>
      <c r="L6" s="3">
        <f>L5+J6</f>
        <v>161.04717571234136</v>
      </c>
    </row>
    <row r="7" spans="1:12" x14ac:dyDescent="0.25">
      <c r="A7">
        <v>7980</v>
      </c>
      <c r="B7">
        <v>7948.7</v>
      </c>
      <c r="C7">
        <v>24.74</v>
      </c>
      <c r="D7">
        <v>67.39</v>
      </c>
      <c r="E7">
        <f t="shared" si="6"/>
        <v>0.43179445694339708</v>
      </c>
      <c r="F7">
        <f t="shared" si="7"/>
        <v>1.1761773829189786</v>
      </c>
      <c r="G7">
        <f t="shared" si="8"/>
        <v>3.909537524467277E-2</v>
      </c>
      <c r="H7">
        <f>(2/G7)*(TAN(G7/2))</f>
        <v>1.0001273901680916</v>
      </c>
      <c r="I7">
        <f t="shared" si="9"/>
        <v>15.402992394819872</v>
      </c>
      <c r="J7">
        <f t="shared" si="10"/>
        <v>36.985116833756067</v>
      </c>
      <c r="K7" s="3">
        <f t="shared" ref="K7:K15" si="11">K6+I7</f>
        <v>82.4734422153374</v>
      </c>
      <c r="L7" s="3">
        <f t="shared" ref="L7:L15" si="12">L6+J7</f>
        <v>198.03229254609744</v>
      </c>
    </row>
    <row r="8" spans="1:12" x14ac:dyDescent="0.25">
      <c r="A8">
        <v>9150</v>
      </c>
      <c r="B8">
        <v>9011.2999999999993</v>
      </c>
      <c r="C8">
        <v>24.74</v>
      </c>
      <c r="D8">
        <v>67.39</v>
      </c>
      <c r="E8">
        <f t="shared" si="6"/>
        <v>0.43179445694339708</v>
      </c>
      <c r="F8">
        <f t="shared" si="7"/>
        <v>1.1761773829189786</v>
      </c>
      <c r="G8">
        <f t="shared" si="8"/>
        <v>0</v>
      </c>
      <c r="H8">
        <v>1</v>
      </c>
      <c r="I8">
        <f t="shared" si="9"/>
        <v>188.2477305760178</v>
      </c>
      <c r="J8">
        <f t="shared" si="10"/>
        <v>452.01374710701936</v>
      </c>
      <c r="K8" s="3">
        <f t="shared" si="11"/>
        <v>270.72117279135523</v>
      </c>
      <c r="L8" s="3">
        <f t="shared" si="12"/>
        <v>650.04603965311685</v>
      </c>
    </row>
    <row r="9" spans="1:12" x14ac:dyDescent="0.25">
      <c r="A9">
        <v>9550</v>
      </c>
      <c r="B9">
        <v>9387.6</v>
      </c>
      <c r="C9">
        <v>14.74</v>
      </c>
      <c r="D9">
        <v>85.82</v>
      </c>
      <c r="E9">
        <f t="shared" si="6"/>
        <v>0.25726153174396416</v>
      </c>
      <c r="F9">
        <f t="shared" si="7"/>
        <v>1.4978415640615335</v>
      </c>
      <c r="G9">
        <f t="shared" si="8"/>
        <v>0.20359303018813413</v>
      </c>
      <c r="H9">
        <f>(2/G9)*(TAN(G9/2))</f>
        <v>1.0034685547399007</v>
      </c>
      <c r="I9">
        <f t="shared" si="9"/>
        <v>36.012709450236436</v>
      </c>
      <c r="J9">
        <f t="shared" si="10"/>
        <v>128.4626198577518</v>
      </c>
      <c r="K9" s="3">
        <f t="shared" si="11"/>
        <v>306.73388224159169</v>
      </c>
      <c r="L9" s="3">
        <f t="shared" si="12"/>
        <v>778.50865951086871</v>
      </c>
    </row>
    <row r="10" spans="1:12" x14ac:dyDescent="0.25">
      <c r="A10">
        <v>9650</v>
      </c>
      <c r="B10">
        <v>9484</v>
      </c>
      <c r="C10">
        <v>13.62</v>
      </c>
      <c r="D10">
        <v>85.82</v>
      </c>
      <c r="E10">
        <f t="shared" si="6"/>
        <v>0.23771384412162766</v>
      </c>
      <c r="F10">
        <f t="shared" si="7"/>
        <v>1.4978415640615335</v>
      </c>
      <c r="G10">
        <f t="shared" si="8"/>
        <v>1.9547687622333942E-2</v>
      </c>
      <c r="H10">
        <f>(2/G10)*(TAN(G10/2))</f>
        <v>1.0000318438910758</v>
      </c>
      <c r="I10">
        <f t="shared" si="9"/>
        <v>1.7855519724039071</v>
      </c>
      <c r="J10">
        <f t="shared" si="10"/>
        <v>24.431345882081963</v>
      </c>
      <c r="K10" s="3">
        <f t="shared" si="11"/>
        <v>308.51943421399557</v>
      </c>
      <c r="L10" s="3">
        <f t="shared" si="12"/>
        <v>802.94000539295064</v>
      </c>
    </row>
    <row r="11" spans="1:12" x14ac:dyDescent="0.25">
      <c r="A11">
        <v>11139</v>
      </c>
      <c r="B11">
        <v>10931.7</v>
      </c>
      <c r="C11">
        <v>13.62</v>
      </c>
      <c r="D11">
        <v>85.82</v>
      </c>
      <c r="E11">
        <f t="shared" si="6"/>
        <v>0.23771384412162766</v>
      </c>
      <c r="F11">
        <f t="shared" si="7"/>
        <v>1.4978415640615335</v>
      </c>
      <c r="G11">
        <f t="shared" si="8"/>
        <v>0</v>
      </c>
      <c r="H11">
        <v>1</v>
      </c>
      <c r="I11">
        <f t="shared" si="9"/>
        <v>25.557572285670638</v>
      </c>
      <c r="J11">
        <f t="shared" si="10"/>
        <v>349.69908357071643</v>
      </c>
      <c r="K11" s="3">
        <f t="shared" si="11"/>
        <v>334.0770064996662</v>
      </c>
      <c r="L11" s="3">
        <f t="shared" si="12"/>
        <v>1152.6390889636671</v>
      </c>
    </row>
    <row r="12" spans="1:12" x14ac:dyDescent="0.25">
      <c r="A12">
        <v>12139</v>
      </c>
      <c r="B12">
        <v>11822.5</v>
      </c>
      <c r="C12">
        <v>38.619999999999997</v>
      </c>
      <c r="D12">
        <v>85.82</v>
      </c>
      <c r="E12">
        <f t="shared" si="6"/>
        <v>0.67404615712020999</v>
      </c>
      <c r="F12">
        <f t="shared" si="7"/>
        <v>1.4978415640615335</v>
      </c>
      <c r="G12">
        <f t="shared" si="8"/>
        <v>0.43633231299858233</v>
      </c>
      <c r="H12">
        <f>(2/G12)*(TAN(G12/2))</f>
        <v>1.0161734808013643</v>
      </c>
      <c r="I12">
        <f t="shared" si="9"/>
        <v>31.836084307410886</v>
      </c>
      <c r="J12">
        <f t="shared" si="10"/>
        <v>435.6066915253769</v>
      </c>
      <c r="K12" s="3">
        <f t="shared" si="11"/>
        <v>365.91309080707708</v>
      </c>
      <c r="L12" s="3">
        <f t="shared" si="12"/>
        <v>1588.2457804890439</v>
      </c>
    </row>
    <row r="13" spans="1:12" x14ac:dyDescent="0.25">
      <c r="A13">
        <v>12339</v>
      </c>
      <c r="B13">
        <v>11973.1</v>
      </c>
      <c r="C13">
        <v>43.62</v>
      </c>
      <c r="D13">
        <v>85.82</v>
      </c>
      <c r="E13">
        <f t="shared" si="6"/>
        <v>0.76131261971992648</v>
      </c>
      <c r="F13">
        <f t="shared" si="7"/>
        <v>1.4978415640615335</v>
      </c>
      <c r="G13">
        <f t="shared" si="8"/>
        <v>8.7266462599716377E-2</v>
      </c>
      <c r="H13">
        <f>(2/G13)*(TAN(G13/2))</f>
        <v>1.000635103287753</v>
      </c>
      <c r="I13">
        <f t="shared" si="9"/>
        <v>9.5840170656524784</v>
      </c>
      <c r="J13">
        <f t="shared" si="10"/>
        <v>131.13616376872679</v>
      </c>
      <c r="K13" s="3">
        <f t="shared" si="11"/>
        <v>375.49710787272954</v>
      </c>
      <c r="L13" s="3">
        <f t="shared" si="12"/>
        <v>1719.3819442577708</v>
      </c>
    </row>
    <row r="14" spans="1:12" x14ac:dyDescent="0.25">
      <c r="A14">
        <v>12439</v>
      </c>
      <c r="B14">
        <v>12044.5</v>
      </c>
      <c r="C14">
        <v>45.3</v>
      </c>
      <c r="D14">
        <v>85.82</v>
      </c>
      <c r="E14">
        <f t="shared" si="6"/>
        <v>0.79063415115343127</v>
      </c>
      <c r="F14">
        <f t="shared" si="7"/>
        <v>1.4978415640615335</v>
      </c>
      <c r="G14">
        <f t="shared" si="8"/>
        <v>2.9321531433503134E-2</v>
      </c>
      <c r="H14">
        <f>(2/G14)*(TAN(G14/2))</f>
        <v>1.000071652177452</v>
      </c>
      <c r="I14">
        <f t="shared" si="9"/>
        <v>5.1051184926818971</v>
      </c>
      <c r="J14">
        <f t="shared" si="10"/>
        <v>69.852302028378332</v>
      </c>
      <c r="K14" s="3">
        <f t="shared" si="11"/>
        <v>380.60222636541147</v>
      </c>
      <c r="L14" s="3">
        <f t="shared" si="12"/>
        <v>1789.2342462861491</v>
      </c>
    </row>
    <row r="15" spans="1:12" x14ac:dyDescent="0.25">
      <c r="A15">
        <v>14623</v>
      </c>
      <c r="B15">
        <v>13580.7</v>
      </c>
      <c r="C15">
        <v>45.3</v>
      </c>
      <c r="D15">
        <v>85.82</v>
      </c>
      <c r="E15">
        <f t="shared" si="6"/>
        <v>0.79063415115343127</v>
      </c>
      <c r="F15">
        <f t="shared" si="7"/>
        <v>1.4978415640615335</v>
      </c>
      <c r="G15">
        <f>ACOS((COS(C15-C14))-(SIN(C15)*SIN(C14)*(1-COS(D15-D14))))</f>
        <v>0</v>
      </c>
      <c r="H15">
        <v>1</v>
      </c>
      <c r="I15">
        <f t="shared" ref="I15" si="13">((A15-A14)/2)*((SIN(E14)*COS(F14))+(SIN(E15)*COS(F15)))*H15</f>
        <v>113.15351898854702</v>
      </c>
      <c r="J15">
        <f t="shared" ref="J15" si="14">((A15-A14)/2)*((SIN(E14)*SIN(F14))+SIN(E15)*SIN(F15))*H15</f>
        <v>1548.2566751961053</v>
      </c>
      <c r="K15" s="3">
        <f t="shared" si="11"/>
        <v>493.7557453539585</v>
      </c>
      <c r="L15" s="3">
        <f t="shared" si="12"/>
        <v>3337.4909214822546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5ED6-8DE9-49DC-8E18-56726A49B8B8}">
  <dimension ref="A1:K15"/>
  <sheetViews>
    <sheetView workbookViewId="0">
      <selection activeCell="H16" sqref="H16"/>
    </sheetView>
  </sheetViews>
  <sheetFormatPr defaultRowHeight="15" x14ac:dyDescent="0.25"/>
  <sheetData>
    <row r="1" spans="1:11" x14ac:dyDescent="0.25">
      <c r="A1" s="1" t="s">
        <v>3</v>
      </c>
      <c r="B1" s="1" t="s">
        <v>1</v>
      </c>
      <c r="C1" s="1" t="s">
        <v>2</v>
      </c>
      <c r="F1" t="s">
        <v>8</v>
      </c>
      <c r="G1" s="4" t="s">
        <v>0</v>
      </c>
      <c r="H1" t="s">
        <v>9</v>
      </c>
      <c r="I1" t="s">
        <v>10</v>
      </c>
      <c r="J1" s="4" t="s">
        <v>11</v>
      </c>
      <c r="K1" s="4" t="s">
        <v>12</v>
      </c>
    </row>
    <row r="2" spans="1:11" x14ac:dyDescent="0.25">
      <c r="A2">
        <v>0</v>
      </c>
      <c r="B2">
        <v>0</v>
      </c>
      <c r="C2">
        <v>0</v>
      </c>
      <c r="D2">
        <f t="shared" ref="D2:E4" si="0">B2*PI()/180</f>
        <v>0</v>
      </c>
      <c r="E2">
        <f t="shared" si="0"/>
        <v>0</v>
      </c>
      <c r="G2" s="4"/>
      <c r="J2" s="4"/>
      <c r="K2" s="4"/>
    </row>
    <row r="3" spans="1:11" x14ac:dyDescent="0.25">
      <c r="A3">
        <v>2402</v>
      </c>
      <c r="B3">
        <v>0</v>
      </c>
      <c r="C3">
        <v>67.39</v>
      </c>
      <c r="D3">
        <f t="shared" si="0"/>
        <v>0</v>
      </c>
      <c r="E3">
        <f t="shared" si="0"/>
        <v>1.1761773829189786</v>
      </c>
      <c r="F3">
        <f>(A3-A2)*COS((D3+D2)/2)</f>
        <v>2402</v>
      </c>
      <c r="G3" s="4">
        <f>F3</f>
        <v>2402</v>
      </c>
      <c r="H3">
        <f>(A3-A2)*SIN((D3+D2)/2)*COS((E3+E2)/2)</f>
        <v>0</v>
      </c>
      <c r="I3">
        <f>(A3-A2)*SIN((D3+D2)/2)*SIN((E3+E2)/2)</f>
        <v>0</v>
      </c>
      <c r="J3" s="4">
        <f>H3</f>
        <v>0</v>
      </c>
      <c r="K3" s="4">
        <f>I3</f>
        <v>0</v>
      </c>
    </row>
    <row r="4" spans="1:11" x14ac:dyDescent="0.25">
      <c r="A4">
        <v>6980</v>
      </c>
      <c r="B4">
        <v>0</v>
      </c>
      <c r="C4">
        <v>67.39</v>
      </c>
      <c r="D4">
        <f t="shared" si="0"/>
        <v>0</v>
      </c>
      <c r="E4">
        <f t="shared" si="0"/>
        <v>1.1761773829189786</v>
      </c>
      <c r="F4">
        <f t="shared" ref="F4:F15" si="1">(A4-A3)*COS((D4+D3)/2)</f>
        <v>4578</v>
      </c>
      <c r="G4" s="4">
        <f>G3+F4</f>
        <v>6980</v>
      </c>
      <c r="H4">
        <f t="shared" ref="H4:H15" si="2">(A4-A3)*SIN((D4+D3)/2)*COS((E4+E3)/2)</f>
        <v>0</v>
      </c>
      <c r="I4">
        <f t="shared" ref="I4:I15" si="3">(A4-A3)*SIN((D4+D3)/2)*SIN((E4+E3)/2)</f>
        <v>0</v>
      </c>
      <c r="J4" s="4">
        <f>J3+H4</f>
        <v>0</v>
      </c>
      <c r="K4" s="4">
        <f>K3+I4</f>
        <v>0</v>
      </c>
    </row>
    <row r="5" spans="1:11" x14ac:dyDescent="0.25">
      <c r="A5">
        <v>7080</v>
      </c>
      <c r="B5">
        <v>2.5</v>
      </c>
      <c r="C5">
        <v>67.39</v>
      </c>
      <c r="D5">
        <f>B5*PI()/180</f>
        <v>4.3633231299858237E-2</v>
      </c>
      <c r="E5">
        <f>C5*PI()/180</f>
        <v>1.1761773829189786</v>
      </c>
      <c r="F5">
        <f t="shared" si="1"/>
        <v>99.976202707990907</v>
      </c>
      <c r="G5" s="4">
        <f t="shared" ref="G5:G15" si="4">G4+F5</f>
        <v>7079.9762027079905</v>
      </c>
      <c r="H5">
        <f t="shared" si="2"/>
        <v>0.83868732005126623</v>
      </c>
      <c r="I5">
        <f t="shared" si="3"/>
        <v>2.0138261270269617</v>
      </c>
      <c r="J5" s="4">
        <f t="shared" ref="J5:J15" si="5">J4+H5</f>
        <v>0.83868732005126623</v>
      </c>
      <c r="K5" s="4">
        <f t="shared" ref="K5:K15" si="6">K4+I5</f>
        <v>2.0138261270269617</v>
      </c>
    </row>
    <row r="6" spans="1:11" x14ac:dyDescent="0.25">
      <c r="A6">
        <v>7880</v>
      </c>
      <c r="B6">
        <v>22.5</v>
      </c>
      <c r="C6">
        <v>67.39</v>
      </c>
      <c r="D6">
        <f t="shared" ref="D6:E15" si="7">B6*PI()/180</f>
        <v>0.39269908169872414</v>
      </c>
      <c r="E6">
        <f t="shared" si="7"/>
        <v>1.1761773829189786</v>
      </c>
      <c r="F6">
        <f t="shared" si="1"/>
        <v>781.03680569594667</v>
      </c>
      <c r="G6" s="4">
        <f t="shared" si="4"/>
        <v>7861.0130084039374</v>
      </c>
      <c r="H6">
        <f t="shared" si="2"/>
        <v>66.569284038523065</v>
      </c>
      <c r="I6">
        <f t="shared" si="3"/>
        <v>159.84379428326406</v>
      </c>
      <c r="J6" s="4">
        <f t="shared" si="5"/>
        <v>67.407971358574329</v>
      </c>
      <c r="K6" s="4">
        <f t="shared" si="6"/>
        <v>161.85762041029102</v>
      </c>
    </row>
    <row r="7" spans="1:11" x14ac:dyDescent="0.25">
      <c r="A7">
        <v>7980</v>
      </c>
      <c r="B7">
        <v>24.74</v>
      </c>
      <c r="C7">
        <v>67.39</v>
      </c>
      <c r="D7">
        <f t="shared" si="7"/>
        <v>0.43179445694339708</v>
      </c>
      <c r="E7">
        <f t="shared" si="7"/>
        <v>1.1761773829189786</v>
      </c>
      <c r="F7">
        <f t="shared" si="1"/>
        <v>91.622292556156225</v>
      </c>
      <c r="G7" s="4">
        <f t="shared" si="4"/>
        <v>7952.6353009600934</v>
      </c>
      <c r="H7">
        <f t="shared" si="2"/>
        <v>15.403973383491493</v>
      </c>
      <c r="I7">
        <f t="shared" si="3"/>
        <v>36.987472348821093</v>
      </c>
      <c r="J7" s="4">
        <f t="shared" si="5"/>
        <v>82.811944742065819</v>
      </c>
      <c r="K7" s="4">
        <f t="shared" si="6"/>
        <v>198.84509275911211</v>
      </c>
    </row>
    <row r="8" spans="1:11" x14ac:dyDescent="0.25">
      <c r="A8">
        <v>9150</v>
      </c>
      <c r="B8">
        <v>24.74</v>
      </c>
      <c r="C8">
        <v>67.39</v>
      </c>
      <c r="D8">
        <f t="shared" si="7"/>
        <v>0.43179445694339708</v>
      </c>
      <c r="E8">
        <f t="shared" si="7"/>
        <v>1.1761773829189786</v>
      </c>
      <c r="F8">
        <f t="shared" si="1"/>
        <v>1062.6129889848187</v>
      </c>
      <c r="G8" s="4">
        <f t="shared" si="4"/>
        <v>9015.2482899449114</v>
      </c>
      <c r="H8">
        <f t="shared" si="2"/>
        <v>188.24773057601777</v>
      </c>
      <c r="I8">
        <f t="shared" si="3"/>
        <v>452.0137471070193</v>
      </c>
      <c r="J8" s="4">
        <f t="shared" si="5"/>
        <v>271.05967531808358</v>
      </c>
      <c r="K8" s="4">
        <f t="shared" si="6"/>
        <v>650.85883986613135</v>
      </c>
    </row>
    <row r="9" spans="1:11" x14ac:dyDescent="0.25">
      <c r="A9">
        <v>9550</v>
      </c>
      <c r="B9">
        <v>14.74</v>
      </c>
      <c r="C9">
        <v>85.82</v>
      </c>
      <c r="D9">
        <f t="shared" si="7"/>
        <v>0.25726153174396416</v>
      </c>
      <c r="E9">
        <f t="shared" si="7"/>
        <v>1.4978415640615335</v>
      </c>
      <c r="F9">
        <f t="shared" si="1"/>
        <v>376.49399140576304</v>
      </c>
      <c r="G9" s="4">
        <f t="shared" si="4"/>
        <v>9391.7422813506746</v>
      </c>
      <c r="H9">
        <f t="shared" si="2"/>
        <v>31.297899627689723</v>
      </c>
      <c r="I9">
        <f t="shared" si="3"/>
        <v>131.4257049220291</v>
      </c>
      <c r="J9" s="4">
        <f t="shared" si="5"/>
        <v>302.35757494577331</v>
      </c>
      <c r="K9" s="4">
        <f t="shared" si="6"/>
        <v>782.28454478816047</v>
      </c>
    </row>
    <row r="10" spans="1:11" x14ac:dyDescent="0.25">
      <c r="A10">
        <v>9650</v>
      </c>
      <c r="B10">
        <v>13.62</v>
      </c>
      <c r="C10">
        <v>85.82</v>
      </c>
      <c r="D10">
        <f t="shared" si="7"/>
        <v>0.23771384412162766</v>
      </c>
      <c r="E10">
        <f t="shared" si="7"/>
        <v>1.4978415640615335</v>
      </c>
      <c r="F10">
        <f t="shared" si="1"/>
        <v>96.953091926267319</v>
      </c>
      <c r="G10" s="4">
        <f t="shared" si="4"/>
        <v>9488.6953732769416</v>
      </c>
      <c r="H10">
        <f t="shared" si="2"/>
        <v>1.7855804010956779</v>
      </c>
      <c r="I10">
        <f t="shared" si="3"/>
        <v>24.431734866111757</v>
      </c>
      <c r="J10" s="4">
        <f t="shared" si="5"/>
        <v>304.14315534686898</v>
      </c>
      <c r="K10" s="4">
        <f t="shared" si="6"/>
        <v>806.71627965427228</v>
      </c>
    </row>
    <row r="11" spans="1:11" x14ac:dyDescent="0.25">
      <c r="A11">
        <v>11139</v>
      </c>
      <c r="B11">
        <v>13.62</v>
      </c>
      <c r="C11">
        <v>85.82</v>
      </c>
      <c r="D11">
        <f t="shared" si="7"/>
        <v>0.23771384412162766</v>
      </c>
      <c r="E11">
        <f t="shared" si="7"/>
        <v>1.4978415640615335</v>
      </c>
      <c r="F11">
        <f t="shared" si="1"/>
        <v>1447.1276244508167</v>
      </c>
      <c r="G11" s="4">
        <f t="shared" si="4"/>
        <v>10935.822997727759</v>
      </c>
      <c r="H11">
        <f t="shared" si="2"/>
        <v>25.557572285670638</v>
      </c>
      <c r="I11">
        <f t="shared" si="3"/>
        <v>349.69908357071643</v>
      </c>
      <c r="J11" s="4">
        <f t="shared" si="5"/>
        <v>329.70072763253961</v>
      </c>
      <c r="K11" s="4">
        <f t="shared" si="6"/>
        <v>1156.4153632249886</v>
      </c>
    </row>
    <row r="12" spans="1:11" x14ac:dyDescent="0.25">
      <c r="A12">
        <v>12139</v>
      </c>
      <c r="B12">
        <v>38.619999999999997</v>
      </c>
      <c r="C12">
        <v>85.82</v>
      </c>
      <c r="D12">
        <f t="shared" si="7"/>
        <v>0.67404615712020999</v>
      </c>
      <c r="E12">
        <f t="shared" si="7"/>
        <v>1.4978415640615335</v>
      </c>
      <c r="F12">
        <f t="shared" si="1"/>
        <v>897.87395331231664</v>
      </c>
      <c r="G12" s="4">
        <f t="shared" si="4"/>
        <v>11833.696951040076</v>
      </c>
      <c r="H12">
        <f t="shared" si="2"/>
        <v>32.090041305107448</v>
      </c>
      <c r="I12">
        <f t="shared" si="3"/>
        <v>439.08153367267477</v>
      </c>
      <c r="J12" s="4">
        <f t="shared" si="5"/>
        <v>361.79076893764704</v>
      </c>
      <c r="K12" s="4">
        <f t="shared" si="6"/>
        <v>1595.4968968976634</v>
      </c>
    </row>
    <row r="13" spans="1:11" x14ac:dyDescent="0.25">
      <c r="A13">
        <v>12339</v>
      </c>
      <c r="B13">
        <v>43.62</v>
      </c>
      <c r="C13">
        <v>85.82</v>
      </c>
      <c r="D13">
        <f t="shared" si="7"/>
        <v>0.76131261971992648</v>
      </c>
      <c r="E13">
        <f t="shared" si="7"/>
        <v>1.4978415640615335</v>
      </c>
      <c r="F13">
        <f t="shared" si="1"/>
        <v>150.66677582947736</v>
      </c>
      <c r="G13" s="4">
        <f t="shared" si="4"/>
        <v>11984.363726869553</v>
      </c>
      <c r="H13">
        <f t="shared" si="2"/>
        <v>9.5870588439242752</v>
      </c>
      <c r="I13">
        <f t="shared" si="3"/>
        <v>131.17778380454956</v>
      </c>
      <c r="J13" s="4">
        <f t="shared" si="5"/>
        <v>371.37782778157134</v>
      </c>
      <c r="K13" s="4">
        <f t="shared" si="6"/>
        <v>1726.674680702213</v>
      </c>
    </row>
    <row r="14" spans="1:11" x14ac:dyDescent="0.25">
      <c r="A14">
        <v>12439</v>
      </c>
      <c r="B14">
        <v>45.3</v>
      </c>
      <c r="C14">
        <v>85.82</v>
      </c>
      <c r="D14">
        <f t="shared" si="7"/>
        <v>0.79063415115343127</v>
      </c>
      <c r="E14">
        <f t="shared" si="7"/>
        <v>1.4978415640615335</v>
      </c>
      <c r="F14">
        <f t="shared" si="1"/>
        <v>71.373960227642144</v>
      </c>
      <c r="G14" s="4">
        <f t="shared" si="4"/>
        <v>12055.737687097195</v>
      </c>
      <c r="H14">
        <f t="shared" si="2"/>
        <v>5.1053013779714354</v>
      </c>
      <c r="I14">
        <f t="shared" si="3"/>
        <v>69.854804410742148</v>
      </c>
      <c r="J14" s="4">
        <f t="shared" si="5"/>
        <v>376.48312915954278</v>
      </c>
      <c r="K14" s="4">
        <f t="shared" si="6"/>
        <v>1796.5294851129552</v>
      </c>
    </row>
    <row r="15" spans="1:11" x14ac:dyDescent="0.25">
      <c r="A15">
        <v>14623</v>
      </c>
      <c r="B15">
        <v>45.3</v>
      </c>
      <c r="C15">
        <v>85.82</v>
      </c>
      <c r="D15">
        <f t="shared" si="7"/>
        <v>0.79063415115343127</v>
      </c>
      <c r="E15">
        <f t="shared" si="7"/>
        <v>1.4978415640615335</v>
      </c>
      <c r="F15">
        <f t="shared" si="1"/>
        <v>1536.2140309381405</v>
      </c>
      <c r="G15" s="4">
        <f t="shared" si="4"/>
        <v>13591.951718035336</v>
      </c>
      <c r="H15">
        <f t="shared" si="2"/>
        <v>113.15351898854702</v>
      </c>
      <c r="I15">
        <f t="shared" si="3"/>
        <v>1548.2566751961053</v>
      </c>
      <c r="J15" s="4">
        <f t="shared" si="5"/>
        <v>489.63664814808982</v>
      </c>
      <c r="K15" s="4">
        <f t="shared" si="6"/>
        <v>3344.7861603090605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5B03-8167-474A-B219-5392282D8E63}">
  <dimension ref="A1:L15"/>
  <sheetViews>
    <sheetView workbookViewId="0">
      <selection activeCell="F1" sqref="F1:L15"/>
    </sheetView>
  </sheetViews>
  <sheetFormatPr defaultRowHeight="15" x14ac:dyDescent="0.25"/>
  <sheetData>
    <row r="1" spans="1:12" x14ac:dyDescent="0.25">
      <c r="A1" s="1" t="s">
        <v>3</v>
      </c>
      <c r="B1" s="1" t="s">
        <v>1</v>
      </c>
      <c r="C1" s="1" t="s">
        <v>2</v>
      </c>
      <c r="F1" t="s">
        <v>8</v>
      </c>
      <c r="H1" s="4" t="s">
        <v>0</v>
      </c>
      <c r="I1" t="s">
        <v>9</v>
      </c>
      <c r="J1" t="s">
        <v>10</v>
      </c>
      <c r="K1" s="4" t="s">
        <v>11</v>
      </c>
      <c r="L1" s="4" t="s">
        <v>12</v>
      </c>
    </row>
    <row r="2" spans="1:12" x14ac:dyDescent="0.25">
      <c r="A2">
        <v>0</v>
      </c>
      <c r="B2">
        <v>0</v>
      </c>
      <c r="C2">
        <v>0</v>
      </c>
      <c r="D2">
        <f t="shared" ref="D2:E4" si="0">B2*PI()/180</f>
        <v>0</v>
      </c>
      <c r="E2">
        <f t="shared" si="0"/>
        <v>0</v>
      </c>
    </row>
    <row r="3" spans="1:12" x14ac:dyDescent="0.25">
      <c r="A3">
        <v>2402</v>
      </c>
      <c r="B3">
        <v>0</v>
      </c>
      <c r="C3">
        <v>67.39</v>
      </c>
      <c r="D3">
        <f t="shared" si="0"/>
        <v>0</v>
      </c>
      <c r="E3">
        <f t="shared" si="0"/>
        <v>1.1761773829189786</v>
      </c>
      <c r="F3" t="e">
        <f>((A3-A2)*(SIN(D3)-SIN(D2))/(B3-B2))*(180/PI())</f>
        <v>#DIV/0!</v>
      </c>
      <c r="G3">
        <f>A3-A2</f>
        <v>2402</v>
      </c>
      <c r="H3">
        <f>A3</f>
        <v>2402</v>
      </c>
      <c r="I3" t="e">
        <f>(A3-A2)*(COS(D2)-COS(D3))/((B3-B2)*(180/PI())*(180/PI()))</f>
        <v>#DIV/0!</v>
      </c>
      <c r="J3" t="e">
        <f>(A3-A2)*(COS(D2)-COS(D3))*(COS(E3)-COS(E2))/((B3-B2)*(C3-C2))*(180/PI())*(180/PI())</f>
        <v>#DIV/0!</v>
      </c>
    </row>
    <row r="4" spans="1:12" x14ac:dyDescent="0.25">
      <c r="A4">
        <v>6980</v>
      </c>
      <c r="B4">
        <v>0</v>
      </c>
      <c r="C4">
        <v>67.39</v>
      </c>
      <c r="D4">
        <f t="shared" si="0"/>
        <v>0</v>
      </c>
      <c r="E4">
        <f t="shared" si="0"/>
        <v>1.1761773829189786</v>
      </c>
      <c r="F4" t="e">
        <f t="shared" ref="F4:F15" si="1">((A4-A3)*(SIN(D4)-SIN(D3))/(B4-B3))*(180/PI())</f>
        <v>#DIV/0!</v>
      </c>
      <c r="G4">
        <f t="shared" ref="G4" si="2">A4-A3</f>
        <v>4578</v>
      </c>
      <c r="H4">
        <f>G4+H3</f>
        <v>6980</v>
      </c>
      <c r="I4" t="e">
        <f>(A4-A3)*(COS(D3)-COS(D4))*(SIN(E4)-SIN(E3))/((B4-B3)*(C4-C3))*(180/PI())*(180/PI())</f>
        <v>#DIV/0!</v>
      </c>
      <c r="J4" t="e">
        <f t="shared" ref="J4:J15" si="3">(A4-A3)*(COS(D3)-COS(D4))*(COS(E4)-COS(E3))/((B4-B3)*(C4-C3))*(180/PI())*(180/PI())</f>
        <v>#DIV/0!</v>
      </c>
    </row>
    <row r="5" spans="1:12" x14ac:dyDescent="0.25">
      <c r="A5">
        <v>7080</v>
      </c>
      <c r="B5">
        <v>2.5</v>
      </c>
      <c r="C5">
        <v>67.39</v>
      </c>
      <c r="D5">
        <f>B5*PI()/180</f>
        <v>4.3633231299858237E-2</v>
      </c>
      <c r="E5">
        <f>C5*PI()/180</f>
        <v>1.1761773829189786</v>
      </c>
      <c r="F5">
        <f t="shared" si="1"/>
        <v>99.968272039200812</v>
      </c>
      <c r="H5">
        <f>F5+H4</f>
        <v>7079.9682720392011</v>
      </c>
      <c r="I5" t="e">
        <f t="shared" ref="I5:I15" si="4">(A5-A4)*(COS(D4)-COS(D5))*(SIN(E5)-SIN(E4))/((B5-B4)*(C5-C4))*(180/PI())*(180/PI())</f>
        <v>#DIV/0!</v>
      </c>
      <c r="J5" t="e">
        <f t="shared" si="3"/>
        <v>#DIV/0!</v>
      </c>
    </row>
    <row r="6" spans="1:12" x14ac:dyDescent="0.25">
      <c r="A6">
        <v>7880</v>
      </c>
      <c r="B6">
        <v>22.5</v>
      </c>
      <c r="C6">
        <v>67.39</v>
      </c>
      <c r="D6">
        <f t="shared" ref="D6:E15" si="5">B6*PI()/180</f>
        <v>0.39269908169872414</v>
      </c>
      <c r="E6">
        <f t="shared" si="5"/>
        <v>1.1761773829189786</v>
      </c>
      <c r="F6">
        <f t="shared" si="1"/>
        <v>777.07755052478876</v>
      </c>
      <c r="H6">
        <f t="shared" ref="H6:H7" si="6">F6+H5</f>
        <v>7857.0458225639895</v>
      </c>
      <c r="I6" t="e">
        <f t="shared" si="4"/>
        <v>#DIV/0!</v>
      </c>
      <c r="J6" t="e">
        <f t="shared" si="3"/>
        <v>#DIV/0!</v>
      </c>
    </row>
    <row r="7" spans="1:12" x14ac:dyDescent="0.25">
      <c r="A7">
        <v>7980</v>
      </c>
      <c r="B7">
        <v>24.74</v>
      </c>
      <c r="C7">
        <v>67.39</v>
      </c>
      <c r="D7">
        <f t="shared" si="5"/>
        <v>0.43179445694339708</v>
      </c>
      <c r="E7">
        <f t="shared" si="5"/>
        <v>1.1761773829189786</v>
      </c>
      <c r="F7">
        <f t="shared" si="1"/>
        <v>91.616457669998667</v>
      </c>
      <c r="H7">
        <f t="shared" si="6"/>
        <v>7948.662280233988</v>
      </c>
      <c r="I7" t="e">
        <f t="shared" si="4"/>
        <v>#DIV/0!</v>
      </c>
      <c r="J7" t="e">
        <f t="shared" si="3"/>
        <v>#DIV/0!</v>
      </c>
    </row>
    <row r="8" spans="1:12" x14ac:dyDescent="0.25">
      <c r="A8">
        <v>9150</v>
      </c>
      <c r="B8">
        <v>24.74</v>
      </c>
      <c r="C8">
        <v>67.39</v>
      </c>
      <c r="D8">
        <f t="shared" si="5"/>
        <v>0.43179445694339708</v>
      </c>
      <c r="E8">
        <f t="shared" si="5"/>
        <v>1.1761773829189786</v>
      </c>
      <c r="F8" t="e">
        <f t="shared" si="1"/>
        <v>#DIV/0!</v>
      </c>
      <c r="G8">
        <f>COS(D8)*(A8-A7)</f>
        <v>1062.6129889848187</v>
      </c>
      <c r="H8">
        <f>G8+H7</f>
        <v>9011.275269218806</v>
      </c>
      <c r="I8" t="e">
        <f t="shared" si="4"/>
        <v>#DIV/0!</v>
      </c>
      <c r="J8" t="e">
        <f t="shared" si="3"/>
        <v>#DIV/0!</v>
      </c>
    </row>
    <row r="9" spans="1:12" x14ac:dyDescent="0.25">
      <c r="A9">
        <v>9550</v>
      </c>
      <c r="B9">
        <v>14.74</v>
      </c>
      <c r="C9">
        <v>85.82</v>
      </c>
      <c r="D9">
        <f t="shared" si="5"/>
        <v>0.25726153174396416</v>
      </c>
      <c r="E9">
        <f t="shared" si="5"/>
        <v>1.4978415640615335</v>
      </c>
      <c r="F9">
        <f t="shared" si="1"/>
        <v>376.01631237778997</v>
      </c>
      <c r="H9">
        <f>F9+H8</f>
        <v>9387.2915815965953</v>
      </c>
      <c r="I9">
        <f t="shared" si="4"/>
        <v>31.123605344920026</v>
      </c>
      <c r="J9">
        <f>(A9-A8)*(COS(D8)-COS(D9))*(COS(E8)-COS(E9))/((B9-B8)*(C9-C8))*(180/PI())*(180/PI())</f>
        <v>130.69381079336927</v>
      </c>
    </row>
    <row r="10" spans="1:12" x14ac:dyDescent="0.25">
      <c r="A10">
        <v>9650</v>
      </c>
      <c r="B10">
        <v>13.62</v>
      </c>
      <c r="C10">
        <v>85.82</v>
      </c>
      <c r="D10">
        <f t="shared" si="5"/>
        <v>0.23771384412162766</v>
      </c>
      <c r="E10">
        <f t="shared" si="5"/>
        <v>1.4978415640615335</v>
      </c>
      <c r="F10">
        <f t="shared" si="1"/>
        <v>96.951548310776687</v>
      </c>
      <c r="H10">
        <f>F10+H9</f>
        <v>9484.2431299073723</v>
      </c>
      <c r="I10" t="e">
        <f t="shared" si="4"/>
        <v>#DIV/0!</v>
      </c>
      <c r="J10" t="e">
        <f t="shared" si="3"/>
        <v>#DIV/0!</v>
      </c>
    </row>
    <row r="11" spans="1:12" x14ac:dyDescent="0.25">
      <c r="A11">
        <v>11139</v>
      </c>
      <c r="B11">
        <v>13.62</v>
      </c>
      <c r="C11">
        <v>85.82</v>
      </c>
      <c r="D11">
        <f t="shared" si="5"/>
        <v>0.23771384412162766</v>
      </c>
      <c r="E11">
        <f t="shared" si="5"/>
        <v>1.4978415640615335</v>
      </c>
      <c r="F11" t="e">
        <f t="shared" si="1"/>
        <v>#DIV/0!</v>
      </c>
      <c r="G11">
        <f>COS(D11)*(A11-A10)</f>
        <v>1447.1276244508167</v>
      </c>
      <c r="H11">
        <f>G11+H10</f>
        <v>10931.37075435819</v>
      </c>
      <c r="I11" t="e">
        <f t="shared" si="4"/>
        <v>#DIV/0!</v>
      </c>
      <c r="J11" t="e">
        <f t="shared" si="3"/>
        <v>#DIV/0!</v>
      </c>
    </row>
    <row r="12" spans="1:12" x14ac:dyDescent="0.25">
      <c r="A12">
        <v>12139</v>
      </c>
      <c r="B12">
        <v>38.619999999999997</v>
      </c>
      <c r="C12">
        <v>85.82</v>
      </c>
      <c r="D12">
        <f t="shared" si="5"/>
        <v>0.67404615712020999</v>
      </c>
      <c r="E12">
        <f t="shared" si="5"/>
        <v>1.4978415640615335</v>
      </c>
      <c r="F12">
        <f t="shared" si="1"/>
        <v>890.76827927079239</v>
      </c>
      <c r="H12">
        <f>F12+H11</f>
        <v>11822.139033628982</v>
      </c>
      <c r="I12" t="e">
        <f t="shared" si="4"/>
        <v>#DIV/0!</v>
      </c>
      <c r="J12" t="e">
        <f t="shared" si="3"/>
        <v>#DIV/0!</v>
      </c>
    </row>
    <row r="13" spans="1:12" x14ac:dyDescent="0.25">
      <c r="A13">
        <v>12339</v>
      </c>
      <c r="B13">
        <v>43.62</v>
      </c>
      <c r="C13">
        <v>85.82</v>
      </c>
      <c r="D13">
        <f t="shared" si="5"/>
        <v>0.76131261971992648</v>
      </c>
      <c r="E13">
        <f t="shared" si="5"/>
        <v>1.4978415640615335</v>
      </c>
      <c r="F13">
        <f t="shared" si="1"/>
        <v>150.61897233390476</v>
      </c>
      <c r="H13">
        <f t="shared" ref="H13:H14" si="7">F13+H12</f>
        <v>11972.758005962887</v>
      </c>
      <c r="I13" t="e">
        <f t="shared" si="4"/>
        <v>#DIV/0!</v>
      </c>
      <c r="J13" t="e">
        <f t="shared" si="3"/>
        <v>#DIV/0!</v>
      </c>
    </row>
    <row r="14" spans="1:12" x14ac:dyDescent="0.25">
      <c r="A14">
        <v>12439</v>
      </c>
      <c r="B14">
        <v>45.3</v>
      </c>
      <c r="C14">
        <v>85.82</v>
      </c>
      <c r="D14">
        <f t="shared" si="5"/>
        <v>0.79063415115343127</v>
      </c>
      <c r="E14">
        <f t="shared" si="5"/>
        <v>1.4978415640615335</v>
      </c>
      <c r="F14">
        <f t="shared" si="1"/>
        <v>71.371403425131604</v>
      </c>
      <c r="H14">
        <f t="shared" si="7"/>
        <v>12044.129409388019</v>
      </c>
      <c r="I14" t="e">
        <f t="shared" si="4"/>
        <v>#DIV/0!</v>
      </c>
      <c r="J14" t="e">
        <f t="shared" si="3"/>
        <v>#DIV/0!</v>
      </c>
    </row>
    <row r="15" spans="1:12" x14ac:dyDescent="0.25">
      <c r="A15">
        <v>14623</v>
      </c>
      <c r="B15">
        <v>45.3</v>
      </c>
      <c r="C15">
        <v>85.82</v>
      </c>
      <c r="D15">
        <f t="shared" si="5"/>
        <v>0.79063415115343127</v>
      </c>
      <c r="E15">
        <f t="shared" si="5"/>
        <v>1.4978415640615335</v>
      </c>
      <c r="F15" t="e">
        <f t="shared" si="1"/>
        <v>#DIV/0!</v>
      </c>
      <c r="G15">
        <f>COS(D15)*(A15-A14)</f>
        <v>1536.2140309381405</v>
      </c>
      <c r="H15">
        <f>G15+H14</f>
        <v>13580.34344032616</v>
      </c>
      <c r="I15" t="e">
        <f t="shared" si="4"/>
        <v>#DIV/0!</v>
      </c>
      <c r="J15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Minima Curvatura</vt:lpstr>
      <vt:lpstr>Angulo Medio</vt:lpstr>
      <vt:lpstr>Radio de Curvatura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Santamaria</dc:creator>
  <cp:lastModifiedBy>Rodrigo Santamaria</cp:lastModifiedBy>
  <dcterms:created xsi:type="dcterms:W3CDTF">2015-06-05T18:17:20Z</dcterms:created>
  <dcterms:modified xsi:type="dcterms:W3CDTF">2020-07-22T19:54:09Z</dcterms:modified>
</cp:coreProperties>
</file>