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5\Turma L3\Aula 3 - Parte 2\"/>
    </mc:Choice>
  </mc:AlternateContent>
  <xr:revisionPtr revIDLastSave="53" documentId="8_{E2C88375-9473-44ED-8D80-160891DAD99D}" xr6:coauthVersionLast="36" xr6:coauthVersionMax="36" xr10:uidLastSave="{C0AA88F1-7907-4FFC-8637-FE605CE0359D}"/>
  <bookViews>
    <workbookView xWindow="0" yWindow="0" windowWidth="20490" windowHeight="7245" tabRatio="888" xr2:uid="{3E79725F-9E5B-445C-809B-CDDB53D26852}"/>
  </bookViews>
  <sheets>
    <sheet name="Medidas_Tendencia_Central1" sheetId="2" r:id="rId1"/>
    <sheet name="Medidas_Tendencia_Central2" sheetId="3" r:id="rId2"/>
    <sheet name="Separatriz" sheetId="4" r:id="rId3"/>
    <sheet name="Box-Plot" sheetId="10" r:id="rId4"/>
    <sheet name="Dispersão" sheetId="8" r:id="rId5"/>
    <sheet name="Variância.Desvio_Padrao" sheetId="9" r:id="rId6"/>
    <sheet name="Dados" sheetId="7" r:id="rId7"/>
    <sheet name="Medidas_Peso" sheetId="5" r:id="rId8"/>
    <sheet name="Medidas_Cintura" sheetId="6" r:id="rId9"/>
  </sheets>
  <definedNames>
    <definedName name="_xlchart.v1.0" hidden="1">'Box-Plot'!#REF!</definedName>
    <definedName name="_xlchart.v1.1" hidden="1">'Box-Plot'!$B$1</definedName>
    <definedName name="_xlchart.v1.2" hidden="1">'Box-Plot'!$B$2:$B$21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0" l="1"/>
  <c r="P5" i="10"/>
  <c r="G4" i="3" l="1" a="1"/>
  <c r="G4" i="3" s="1"/>
  <c r="G3" i="3"/>
  <c r="G2" i="3"/>
  <c r="C10" i="2"/>
  <c r="C9" i="2"/>
  <c r="C8" i="2"/>
  <c r="G6" i="3" l="1"/>
  <c r="G5" i="3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E86" i="7" l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P5" authorId="0" shapeId="0" xr:uid="{6D3FE68F-7EC7-4AAD-A1A2-06E9D0F4F08B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195 é uma medida maior que 184,75, por isso, foi identificado um valor discrepante (Outlier).</t>
        </r>
      </text>
    </comment>
    <comment ref="P6" authorId="0" shapeId="0" xr:uid="{88A30371-4022-4A50-B896-02966D9ABF23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Não há nenhuma medida menor que 152,75.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67897290-054B-478E-85DB-75EF9B6D0F54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<sst xmlns="http://schemas.openxmlformats.org/spreadsheetml/2006/main" count="1134" uniqueCount="178">
  <si>
    <t>Vendas</t>
  </si>
  <si>
    <t>Média</t>
  </si>
  <si>
    <t>Mediana</t>
  </si>
  <si>
    <t>Moda</t>
  </si>
  <si>
    <t>Paciente</t>
  </si>
  <si>
    <t>Potássio
(mg/100ml)</t>
  </si>
  <si>
    <t>1º Quartil</t>
  </si>
  <si>
    <t>2º Quartil</t>
  </si>
  <si>
    <t>3º Quartil</t>
  </si>
  <si>
    <t>4º Quartil</t>
  </si>
  <si>
    <t>1º Decil</t>
  </si>
  <si>
    <t>2º Decil</t>
  </si>
  <si>
    <t>3º Decil</t>
  </si>
  <si>
    <t>4º Decil</t>
  </si>
  <si>
    <t>5º Decil</t>
  </si>
  <si>
    <t>6º Decil</t>
  </si>
  <si>
    <t>7º Decil</t>
  </si>
  <si>
    <t>8º Decil</t>
  </si>
  <si>
    <t>9º Decil</t>
  </si>
  <si>
    <t>10º Decil</t>
  </si>
  <si>
    <t>1º Percentil</t>
  </si>
  <si>
    <t>2º Percentil</t>
  </si>
  <si>
    <t>3º Percentil</t>
  </si>
  <si>
    <t>4º Percentil</t>
  </si>
  <si>
    <t>5º Percentil</t>
  </si>
  <si>
    <t>6º Percentil</t>
  </si>
  <si>
    <t>7º Percentil</t>
  </si>
  <si>
    <t>8º Percentil</t>
  </si>
  <si>
    <t>9º Percentil</t>
  </si>
  <si>
    <t>10º Percentil</t>
  </si>
  <si>
    <t>34º Percentil</t>
  </si>
  <si>
    <t>Variável:</t>
  </si>
  <si>
    <t>Peso</t>
  </si>
  <si>
    <t>Medidas Características</t>
  </si>
  <si>
    <t>Separatrizes</t>
  </si>
  <si>
    <t>Percentil P1</t>
  </si>
  <si>
    <t>kg</t>
  </si>
  <si>
    <t>Medidas de tendência central</t>
  </si>
  <si>
    <t>P5</t>
  </si>
  <si>
    <t>Quartil - Q1</t>
  </si>
  <si>
    <t>P20</t>
  </si>
  <si>
    <t>Q2</t>
  </si>
  <si>
    <t>P37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</si>
  <si>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</si>
  <si>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</si>
  <si>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</si>
  <si>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</si>
  <si>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</si>
  <si>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</si>
  <si>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</si>
  <si>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</si>
  <si>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</si>
  <si>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</si>
  <si>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</si>
  <si>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r>
      <t>kg</t>
    </r>
    <r>
      <rPr>
        <vertAlign val="superscript"/>
        <sz val="11"/>
        <color theme="1"/>
        <rFont val="Calibri"/>
        <family val="2"/>
        <scheme val="minor"/>
      </rPr>
      <t>2</t>
    </r>
  </si>
  <si>
    <t>D6</t>
  </si>
  <si>
    <t>Desvio padrão</t>
  </si>
  <si>
    <t>D7</t>
  </si>
  <si>
    <t>cv (coeficiente de variação)</t>
  </si>
  <si>
    <t>D8</t>
  </si>
  <si>
    <t>D9</t>
  </si>
  <si>
    <t>Cintura</t>
  </si>
  <si>
    <t>Sexo</t>
  </si>
  <si>
    <t>Idade</t>
  </si>
  <si>
    <t>Altura</t>
  </si>
  <si>
    <t>IMC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</si>
  <si>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</si>
  <si>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</si>
  <si>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</si>
  <si>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</si>
  <si>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</si>
  <si>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</si>
  <si>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</si>
  <si>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</si>
  <si>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</si>
  <si>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</si>
  <si>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</si>
  <si>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</si>
  <si>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</si>
  <si>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</si>
  <si>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</si>
  <si>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</si>
  <si>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</si>
  <si>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</si>
  <si>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</si>
  <si>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</si>
  <si>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</si>
  <si>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</si>
  <si>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</si>
  <si>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</si>
  <si>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</si>
  <si>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</si>
  <si>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</si>
  <si>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</si>
  <si>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</si>
  <si>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</si>
  <si>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</si>
  <si>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</si>
  <si>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</si>
  <si>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</si>
  <si>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</si>
  <si>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</si>
  <si>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</si>
  <si>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</si>
  <si>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</si>
  <si>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</si>
  <si>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</si>
  <si>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</si>
  <si>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</si>
  <si>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</si>
  <si>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</si>
  <si>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</si>
  <si>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</si>
  <si>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</si>
  <si>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</si>
  <si>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</si>
  <si>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</si>
  <si>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</si>
  <si>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</si>
  <si>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</si>
  <si>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</si>
  <si>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</si>
  <si>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</si>
  <si>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</si>
  <si>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</si>
  <si>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</si>
  <si>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</si>
  <si>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</si>
  <si>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</si>
  <si>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</si>
  <si>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</si>
  <si>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</si>
  <si>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</si>
  <si>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</si>
  <si>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</si>
  <si>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</si>
  <si>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</si>
  <si>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</si>
  <si>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</si>
  <si>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</si>
  <si>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</si>
  <si>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</si>
  <si>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</si>
  <si>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</si>
  <si>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</si>
  <si>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</si>
  <si>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</si>
  <si>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</si>
  <si>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</si>
  <si>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</si>
  <si>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</si>
  <si>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</si>
  <si>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</si>
  <si>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</si>
  <si>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</si>
  <si>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</si>
  <si>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</si>
  <si>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</si>
  <si>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</si>
  <si>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</si>
  <si>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</si>
  <si>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</si>
  <si>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</si>
  <si>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</si>
  <si>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</si>
  <si>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Conjunto A</t>
  </si>
  <si>
    <t>Conjunto B</t>
  </si>
  <si>
    <r>
      <t>AT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</si>
  <si>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Ordem</t>
  </si>
  <si>
    <t>Dado</t>
  </si>
  <si>
    <t xml:space="preserve">Ordem </t>
  </si>
  <si>
    <r>
      <t>AT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</si>
  <si>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Desvio Padrão</t>
  </si>
  <si>
    <t>cv</t>
  </si>
  <si>
    <t>Os pontos são desenhados como discrepantes (outliers) se forem maiores que Q3+W*(Q3-Q1) ou menores que Q1-W*(Q3-Q1)</t>
  </si>
  <si>
    <t>O padrão é W=1,5.</t>
  </si>
  <si>
    <t>Ponto &gt;</t>
  </si>
  <si>
    <t>Ponto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</si>
</sst>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sz val="9"/>
      <color indexed="8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/>
    <xf numFmtId="164" fontId="0" fillId="0" borderId="1" xfId="0" applyNumberFormat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2" fontId="0" fillId="0" borderId="0" xfId="0" applyNumberFormat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6" fontId="0" fillId="0" borderId="0" xfId="0" applyNumberFormat="1"/>
    <xf numFmtId="0" fontId="0" fillId="0" borderId="1" xfId="0" applyBorder="1"/>
    <xf numFmtId="0" fontId="0" fillId="9" borderId="1" xfId="0" applyFill="1" applyBorder="1" applyAlignment="1">
      <alignment vertical="center"/>
    </xf>
    <xf numFmtId="164" fontId="0" fillId="9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2" fontId="5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10" fontId="0" fillId="13" borderId="1" xfId="1" applyNumberFormat="1" applyFont="1" applyFill="1" applyBorder="1" applyAlignment="1">
      <alignment vertical="center"/>
    </xf>
    <xf numFmtId="0" fontId="0" fillId="11" borderId="1" xfId="0" applyFill="1" applyBorder="1"/>
    <xf numFmtId="2" fontId="5" fillId="11" borderId="1" xfId="0" applyNumberFormat="1" applyFont="1" applyFill="1" applyBorder="1"/>
    <xf numFmtId="0" fontId="6" fillId="11" borderId="1" xfId="0" applyFont="1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10" fontId="13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3" fillId="0" borderId="0" xfId="0" applyFont="1"/>
    <xf numFmtId="0" fontId="17" fillId="17" borderId="1" xfId="0" applyFont="1" applyFill="1" applyBorder="1" applyAlignment="1">
      <alignment horizontal="right"/>
    </xf>
    <xf numFmtId="0" fontId="17" fillId="17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0" fillId="12" borderId="3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</a:t>
            </a:r>
            <a:r>
              <a:rPr lang="pt-BR" baseline="0"/>
              <a:t> no Conjunto 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Dispersão!$D$3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Dispersão!$D$4:$D$13</c:f>
              <c:numCache>
                <c:formatCode>General</c:formatCode>
                <c:ptCount val="10"/>
                <c:pt idx="0">
                  <c:v>8.4</c:v>
                </c:pt>
                <c:pt idx="1">
                  <c:v>8.4</c:v>
                </c:pt>
                <c:pt idx="2">
                  <c:v>8.4</c:v>
                </c:pt>
                <c:pt idx="3">
                  <c:v>8.4</c:v>
                </c:pt>
                <c:pt idx="4">
                  <c:v>8.4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879760"/>
        <c:axId val="1381167856"/>
      </c:lineChart>
      <c:scatterChart>
        <c:scatterStyle val="lineMarker"/>
        <c:varyColors val="0"/>
        <c:ser>
          <c:idx val="0"/>
          <c:order val="0"/>
          <c:tx>
            <c:strRef>
              <c:f>Dispersão!$C$3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Dispersão!$C$4:$C$13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79760"/>
        <c:axId val="1381167856"/>
      </c:scatterChart>
      <c:catAx>
        <c:axId val="12588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1167856"/>
        <c:crosses val="autoZero"/>
        <c:auto val="1"/>
        <c:lblAlgn val="ctr"/>
        <c:lblOffset val="100"/>
        <c:tickMarkSkip val="1"/>
        <c:noMultiLvlLbl val="0"/>
      </c:catAx>
      <c:valAx>
        <c:axId val="13811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887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 no Conjunto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Dispersão!$H$3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Dispersão!$H$4:$H$13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8.6999999999999993</c:v>
                </c:pt>
                <c:pt idx="4">
                  <c:v>8.6999999999999993</c:v>
                </c:pt>
                <c:pt idx="5">
                  <c:v>8.6999999999999993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245232"/>
        <c:axId val="1493777376"/>
      </c:lineChart>
      <c:scatterChart>
        <c:scatterStyle val="lineMarker"/>
        <c:varyColors val="0"/>
        <c:ser>
          <c:idx val="0"/>
          <c:order val="0"/>
          <c:tx>
            <c:strRef>
              <c:f>Dispersão!$G$3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Dispersão!$G$4:$G$13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245232"/>
        <c:axId val="1493777376"/>
      </c:scatterChart>
      <c:catAx>
        <c:axId val="15032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3777376"/>
        <c:crosses val="autoZero"/>
        <c:auto val="1"/>
        <c:lblAlgn val="ctr"/>
        <c:lblOffset val="100"/>
        <c:noMultiLvlLbl val="0"/>
      </c:catAx>
      <c:valAx>
        <c:axId val="14937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24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plotArea>
      <cx:plotAreaRegion>
        <cx:series layoutId="boxWhisker" uniqueId="{2A5D69AB-011B-4726-A37E-718E55ACC96A}">
          <cx:tx>
            <cx:txData>
              <cx:f>_xlchart.v1.0</cx:f>
              <cx:v/>
            </cx:txData>
          </cx:tx>
          <cx:spPr>
            <a:noFill/>
            <a:ln>
              <a:solidFill>
                <a:schemeClr val="bg2">
                  <a:lumMod val="25000"/>
                </a:schemeClr>
              </a:solidFill>
            </a:ln>
          </cx:spPr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Todos os Enfermeiros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Todos os Enfermeiros</a:t>
              </a:r>
            </a:p>
          </cx:txPr>
        </cx:title>
        <cx:tickLabels/>
        <cx:spPr>
          <a:ln>
            <a:solidFill>
              <a:schemeClr val="tx1">
                <a:lumMod val="85000"/>
                <a:lumOff val="15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pt-BR" sz="9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Calibri" panose="020F0502020204030204"/>
            </a:endParaRPr>
          </a:p>
        </cx:txPr>
      </cx:axis>
      <cx:axis id="1">
        <cx:valScaling min="150"/>
        <cx:title>
          <cx:tx>
            <cx:txData>
              <cx:v>Altura dos Enfermeiros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Altura dos Enfermeiros (cm)</a:t>
              </a:r>
            </a:p>
          </cx:txPr>
        </cx:title>
        <cx:tickLabels/>
        <cx:spPr>
          <a:ln>
            <a:solidFill>
              <a:schemeClr val="tx1">
                <a:lumMod val="85000"/>
                <a:lumOff val="15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pt-BR" sz="9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Calibri" panose="020F0502020204030204"/>
            </a:endParaRPr>
          </a:p>
        </cx:txPr>
      </cx:axis>
    </cx:plotArea>
  </cx:chart>
  <cx:spPr>
    <a:ln>
      <a:solidFill>
        <a:schemeClr val="tx1">
          <a:lumMod val="85000"/>
          <a:lumOff val="1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14287</xdr:rowOff>
    </xdr:from>
    <xdr:to>
      <xdr:col>13</xdr:col>
      <xdr:colOff>323850</xdr:colOff>
      <xdr:row>15</xdr:row>
      <xdr:rowOff>90487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A16DBF90-5AAE-4B03-83F5-754356E66744}"/>
            </a:ext>
          </a:extLst>
        </xdr:cNvPr>
        <xdr:cNvGrpSpPr/>
      </xdr:nvGrpSpPr>
      <xdr:grpSpPr>
        <a:xfrm>
          <a:off x="752475" y="204787"/>
          <a:ext cx="4572000" cy="2743200"/>
          <a:chOff x="752475" y="204787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5D69F1D4-246D-445B-9138-1DB15E733149}"/>
                  </a:ext>
                </a:extLst>
              </xdr:cNvPr>
              <xdr:cNvGraphicFramePr/>
            </xdr:nvGraphicFramePr>
            <xdr:xfrm>
              <a:off x="752475" y="204787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52475" y="204787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Este gráfico não está disponível na sua versão de Excel.
Editar esta forma ou salvar esta pasta de trabalho em um formato de arquivo diferente quebrará o gráfico permanentemente.</a:t>
                </a:r>
              </a:p>
            </xdr:txBody>
          </xdr:sp>
        </mc:Fallback>
      </mc:AlternateContent>
      <xdr:sp macro="" textlink="">
        <xdr:nvSpPr>
          <xdr:cNvPr id="3" name="Seta: para a Esquerda 2">
            <a:extLst>
              <a:ext uri="{FF2B5EF4-FFF2-40B4-BE49-F238E27FC236}">
                <a16:creationId xmlns:a16="http://schemas.microsoft.com/office/drawing/2014/main" id="{451CC7DF-F16C-40D2-897C-F94A166EC70C}"/>
              </a:ext>
            </a:extLst>
          </xdr:cNvPr>
          <xdr:cNvSpPr/>
        </xdr:nvSpPr>
        <xdr:spPr>
          <a:xfrm>
            <a:off x="3324225" y="361950"/>
            <a:ext cx="856800" cy="371475"/>
          </a:xfrm>
          <a:prstGeom prst="leftArrow">
            <a:avLst>
              <a:gd name="adj1" fmla="val 48718"/>
              <a:gd name="adj2" fmla="val 50000"/>
            </a:avLst>
          </a:prstGeom>
          <a:solidFill>
            <a:srgbClr val="FF6600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>
                <a:latin typeface="Arial" panose="020B0604020202020204" pitchFamily="34" charset="0"/>
                <a:cs typeface="Arial" panose="020B0604020202020204" pitchFamily="34" charset="0"/>
              </a:rPr>
              <a:t>Outlier</a:t>
            </a:r>
          </a:p>
        </xdr:txBody>
      </xdr:sp>
      <xdr:sp macro="" textlink="">
        <xdr:nvSpPr>
          <xdr:cNvPr id="4" name="Seta: para a Esquerda 3">
            <a:extLst>
              <a:ext uri="{FF2B5EF4-FFF2-40B4-BE49-F238E27FC236}">
                <a16:creationId xmlns:a16="http://schemas.microsoft.com/office/drawing/2014/main" id="{E1C39015-6D02-40C1-BAEF-3B71145CF0F4}"/>
              </a:ext>
            </a:extLst>
          </xdr:cNvPr>
          <xdr:cNvSpPr/>
        </xdr:nvSpPr>
        <xdr:spPr>
          <a:xfrm>
            <a:off x="3600450" y="1866900"/>
            <a:ext cx="857250" cy="371475"/>
          </a:xfrm>
          <a:prstGeom prst="leftArrow">
            <a:avLst>
              <a:gd name="adj1" fmla="val 48718"/>
              <a:gd name="adj2" fmla="val 50000"/>
            </a:avLst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>
                <a:latin typeface="Arial" panose="020B0604020202020204" pitchFamily="34" charset="0"/>
                <a:cs typeface="Arial" panose="020B0604020202020204" pitchFamily="34" charset="0"/>
              </a:rPr>
              <a:t> Whisker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14</xdr:row>
      <xdr:rowOff>14287</xdr:rowOff>
    </xdr:from>
    <xdr:to>
      <xdr:col>9</xdr:col>
      <xdr:colOff>490537</xdr:colOff>
      <xdr:row>19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6D3C14-BCD1-42F2-953F-879047E18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14</xdr:row>
      <xdr:rowOff>4762</xdr:rowOff>
    </xdr:from>
    <xdr:to>
      <xdr:col>17</xdr:col>
      <xdr:colOff>228600</xdr:colOff>
      <xdr:row>19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56E7CB-3C99-437C-9616-29C0DDBCD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428625</xdr:colOff>
      <xdr:row>14</xdr:row>
      <xdr:rowOff>1571625</xdr:rowOff>
    </xdr:from>
    <xdr:to>
      <xdr:col>17</xdr:col>
      <xdr:colOff>590550</xdr:colOff>
      <xdr:row>14</xdr:row>
      <xdr:rowOff>1895476</xdr:rowOff>
    </xdr:to>
    <xdr:sp macro="" textlink="">
      <xdr:nvSpPr>
        <xdr:cNvPr id="4" name="CaixaDeTexto 1">
          <a:extLst>
            <a:ext uri="{FF2B5EF4-FFF2-40B4-BE49-F238E27FC236}">
              <a16:creationId xmlns:a16="http://schemas.microsoft.com/office/drawing/2014/main" id="{B6EBDDCB-175B-4F43-B9CB-445F06BDD214}"/>
            </a:ext>
          </a:extLst>
        </xdr:cNvPr>
        <xdr:cNvSpPr txBox="1"/>
      </xdr:nvSpPr>
      <xdr:spPr>
        <a:xfrm>
          <a:off x="8877300" y="4295775"/>
          <a:ext cx="771525" cy="32385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0.87396</cdr:x>
      <cdr:y>0.44133</cdr:y>
    </cdr:from>
    <cdr:to>
      <cdr:x>1</cdr:x>
      <cdr:y>0.51067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84A99F1E-B974-4B8C-86B2-D5003275E19D}"/>
            </a:ext>
          </a:extLst>
        </cdr:cNvPr>
        <cdr:cNvSpPr txBox="1"/>
      </cdr:nvSpPr>
      <cdr:spPr>
        <a:xfrm xmlns:a="http://schemas.openxmlformats.org/drawingml/2006/main">
          <a:off x="3995738" y="1576387"/>
          <a:ext cx="576262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4997E-76BD-4880-BDBB-8CE7154CA627}" name="Tabela2" displayName="Tabela2" ref="A1:V86" totalsRowShown="0">
  <autoFilter ref="A1:V86" xr:uid="{00000000-0009-0000-0100-000002000000}"/>
  <tableColumns count="22">
    <tableColumn id="1" xr3:uid="{30ED9A91-7C1A-43C7-A7EA-BF11B8147E3A}" name="Sexo"/>
    <tableColumn id="2" xr3:uid="{600672DA-1A70-4A1A-967E-122F79B04FBD}" name="Idade"/>
    <tableColumn id="3" xr3:uid="{637A691B-1CA6-445B-900E-91ED971DA45E}" name="Peso"/>
    <tableColumn id="4" xr3:uid="{1E439788-8341-484A-8DC2-263ABC927BE0}" name="Altura" dataDxfId="1"/>
    <tableColumn id="23" xr3:uid="{7F0C1E0F-01F3-44DB-B040-0B4DB36BF8BE}" name="IMC" dataDxfId="0">
      <calculatedColumnFormula>Tabela2[[#This Row],[Peso]]/Tabela2[[#This Row],[Altura]]^2</calculatedColumnFormula>
    </tableColumn>
    <tableColumn id="5" xr3:uid="{DC3F9CFB-C5B1-482A-ADAD-CC5EC502565F}" name="Cintura"/>
    <tableColumn id="6" xr3:uid="{AEC1AD60-8DA3-4EED-AD25-C523E7047739}" name="Cidade"/>
    <tableColumn id="7" xr3:uid="{37B82C04-0ACB-40B5-9ABC-DF3D775338CE}" name="Estado"/>
    <tableColumn id="8" xr3:uid="{F252AE4E-636A-4C4F-B987-9BC470634E49}" name="Sangue"/>
    <tableColumn id="9" xr3:uid="{E8FDBDFC-6C77-4AD4-B539-2E7B54C58B7B}" name="Óculo"/>
    <tableColumn id="10" xr3:uid="{7D3F3F53-DFEC-412D-8C5E-ED84AE2A7799}" name="Miopia"/>
    <tableColumn id="11" xr3:uid="{494886B2-C04D-4DE0-9891-FCCBF2F1633A}" name="Hiperm"/>
    <tableColumn id="12" xr3:uid="{4B62A071-0F2D-4AD6-BD16-DFB20C48F24C}" name="Astig"/>
    <tableColumn id="13" xr3:uid="{07E77D78-63C9-4253-B104-F6A9DD9046AA}" name="Outros"/>
    <tableColumn id="14" xr3:uid="{0CDD8209-91BE-4F83-B311-040725069BEB}" name="Alimentação"/>
    <tableColumn id="15" xr3:uid="{5A327EA3-BD25-4BA6-A49E-C2F13C93C244}" name="Fumo"/>
    <tableColumn id="16" xr3:uid="{980ED87E-86F4-4AE9-ADE9-C90D2CF9101A}" name="Álcool"/>
    <tableColumn id="17" xr3:uid="{F474D3E8-BCC9-4C60-8E88-71FA3EA5C537}" name="Prato"/>
    <tableColumn id="18" xr3:uid="{D90F75BD-1F5C-4CBB-B242-4887185F5A75}" name="Bebida na comida"/>
    <tableColumn id="19" xr3:uid="{81A1B7C2-E2E3-455C-80E7-8D8A890B6A5B}" name="Esporte"/>
    <tableColumn id="20" xr3:uid="{09520894-5960-4D93-8D8A-A9E26DEE36E2}" name="Qual"/>
    <tableColumn id="21" xr3:uid="{CB4A0B6C-CF62-482C-B2B5-4C2095EC5264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B6A-BE35-4D15-82F1-54AA8646A3A0}">
  <dimension ref="B1:Q28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3.5703125" customWidth="1"/>
    <col min="10" max="10" width="3.42578125" customWidth="1"/>
    <col min="11" max="11" width="5.85546875" bestFit="1" customWidth="1"/>
    <col min="12" max="12" width="6.28515625" bestFit="1" customWidth="1"/>
    <col min="13" max="13" width="12" bestFit="1" customWidth="1"/>
    <col min="15" max="15" width="12" bestFit="1" customWidth="1"/>
  </cols>
  <sheetData>
    <row r="1" spans="2:4" s="2" customFormat="1" x14ac:dyDescent="0.25">
      <c r="B1" s="1" t="s">
        <v>0</v>
      </c>
      <c r="C1" s="40"/>
    </row>
    <row r="2" spans="2:4" x14ac:dyDescent="0.25">
      <c r="B2" s="3">
        <v>60</v>
      </c>
      <c r="C2" s="19"/>
      <c r="D2" s="4"/>
    </row>
    <row r="3" spans="2:4" x14ac:dyDescent="0.25">
      <c r="B3" s="3">
        <v>332</v>
      </c>
      <c r="C3" s="19"/>
      <c r="D3" s="4"/>
    </row>
    <row r="4" spans="2:4" x14ac:dyDescent="0.25">
      <c r="B4" s="3">
        <v>235</v>
      </c>
      <c r="C4" s="19"/>
      <c r="D4" s="4"/>
    </row>
    <row r="5" spans="2:4" x14ac:dyDescent="0.25">
      <c r="B5" s="3">
        <v>67</v>
      </c>
      <c r="C5" s="19"/>
      <c r="D5" s="4"/>
    </row>
    <row r="6" spans="2:4" x14ac:dyDescent="0.25">
      <c r="B6" s="3">
        <v>120</v>
      </c>
      <c r="C6" s="19"/>
      <c r="D6" s="4"/>
    </row>
    <row r="7" spans="2:4" x14ac:dyDescent="0.25">
      <c r="D7" s="4"/>
    </row>
    <row r="8" spans="2:4" x14ac:dyDescent="0.25">
      <c r="B8" s="5" t="s">
        <v>1</v>
      </c>
      <c r="C8" s="6">
        <f>AVERAGE(B2:B6)</f>
        <v>162.80000000000001</v>
      </c>
    </row>
    <row r="9" spans="2:4" x14ac:dyDescent="0.25">
      <c r="B9" s="7" t="s">
        <v>2</v>
      </c>
      <c r="C9" s="8">
        <f>MEDIAN(B2:B6)</f>
        <v>120</v>
      </c>
    </row>
    <row r="10" spans="2:4" x14ac:dyDescent="0.25">
      <c r="B10" s="9" t="s">
        <v>3</v>
      </c>
      <c r="C10" s="8" t="str">
        <f>IFERROR(MODE(B2:B6),"Amodal")</f>
        <v>Amodal</v>
      </c>
    </row>
    <row r="23" spans="13:17" x14ac:dyDescent="0.25">
      <c r="M23" s="10"/>
    </row>
    <row r="25" spans="13:17" x14ac:dyDescent="0.25">
      <c r="N25" s="10"/>
    </row>
    <row r="28" spans="13:17" x14ac:dyDescent="0.25">
      <c r="Q28" s="10"/>
    </row>
  </sheetData>
  <sortState ref="C2:C6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9EC0-1A08-42D8-9577-98E9A0806A00}">
  <dimension ref="B2:N15"/>
  <sheetViews>
    <sheetView showGridLines="0" zoomScaleNormal="100" workbookViewId="0">
      <selection activeCell="B2" sqref="B2"/>
    </sheetView>
  </sheetViews>
  <sheetFormatPr defaultRowHeight="15" x14ac:dyDescent="0.25"/>
  <cols>
    <col min="1" max="1" width="3.5703125" customWidth="1"/>
    <col min="2" max="2" width="8.7109375" bestFit="1" customWidth="1"/>
    <col min="3" max="3" width="11.42578125" customWidth="1"/>
    <col min="4" max="4" width="6.85546875" bestFit="1" customWidth="1"/>
    <col min="5" max="5" width="8.5703125" bestFit="1" customWidth="1"/>
    <col min="7" max="7" width="10.5703125" bestFit="1" customWidth="1"/>
  </cols>
  <sheetData>
    <row r="2" spans="2:14" s="15" customFormat="1" ht="30" x14ac:dyDescent="0.25">
      <c r="B2" s="11" t="s">
        <v>4</v>
      </c>
      <c r="C2" s="12" t="s">
        <v>5</v>
      </c>
      <c r="D2"/>
      <c r="E2"/>
      <c r="F2" s="13" t="s">
        <v>1</v>
      </c>
      <c r="G2" s="14">
        <f>AVERAGE(C3:C14)</f>
        <v>5.7166666666666677</v>
      </c>
    </row>
    <row r="3" spans="2:14" s="19" customFormat="1" x14ac:dyDescent="0.25">
      <c r="B3" s="8">
        <v>1</v>
      </c>
      <c r="C3" s="8">
        <v>4.8</v>
      </c>
      <c r="D3"/>
      <c r="E3" s="16"/>
      <c r="F3" s="17" t="s">
        <v>2</v>
      </c>
      <c r="G3" s="18">
        <f>MEDIAN(C3:C14)</f>
        <v>5.25</v>
      </c>
      <c r="N3" s="15"/>
    </row>
    <row r="4" spans="2:14" s="19" customFormat="1" x14ac:dyDescent="0.25">
      <c r="B4" s="8">
        <v>2</v>
      </c>
      <c r="C4" s="8">
        <v>4.9000000000000004</v>
      </c>
      <c r="D4"/>
      <c r="E4" s="16"/>
      <c r="F4" s="67" t="s">
        <v>3</v>
      </c>
      <c r="G4" s="61">
        <f t="array" ref="G4:G6">_xlfn.MODE.MULT(C3:C14)</f>
        <v>4.9000000000000004</v>
      </c>
      <c r="N4" s="15"/>
    </row>
    <row r="5" spans="2:14" s="19" customFormat="1" x14ac:dyDescent="0.25">
      <c r="B5" s="8">
        <v>3</v>
      </c>
      <c r="C5" s="8">
        <v>4.9000000000000004</v>
      </c>
      <c r="D5"/>
      <c r="E5" s="16"/>
      <c r="F5" s="67"/>
      <c r="G5" s="18">
        <v>6.7</v>
      </c>
      <c r="N5" s="15"/>
    </row>
    <row r="6" spans="2:14" s="19" customFormat="1" x14ac:dyDescent="0.25">
      <c r="B6" s="8">
        <v>4</v>
      </c>
      <c r="C6" s="8">
        <v>4.9000000000000004</v>
      </c>
      <c r="D6"/>
      <c r="E6" s="16"/>
      <c r="G6" s="19" t="e">
        <v>#N/A</v>
      </c>
      <c r="N6" s="15"/>
    </row>
    <row r="7" spans="2:14" s="19" customFormat="1" x14ac:dyDescent="0.25">
      <c r="B7" s="8">
        <v>5</v>
      </c>
      <c r="C7" s="8">
        <v>5</v>
      </c>
      <c r="D7"/>
      <c r="E7" s="16"/>
      <c r="N7" s="15"/>
    </row>
    <row r="8" spans="2:14" s="19" customFormat="1" x14ac:dyDescent="0.25">
      <c r="B8" s="8">
        <v>6</v>
      </c>
      <c r="C8" s="8">
        <v>5.0999999999999996</v>
      </c>
      <c r="D8"/>
      <c r="E8" s="16"/>
      <c r="N8" s="15"/>
    </row>
    <row r="9" spans="2:14" s="19" customFormat="1" x14ac:dyDescent="0.25">
      <c r="B9" s="8">
        <v>7</v>
      </c>
      <c r="C9" s="8">
        <v>5.4</v>
      </c>
      <c r="D9"/>
      <c r="E9" s="16"/>
      <c r="N9" s="15"/>
    </row>
    <row r="10" spans="2:14" s="19" customFormat="1" x14ac:dyDescent="0.25">
      <c r="B10" s="8">
        <v>8</v>
      </c>
      <c r="C10" s="8">
        <v>6.5</v>
      </c>
      <c r="D10"/>
      <c r="E10" s="16"/>
      <c r="N10" s="15"/>
    </row>
    <row r="11" spans="2:14" s="19" customFormat="1" x14ac:dyDescent="0.25">
      <c r="B11" s="8">
        <v>9</v>
      </c>
      <c r="C11" s="8">
        <v>6.7</v>
      </c>
      <c r="D11"/>
      <c r="E11" s="16"/>
      <c r="N11" s="15"/>
    </row>
    <row r="12" spans="2:14" s="19" customFormat="1" x14ac:dyDescent="0.25">
      <c r="B12" s="8">
        <v>10</v>
      </c>
      <c r="C12" s="8">
        <v>6.7</v>
      </c>
      <c r="D12"/>
      <c r="E12" s="16"/>
      <c r="N12" s="15"/>
    </row>
    <row r="13" spans="2:14" s="19" customFormat="1" x14ac:dyDescent="0.25">
      <c r="B13" s="8">
        <v>11</v>
      </c>
      <c r="C13" s="8">
        <v>6.7</v>
      </c>
      <c r="D13"/>
      <c r="E13" s="16"/>
      <c r="N13" s="15"/>
    </row>
    <row r="14" spans="2:14" s="19" customFormat="1" x14ac:dyDescent="0.25">
      <c r="B14" s="20">
        <v>12</v>
      </c>
      <c r="C14" s="20">
        <v>7</v>
      </c>
      <c r="D14"/>
      <c r="E14" s="16"/>
    </row>
    <row r="15" spans="2:14" x14ac:dyDescent="0.25">
      <c r="E15" s="21"/>
    </row>
  </sheetData>
  <mergeCells count="1">
    <mergeCell ref="F4:F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12C-D729-4972-9B7D-15911D0F367B}">
  <dimension ref="A1:N27"/>
  <sheetViews>
    <sheetView showGridLines="0" zoomScaleNormal="100" workbookViewId="0">
      <selection activeCell="M1" sqref="M1"/>
    </sheetView>
  </sheetViews>
  <sheetFormatPr defaultRowHeight="15" x14ac:dyDescent="0.25"/>
  <cols>
    <col min="1" max="10" width="4" bestFit="1" customWidth="1"/>
    <col min="12" max="12" width="12.28515625" bestFit="1" customWidth="1"/>
    <col min="13" max="13" width="9.140625" style="19"/>
  </cols>
  <sheetData>
    <row r="1" spans="1:14" x14ac:dyDescent="0.25">
      <c r="A1" s="22">
        <v>159</v>
      </c>
      <c r="B1" s="22">
        <v>160</v>
      </c>
      <c r="C1" s="22">
        <v>160</v>
      </c>
      <c r="D1" s="22">
        <v>162</v>
      </c>
      <c r="E1" s="22">
        <v>164</v>
      </c>
      <c r="F1" s="22">
        <v>165</v>
      </c>
      <c r="G1" s="22">
        <v>166</v>
      </c>
      <c r="H1" s="22">
        <v>168</v>
      </c>
      <c r="I1" s="22">
        <v>168</v>
      </c>
      <c r="J1" s="22">
        <v>168</v>
      </c>
      <c r="L1" s="22" t="s">
        <v>6</v>
      </c>
      <c r="M1" s="8"/>
    </row>
    <row r="2" spans="1:14" x14ac:dyDescent="0.25">
      <c r="A2" s="22">
        <v>169</v>
      </c>
      <c r="B2" s="22">
        <v>170</v>
      </c>
      <c r="C2" s="22">
        <v>170</v>
      </c>
      <c r="D2" s="22">
        <v>171</v>
      </c>
      <c r="E2" s="22">
        <v>172</v>
      </c>
      <c r="F2" s="22">
        <v>175</v>
      </c>
      <c r="G2" s="22">
        <v>178</v>
      </c>
      <c r="H2" s="22">
        <v>180</v>
      </c>
      <c r="I2" s="22">
        <v>180</v>
      </c>
      <c r="J2" s="22">
        <v>195</v>
      </c>
      <c r="L2" s="22" t="s">
        <v>7</v>
      </c>
      <c r="M2" s="8"/>
    </row>
    <row r="3" spans="1:14" x14ac:dyDescent="0.25">
      <c r="L3" s="22" t="s">
        <v>8</v>
      </c>
      <c r="M3" s="8"/>
    </row>
    <row r="4" spans="1:14" x14ac:dyDescent="0.25">
      <c r="L4" s="22" t="s">
        <v>9</v>
      </c>
      <c r="M4" s="8"/>
    </row>
    <row r="6" spans="1:14" x14ac:dyDescent="0.25">
      <c r="L6" s="22" t="s">
        <v>10</v>
      </c>
      <c r="M6" s="8"/>
      <c r="N6">
        <v>0.1</v>
      </c>
    </row>
    <row r="7" spans="1:14" x14ac:dyDescent="0.25">
      <c r="L7" s="22" t="s">
        <v>11</v>
      </c>
      <c r="M7" s="8"/>
      <c r="N7">
        <v>0.2</v>
      </c>
    </row>
    <row r="8" spans="1:14" x14ac:dyDescent="0.25">
      <c r="L8" s="22" t="s">
        <v>12</v>
      </c>
      <c r="M8" s="8"/>
      <c r="N8">
        <v>0.3</v>
      </c>
    </row>
    <row r="9" spans="1:14" x14ac:dyDescent="0.25">
      <c r="L9" s="22" t="s">
        <v>13</v>
      </c>
      <c r="M9" s="8"/>
      <c r="N9">
        <v>0.4</v>
      </c>
    </row>
    <row r="10" spans="1:14" x14ac:dyDescent="0.25">
      <c r="L10" s="22" t="s">
        <v>14</v>
      </c>
      <c r="M10" s="8"/>
      <c r="N10">
        <v>0.5</v>
      </c>
    </row>
    <row r="11" spans="1:14" x14ac:dyDescent="0.25">
      <c r="L11" s="22" t="s">
        <v>15</v>
      </c>
      <c r="M11" s="8"/>
      <c r="N11">
        <v>0.6</v>
      </c>
    </row>
    <row r="12" spans="1:14" x14ac:dyDescent="0.25">
      <c r="L12" s="22" t="s">
        <v>16</v>
      </c>
      <c r="M12" s="8"/>
      <c r="N12">
        <v>0.7</v>
      </c>
    </row>
    <row r="13" spans="1:14" x14ac:dyDescent="0.25">
      <c r="L13" s="22" t="s">
        <v>17</v>
      </c>
      <c r="M13" s="8"/>
      <c r="N13">
        <v>0.8</v>
      </c>
    </row>
    <row r="14" spans="1:14" x14ac:dyDescent="0.25">
      <c r="L14" s="22" t="s">
        <v>18</v>
      </c>
      <c r="M14" s="8"/>
      <c r="N14">
        <v>0.9</v>
      </c>
    </row>
    <row r="15" spans="1:14" x14ac:dyDescent="0.25">
      <c r="L15" s="22" t="s">
        <v>19</v>
      </c>
      <c r="M15" s="8"/>
      <c r="N15">
        <v>1</v>
      </c>
    </row>
    <row r="17" spans="12:14" x14ac:dyDescent="0.25">
      <c r="L17" s="22" t="s">
        <v>20</v>
      </c>
      <c r="M17" s="8"/>
      <c r="N17">
        <v>0.01</v>
      </c>
    </row>
    <row r="18" spans="12:14" x14ac:dyDescent="0.25">
      <c r="L18" s="22" t="s">
        <v>21</v>
      </c>
      <c r="M18" s="8"/>
      <c r="N18">
        <v>0.02</v>
      </c>
    </row>
    <row r="19" spans="12:14" x14ac:dyDescent="0.25">
      <c r="L19" s="22" t="s">
        <v>22</v>
      </c>
      <c r="M19" s="8"/>
      <c r="N19">
        <v>0.03</v>
      </c>
    </row>
    <row r="20" spans="12:14" x14ac:dyDescent="0.25">
      <c r="L20" s="22" t="s">
        <v>23</v>
      </c>
      <c r="M20" s="8"/>
      <c r="N20">
        <v>0.04</v>
      </c>
    </row>
    <row r="21" spans="12:14" x14ac:dyDescent="0.25">
      <c r="L21" s="22" t="s">
        <v>24</v>
      </c>
      <c r="M21" s="8"/>
      <c r="N21">
        <v>0.05</v>
      </c>
    </row>
    <row r="22" spans="12:14" x14ac:dyDescent="0.25">
      <c r="L22" s="22" t="s">
        <v>25</v>
      </c>
      <c r="M22" s="8"/>
      <c r="N22">
        <v>0.06</v>
      </c>
    </row>
    <row r="23" spans="12:14" x14ac:dyDescent="0.25">
      <c r="L23" s="22" t="s">
        <v>26</v>
      </c>
      <c r="M23" s="8"/>
      <c r="N23">
        <v>7.0000000000000007E-2</v>
      </c>
    </row>
    <row r="24" spans="12:14" x14ac:dyDescent="0.25">
      <c r="L24" s="22" t="s">
        <v>27</v>
      </c>
      <c r="M24" s="8"/>
      <c r="N24">
        <v>0.08</v>
      </c>
    </row>
    <row r="25" spans="12:14" x14ac:dyDescent="0.25">
      <c r="L25" s="22" t="s">
        <v>28</v>
      </c>
      <c r="M25" s="8"/>
      <c r="N25">
        <v>0.09</v>
      </c>
    </row>
    <row r="26" spans="12:14" x14ac:dyDescent="0.25">
      <c r="L26" s="22" t="s">
        <v>29</v>
      </c>
      <c r="M26" s="8"/>
      <c r="N26">
        <v>0.1</v>
      </c>
    </row>
    <row r="27" spans="12:14" x14ac:dyDescent="0.25">
      <c r="L27" s="22" t="s">
        <v>30</v>
      </c>
      <c r="M27" s="8"/>
      <c r="N27">
        <v>0.34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3028-A095-48CF-9AB5-71618CC0325E}">
  <dimension ref="B2:AC21"/>
  <sheetViews>
    <sheetView showGridLines="0" workbookViewId="0">
      <selection activeCell="X15" sqref="X15"/>
    </sheetView>
  </sheetViews>
  <sheetFormatPr defaultRowHeight="15" x14ac:dyDescent="0.25"/>
  <cols>
    <col min="1" max="1" width="2.5703125" customWidth="1"/>
    <col min="2" max="2" width="6.42578125" bestFit="1" customWidth="1"/>
    <col min="3" max="3" width="2.28515625" customWidth="1"/>
    <col min="4" max="9" width="4" bestFit="1" customWidth="1"/>
    <col min="11" max="11" width="12.28515625" bestFit="1" customWidth="1"/>
    <col min="14" max="14" width="7.42578125" customWidth="1"/>
    <col min="15" max="16" width="7" bestFit="1" customWidth="1"/>
  </cols>
  <sheetData>
    <row r="2" spans="2:29" x14ac:dyDescent="0.25">
      <c r="B2" s="18">
        <v>159</v>
      </c>
      <c r="O2" s="68" t="s">
        <v>174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2:29" x14ac:dyDescent="0.25">
      <c r="B3" s="18">
        <v>160</v>
      </c>
      <c r="O3" s="68" t="s">
        <v>175</v>
      </c>
      <c r="P3" s="68"/>
      <c r="Q3" s="68"/>
      <c r="R3" s="68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</row>
    <row r="4" spans="2:29" x14ac:dyDescent="0.25">
      <c r="B4" s="18">
        <v>160</v>
      </c>
    </row>
    <row r="5" spans="2:29" x14ac:dyDescent="0.25">
      <c r="B5" s="18">
        <v>162</v>
      </c>
      <c r="O5" s="63" t="s">
        <v>176</v>
      </c>
      <c r="P5" s="64">
        <f>_xlfn.QUARTILE.INC(B2:B21,3)+1.5*(_xlfn.QUARTILE.INC(B2:B21,3)-_xlfn.QUARTILE.INC(B2:B21,1))</f>
        <v>184.75</v>
      </c>
    </row>
    <row r="6" spans="2:29" x14ac:dyDescent="0.25">
      <c r="B6" s="18">
        <v>164</v>
      </c>
      <c r="O6" s="65" t="s">
        <v>177</v>
      </c>
      <c r="P6" s="66">
        <f>_xlfn.QUARTILE.INC(B2:B21,1)-1.5*(_xlfn.QUARTILE.INC(B2:B21,3)-_xlfn.QUARTILE.INC(B2:B21,1))</f>
        <v>152.75</v>
      </c>
    </row>
    <row r="7" spans="2:29" x14ac:dyDescent="0.25">
      <c r="B7" s="18">
        <v>165</v>
      </c>
    </row>
    <row r="8" spans="2:29" x14ac:dyDescent="0.25">
      <c r="B8" s="18">
        <v>166</v>
      </c>
    </row>
    <row r="9" spans="2:29" x14ac:dyDescent="0.25">
      <c r="B9" s="18">
        <v>168</v>
      </c>
    </row>
    <row r="10" spans="2:29" x14ac:dyDescent="0.25">
      <c r="B10" s="18">
        <v>168</v>
      </c>
    </row>
    <row r="11" spans="2:29" x14ac:dyDescent="0.25">
      <c r="B11" s="18">
        <v>168</v>
      </c>
    </row>
    <row r="12" spans="2:29" x14ac:dyDescent="0.25">
      <c r="B12" s="18">
        <v>169</v>
      </c>
    </row>
    <row r="13" spans="2:29" x14ac:dyDescent="0.25">
      <c r="B13" s="18">
        <v>170</v>
      </c>
    </row>
    <row r="14" spans="2:29" x14ac:dyDescent="0.25">
      <c r="B14" s="18">
        <v>170</v>
      </c>
    </row>
    <row r="15" spans="2:29" x14ac:dyDescent="0.25">
      <c r="B15" s="18">
        <v>171</v>
      </c>
    </row>
    <row r="16" spans="2:29" x14ac:dyDescent="0.25">
      <c r="B16" s="18">
        <v>172</v>
      </c>
    </row>
    <row r="17" spans="2:2" x14ac:dyDescent="0.25">
      <c r="B17" s="18">
        <v>175</v>
      </c>
    </row>
    <row r="18" spans="2:2" x14ac:dyDescent="0.25">
      <c r="B18" s="18">
        <v>178</v>
      </c>
    </row>
    <row r="19" spans="2:2" x14ac:dyDescent="0.25">
      <c r="B19" s="18">
        <v>180</v>
      </c>
    </row>
    <row r="20" spans="2:2" x14ac:dyDescent="0.25">
      <c r="B20" s="18">
        <v>180</v>
      </c>
    </row>
    <row r="21" spans="2:2" x14ac:dyDescent="0.25">
      <c r="B21" s="18">
        <v>195</v>
      </c>
    </row>
  </sheetData>
  <mergeCells count="2">
    <mergeCell ref="O2:AC2"/>
    <mergeCell ref="O3:R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71C-369A-47DF-B8CE-CAD91D856D39}">
  <dimension ref="B2:K15"/>
  <sheetViews>
    <sheetView showGridLines="0" workbookViewId="0">
      <selection activeCell="J2" sqref="J2"/>
    </sheetView>
  </sheetViews>
  <sheetFormatPr defaultRowHeight="15" x14ac:dyDescent="0.25"/>
  <cols>
    <col min="1" max="1" width="2.140625" customWidth="1"/>
    <col min="2" max="2" width="7.5703125" bestFit="1" customWidth="1"/>
    <col min="3" max="3" width="5.5703125" bestFit="1" customWidth="1"/>
    <col min="4" max="4" width="6.7109375" bestFit="1" customWidth="1"/>
    <col min="6" max="6" width="7.7109375" customWidth="1"/>
    <col min="7" max="7" width="5.5703125" bestFit="1" customWidth="1"/>
  </cols>
  <sheetData>
    <row r="2" spans="2:11" ht="18" x14ac:dyDescent="0.35">
      <c r="B2" s="69" t="s">
        <v>165</v>
      </c>
      <c r="C2" s="70"/>
      <c r="D2" s="71"/>
      <c r="F2" s="69" t="s">
        <v>166</v>
      </c>
      <c r="G2" s="70"/>
      <c r="H2" s="71"/>
      <c r="J2" s="41" t="s">
        <v>167</v>
      </c>
      <c r="K2" s="18"/>
    </row>
    <row r="3" spans="2:11" ht="18" x14ac:dyDescent="0.35">
      <c r="B3" s="42" t="s">
        <v>168</v>
      </c>
      <c r="C3" s="42" t="s">
        <v>169</v>
      </c>
      <c r="D3" s="42" t="s">
        <v>1</v>
      </c>
      <c r="F3" s="42" t="s">
        <v>170</v>
      </c>
      <c r="G3" s="42" t="s">
        <v>169</v>
      </c>
      <c r="H3" s="42" t="s">
        <v>1</v>
      </c>
      <c r="J3" s="43" t="s">
        <v>171</v>
      </c>
      <c r="K3" s="18"/>
    </row>
    <row r="4" spans="2:11" x14ac:dyDescent="0.25">
      <c r="B4" s="8">
        <v>1</v>
      </c>
      <c r="C4" s="8">
        <v>1</v>
      </c>
      <c r="D4" s="8">
        <f>AVERAGE($C$4:$C$13)</f>
        <v>8.4</v>
      </c>
      <c r="F4" s="8">
        <v>1</v>
      </c>
      <c r="G4" s="8">
        <v>3</v>
      </c>
      <c r="H4" s="8">
        <f>AVERAGE($G$4:$G$13)</f>
        <v>8.6999999999999993</v>
      </c>
      <c r="J4" s="44"/>
      <c r="K4" s="45"/>
    </row>
    <row r="5" spans="2:11" x14ac:dyDescent="0.25">
      <c r="B5" s="8">
        <v>2</v>
      </c>
      <c r="C5" s="8">
        <v>7</v>
      </c>
      <c r="D5" s="8">
        <f t="shared" ref="D5:D13" si="0">AVERAGE($C$4:$C$13)</f>
        <v>8.4</v>
      </c>
      <c r="F5" s="8">
        <v>2</v>
      </c>
      <c r="G5" s="8">
        <v>3</v>
      </c>
      <c r="H5" s="8">
        <f t="shared" ref="H5:H13" si="1">AVERAGE($G$4:$G$13)</f>
        <v>8.6999999999999993</v>
      </c>
      <c r="J5" s="44"/>
      <c r="K5" s="45"/>
    </row>
    <row r="6" spans="2:11" x14ac:dyDescent="0.25">
      <c r="B6" s="8">
        <v>3</v>
      </c>
      <c r="C6" s="8">
        <v>7</v>
      </c>
      <c r="D6" s="8">
        <f t="shared" si="0"/>
        <v>8.4</v>
      </c>
      <c r="F6" s="8">
        <v>3</v>
      </c>
      <c r="G6" s="8">
        <v>4</v>
      </c>
      <c r="H6" s="8">
        <f t="shared" si="1"/>
        <v>8.6999999999999993</v>
      </c>
      <c r="J6" s="45"/>
      <c r="K6" s="45"/>
    </row>
    <row r="7" spans="2:11" x14ac:dyDescent="0.25">
      <c r="B7" s="8">
        <v>4</v>
      </c>
      <c r="C7" s="8">
        <v>8</v>
      </c>
      <c r="D7" s="8">
        <f t="shared" si="0"/>
        <v>8.4</v>
      </c>
      <c r="F7" s="8">
        <v>4</v>
      </c>
      <c r="G7" s="8">
        <v>4</v>
      </c>
      <c r="H7" s="8">
        <f t="shared" si="1"/>
        <v>8.6999999999999993</v>
      </c>
    </row>
    <row r="8" spans="2:11" x14ac:dyDescent="0.25">
      <c r="B8" s="8">
        <v>5</v>
      </c>
      <c r="C8" s="8">
        <v>8</v>
      </c>
      <c r="D8" s="8">
        <f t="shared" si="0"/>
        <v>8.4</v>
      </c>
      <c r="F8" s="8">
        <v>5</v>
      </c>
      <c r="G8" s="8">
        <v>8</v>
      </c>
      <c r="H8" s="8">
        <f t="shared" si="1"/>
        <v>8.6999999999999993</v>
      </c>
    </row>
    <row r="9" spans="2:11" x14ac:dyDescent="0.25">
      <c r="B9" s="8">
        <v>6</v>
      </c>
      <c r="C9" s="8">
        <v>8</v>
      </c>
      <c r="D9" s="8">
        <f t="shared" si="0"/>
        <v>8.4</v>
      </c>
      <c r="F9" s="8">
        <v>6</v>
      </c>
      <c r="G9" s="8">
        <v>11</v>
      </c>
      <c r="H9" s="8">
        <f t="shared" si="1"/>
        <v>8.6999999999999993</v>
      </c>
    </row>
    <row r="10" spans="2:11" x14ac:dyDescent="0.25">
      <c r="B10" s="8">
        <v>7</v>
      </c>
      <c r="C10" s="8">
        <v>9</v>
      </c>
      <c r="D10" s="8">
        <f t="shared" si="0"/>
        <v>8.4</v>
      </c>
      <c r="F10" s="8">
        <v>7</v>
      </c>
      <c r="G10" s="8">
        <v>13</v>
      </c>
      <c r="H10" s="8">
        <f t="shared" si="1"/>
        <v>8.6999999999999993</v>
      </c>
    </row>
    <row r="11" spans="2:11" ht="13.5" customHeight="1" x14ac:dyDescent="0.25">
      <c r="B11" s="8">
        <v>8</v>
      </c>
      <c r="C11" s="8">
        <v>9</v>
      </c>
      <c r="D11" s="8">
        <f t="shared" si="0"/>
        <v>8.4</v>
      </c>
      <c r="F11" s="8">
        <v>8</v>
      </c>
      <c r="G11" s="8">
        <v>13</v>
      </c>
      <c r="H11" s="8">
        <f t="shared" si="1"/>
        <v>8.6999999999999993</v>
      </c>
    </row>
    <row r="12" spans="2:11" x14ac:dyDescent="0.25">
      <c r="B12" s="8">
        <v>9</v>
      </c>
      <c r="C12" s="8">
        <v>12</v>
      </c>
      <c r="D12" s="8">
        <f t="shared" si="0"/>
        <v>8.4</v>
      </c>
      <c r="F12" s="8">
        <v>9</v>
      </c>
      <c r="G12" s="8">
        <v>14</v>
      </c>
      <c r="H12" s="8">
        <f t="shared" si="1"/>
        <v>8.6999999999999993</v>
      </c>
    </row>
    <row r="13" spans="2:11" x14ac:dyDescent="0.25">
      <c r="B13" s="8">
        <v>10</v>
      </c>
      <c r="C13" s="8">
        <v>15</v>
      </c>
      <c r="D13" s="8">
        <f t="shared" si="0"/>
        <v>8.4</v>
      </c>
      <c r="F13" s="8">
        <v>10</v>
      </c>
      <c r="G13" s="8">
        <v>14</v>
      </c>
      <c r="H13" s="8">
        <f t="shared" si="1"/>
        <v>8.6999999999999993</v>
      </c>
    </row>
    <row r="15" spans="2:11" ht="218.25" customHeight="1" x14ac:dyDescent="0.25"/>
  </sheetData>
  <mergeCells count="2">
    <mergeCell ref="B2:D2"/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3C6A-7615-4BF2-B2DF-0E7038F1946A}">
  <dimension ref="B2:V24"/>
  <sheetViews>
    <sheetView showGridLines="0" workbookViewId="0">
      <selection activeCell="C15" sqref="C15"/>
    </sheetView>
  </sheetViews>
  <sheetFormatPr defaultRowHeight="14.25" x14ac:dyDescent="0.25"/>
  <cols>
    <col min="1" max="1" width="2.140625" style="46" customWidth="1"/>
    <col min="2" max="2" width="16" style="46" bestFit="1" customWidth="1"/>
    <col min="3" max="3" width="13.7109375" style="46" bestFit="1" customWidth="1"/>
    <col min="4" max="4" width="11.140625" style="46" bestFit="1" customWidth="1"/>
    <col min="5" max="5" width="6.42578125" style="46" customWidth="1"/>
    <col min="6" max="6" width="16" style="46" bestFit="1" customWidth="1"/>
    <col min="7" max="7" width="13.7109375" style="46" bestFit="1" customWidth="1"/>
    <col min="8" max="8" width="11.5703125" style="46" bestFit="1" customWidth="1"/>
    <col min="9" max="16384" width="9.140625" style="46"/>
  </cols>
  <sheetData>
    <row r="2" spans="2:22" ht="15" x14ac:dyDescent="0.25">
      <c r="B2" s="72" t="s">
        <v>165</v>
      </c>
      <c r="C2" s="73"/>
      <c r="D2"/>
      <c r="F2" s="74" t="s">
        <v>166</v>
      </c>
      <c r="G2" s="75"/>
      <c r="H2"/>
      <c r="I2" s="47"/>
      <c r="J2" s="47"/>
    </row>
    <row r="3" spans="2:22" ht="15" x14ac:dyDescent="0.25">
      <c r="B3" s="48" t="s">
        <v>168</v>
      </c>
      <c r="C3" s="48" t="s">
        <v>169</v>
      </c>
      <c r="D3"/>
      <c r="F3" s="48" t="s">
        <v>170</v>
      </c>
      <c r="G3" s="48" t="s">
        <v>169</v>
      </c>
      <c r="H3"/>
      <c r="I3" s="47"/>
      <c r="J3" s="47"/>
    </row>
    <row r="4" spans="2:22" ht="15" x14ac:dyDescent="0.25">
      <c r="B4" s="49">
        <v>1</v>
      </c>
      <c r="C4" s="50">
        <v>1</v>
      </c>
      <c r="D4"/>
      <c r="F4" s="49">
        <v>1</v>
      </c>
      <c r="G4" s="51">
        <v>3</v>
      </c>
      <c r="H4"/>
      <c r="I4" s="52"/>
      <c r="J4" s="47"/>
    </row>
    <row r="5" spans="2:22" ht="15" x14ac:dyDescent="0.25">
      <c r="B5" s="49">
        <v>2</v>
      </c>
      <c r="C5" s="50">
        <v>7</v>
      </c>
      <c r="D5"/>
      <c r="F5" s="49">
        <v>2</v>
      </c>
      <c r="G5" s="51">
        <v>3</v>
      </c>
      <c r="H5"/>
      <c r="I5" s="52"/>
      <c r="J5" s="47"/>
    </row>
    <row r="6" spans="2:22" ht="15" x14ac:dyDescent="0.25">
      <c r="B6" s="49">
        <v>3</v>
      </c>
      <c r="C6" s="50">
        <v>7</v>
      </c>
      <c r="D6"/>
      <c r="F6" s="49">
        <v>3</v>
      </c>
      <c r="G6" s="51">
        <v>4</v>
      </c>
      <c r="H6"/>
      <c r="I6" s="47"/>
      <c r="J6" s="47"/>
    </row>
    <row r="7" spans="2:22" ht="15" x14ac:dyDescent="0.25">
      <c r="B7" s="49">
        <v>4</v>
      </c>
      <c r="C7" s="50">
        <v>8</v>
      </c>
      <c r="D7"/>
      <c r="F7" s="49">
        <v>4</v>
      </c>
      <c r="G7" s="51">
        <v>4</v>
      </c>
      <c r="H7"/>
    </row>
    <row r="8" spans="2:22" ht="15" x14ac:dyDescent="0.25">
      <c r="B8" s="49">
        <v>5</v>
      </c>
      <c r="C8" s="50">
        <v>8</v>
      </c>
      <c r="D8"/>
      <c r="F8" s="49">
        <v>5</v>
      </c>
      <c r="G8" s="51">
        <v>8</v>
      </c>
      <c r="H8"/>
    </row>
    <row r="9" spans="2:22" ht="15" x14ac:dyDescent="0.25">
      <c r="B9" s="49">
        <v>6</v>
      </c>
      <c r="C9" s="50">
        <v>8</v>
      </c>
      <c r="D9"/>
      <c r="F9" s="49">
        <v>6</v>
      </c>
      <c r="G9" s="51">
        <v>11</v>
      </c>
      <c r="H9"/>
    </row>
    <row r="10" spans="2:22" ht="15" x14ac:dyDescent="0.25">
      <c r="B10" s="49">
        <v>7</v>
      </c>
      <c r="C10" s="50">
        <v>9</v>
      </c>
      <c r="D10"/>
      <c r="F10" s="49">
        <v>7</v>
      </c>
      <c r="G10" s="51">
        <v>13</v>
      </c>
      <c r="H10"/>
    </row>
    <row r="11" spans="2:22" ht="13.5" customHeight="1" x14ac:dyDescent="0.25">
      <c r="B11" s="49">
        <v>8</v>
      </c>
      <c r="C11" s="50">
        <v>9</v>
      </c>
      <c r="D11"/>
      <c r="F11" s="49">
        <v>8</v>
      </c>
      <c r="G11" s="51">
        <v>13</v>
      </c>
      <c r="H11"/>
    </row>
    <row r="12" spans="2:22" ht="15" x14ac:dyDescent="0.25">
      <c r="B12" s="49">
        <v>9</v>
      </c>
      <c r="C12" s="50">
        <v>12</v>
      </c>
      <c r="D12"/>
      <c r="F12" s="49">
        <v>9</v>
      </c>
      <c r="G12" s="51">
        <v>14</v>
      </c>
      <c r="H12"/>
    </row>
    <row r="13" spans="2:22" ht="15" x14ac:dyDescent="0.25">
      <c r="B13" s="49">
        <v>10</v>
      </c>
      <c r="C13" s="50">
        <v>15</v>
      </c>
      <c r="D13"/>
      <c r="F13" s="49">
        <v>10</v>
      </c>
      <c r="G13" s="51">
        <v>14</v>
      </c>
      <c r="H13"/>
    </row>
    <row r="15" spans="2:22" s="55" customFormat="1" ht="15.75" x14ac:dyDescent="0.25">
      <c r="B15" s="53" t="s">
        <v>1</v>
      </c>
      <c r="C15" s="54"/>
      <c r="F15" s="56" t="s">
        <v>1</v>
      </c>
      <c r="G15" s="54"/>
      <c r="S15"/>
      <c r="T15"/>
      <c r="U15"/>
      <c r="V15"/>
    </row>
    <row r="16" spans="2:22" ht="15" x14ac:dyDescent="0.25">
      <c r="B16" s="57" t="s">
        <v>53</v>
      </c>
      <c r="C16" s="58"/>
      <c r="F16" s="59" t="s">
        <v>53</v>
      </c>
      <c r="G16" s="58"/>
    </row>
    <row r="17" spans="2:8" ht="15" x14ac:dyDescent="0.25">
      <c r="B17" s="57" t="s">
        <v>172</v>
      </c>
      <c r="C17" s="58"/>
      <c r="F17" s="59" t="s">
        <v>172</v>
      </c>
      <c r="G17" s="58"/>
    </row>
    <row r="18" spans="2:8" ht="15" x14ac:dyDescent="0.25">
      <c r="B18" s="57" t="s">
        <v>173</v>
      </c>
      <c r="C18" s="60"/>
      <c r="D18"/>
      <c r="F18" s="59" t="s">
        <v>173</v>
      </c>
      <c r="G18" s="60"/>
      <c r="H18"/>
    </row>
    <row r="19" spans="2:8" ht="15" x14ac:dyDescent="0.25">
      <c r="G19"/>
    </row>
    <row r="20" spans="2:8" customFormat="1" ht="63.75" customHeight="1" x14ac:dyDescent="0.25"/>
    <row r="21" spans="2:8" customFormat="1" ht="15" x14ac:dyDescent="0.25"/>
    <row r="22" spans="2:8" customFormat="1" ht="75" customHeight="1" x14ac:dyDescent="0.25"/>
    <row r="23" spans="2:8" customFormat="1" ht="15" x14ac:dyDescent="0.25"/>
    <row r="24" spans="2:8" customFormat="1" ht="75" customHeight="1" x14ac:dyDescent="0.25"/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3EA-97C1-416C-9C9F-D61BF5EA3453}">
  <dimension ref="A1:V86"/>
  <sheetViews>
    <sheetView zoomScale="120" zoomScaleNormal="120" workbookViewId="0">
      <pane ySplit="1" topLeftCell="A70" activePane="bottomLeft" state="frozen"/>
      <selection pane="bottomLeft" activeCell="C1" sqref="C1"/>
    </sheetView>
  </sheetViews>
  <sheetFormatPr defaultRowHeight="15" x14ac:dyDescent="0.25"/>
  <cols>
    <col min="1" max="1" width="10.140625" customWidth="1"/>
    <col min="7" max="7" width="22.7109375" bestFit="1" customWidth="1"/>
    <col min="15" max="15" width="14.42578125" bestFit="1" customWidth="1"/>
    <col min="16" max="16" width="14" bestFit="1" customWidth="1"/>
    <col min="17" max="17" width="16.28515625" bestFit="1" customWidth="1"/>
    <col min="21" max="21" width="25.5703125" bestFit="1" customWidth="1"/>
  </cols>
  <sheetData>
    <row r="1" spans="1:22" x14ac:dyDescent="0.25">
      <c r="A1" t="s">
        <v>62</v>
      </c>
      <c r="B1" t="s">
        <v>63</v>
      </c>
      <c r="C1" t="s">
        <v>32</v>
      </c>
      <c r="D1" t="s">
        <v>64</v>
      </c>
      <c r="E1" t="s">
        <v>65</v>
      </c>
      <c r="F1" t="s">
        <v>61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 spans="1:22" x14ac:dyDescent="0.25">
      <c r="A2" t="s">
        <v>82</v>
      </c>
      <c r="B2">
        <v>22</v>
      </c>
      <c r="C2">
        <v>53</v>
      </c>
      <c r="D2" s="10">
        <v>1.72</v>
      </c>
      <c r="E2" s="4">
        <f>Tabela2[[#This Row],[Peso]]/Tabela2[[#This Row],[Altura]]^2</f>
        <v>17.915089237425637</v>
      </c>
      <c r="F2">
        <v>74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M2" t="s">
        <v>87</v>
      </c>
      <c r="O2" t="s">
        <v>88</v>
      </c>
      <c r="P2" t="s">
        <v>89</v>
      </c>
      <c r="Q2" t="s">
        <v>90</v>
      </c>
      <c r="R2">
        <v>300</v>
      </c>
      <c r="S2" t="s">
        <v>91</v>
      </c>
      <c r="T2" t="s">
        <v>86</v>
      </c>
      <c r="U2" t="s">
        <v>92</v>
      </c>
      <c r="V2">
        <v>2</v>
      </c>
    </row>
    <row r="3" spans="1:22" x14ac:dyDescent="0.25">
      <c r="A3" t="s">
        <v>82</v>
      </c>
      <c r="B3">
        <v>58</v>
      </c>
      <c r="C3">
        <v>60</v>
      </c>
      <c r="D3" s="10">
        <v>1.58</v>
      </c>
      <c r="E3" s="4">
        <f>Tabela2[[#This Row],[Peso]]/Tabela2[[#This Row],[Altura]]^2</f>
        <v>24.034609838166958</v>
      </c>
      <c r="F3">
        <v>90</v>
      </c>
      <c r="G3" t="s">
        <v>93</v>
      </c>
      <c r="H3" t="s">
        <v>84</v>
      </c>
      <c r="I3" t="s">
        <v>94</v>
      </c>
      <c r="J3" t="s">
        <v>86</v>
      </c>
      <c r="K3" t="s">
        <v>87</v>
      </c>
      <c r="M3" t="s">
        <v>87</v>
      </c>
      <c r="O3" t="s">
        <v>88</v>
      </c>
      <c r="P3" t="s">
        <v>89</v>
      </c>
      <c r="Q3" t="s">
        <v>90</v>
      </c>
      <c r="R3">
        <v>250</v>
      </c>
      <c r="S3" t="s">
        <v>95</v>
      </c>
      <c r="T3" t="s">
        <v>86</v>
      </c>
      <c r="U3" t="s">
        <v>96</v>
      </c>
      <c r="V3">
        <v>3</v>
      </c>
    </row>
    <row r="4" spans="1:22" x14ac:dyDescent="0.25">
      <c r="A4" t="s">
        <v>97</v>
      </c>
      <c r="B4">
        <v>51</v>
      </c>
      <c r="C4">
        <v>88</v>
      </c>
      <c r="D4" s="10">
        <v>1.74</v>
      </c>
      <c r="E4" s="4">
        <f>Tabela2[[#This Row],[Peso]]/Tabela2[[#This Row],[Altura]]^2</f>
        <v>29.065926806711587</v>
      </c>
      <c r="F4">
        <v>109</v>
      </c>
      <c r="G4" t="s">
        <v>98</v>
      </c>
      <c r="H4" t="s">
        <v>99</v>
      </c>
      <c r="I4" t="s">
        <v>94</v>
      </c>
      <c r="J4" t="s">
        <v>86</v>
      </c>
      <c r="N4" t="s">
        <v>87</v>
      </c>
      <c r="O4" t="s">
        <v>88</v>
      </c>
      <c r="P4" t="s">
        <v>100</v>
      </c>
      <c r="Q4" t="s">
        <v>101</v>
      </c>
      <c r="R4">
        <v>350</v>
      </c>
      <c r="S4" t="s">
        <v>95</v>
      </c>
      <c r="T4" t="s">
        <v>102</v>
      </c>
      <c r="V4">
        <v>0</v>
      </c>
    </row>
    <row r="5" spans="1:22" x14ac:dyDescent="0.25">
      <c r="A5" t="s">
        <v>82</v>
      </c>
      <c r="B5">
        <v>21</v>
      </c>
      <c r="C5">
        <v>51</v>
      </c>
      <c r="D5" s="10">
        <v>1.53</v>
      </c>
      <c r="E5" s="4">
        <f>Tabela2[[#This Row],[Peso]]/Tabela2[[#This Row],[Altura]]^2</f>
        <v>21.786492374727668</v>
      </c>
      <c r="F5">
        <v>70</v>
      </c>
      <c r="G5" t="s">
        <v>83</v>
      </c>
      <c r="H5" t="s">
        <v>84</v>
      </c>
      <c r="I5" t="s">
        <v>94</v>
      </c>
      <c r="J5" t="s">
        <v>86</v>
      </c>
      <c r="K5" t="s">
        <v>87</v>
      </c>
      <c r="M5" t="s">
        <v>87</v>
      </c>
      <c r="O5" t="s">
        <v>88</v>
      </c>
      <c r="P5" t="s">
        <v>89</v>
      </c>
      <c r="Q5" t="s">
        <v>90</v>
      </c>
      <c r="R5">
        <v>250</v>
      </c>
      <c r="S5" t="s">
        <v>103</v>
      </c>
      <c r="T5" t="s">
        <v>86</v>
      </c>
      <c r="U5" t="s">
        <v>92</v>
      </c>
      <c r="V5">
        <v>3</v>
      </c>
    </row>
    <row r="6" spans="1:22" x14ac:dyDescent="0.25">
      <c r="A6" t="s">
        <v>82</v>
      </c>
      <c r="B6">
        <v>52</v>
      </c>
      <c r="C6">
        <v>65</v>
      </c>
      <c r="D6" s="10">
        <v>1.5</v>
      </c>
      <c r="E6" s="4">
        <f>Tabela2[[#This Row],[Peso]]/Tabela2[[#This Row],[Altura]]^2</f>
        <v>28.888888888888889</v>
      </c>
      <c r="F6">
        <v>60</v>
      </c>
      <c r="G6" t="s">
        <v>83</v>
      </c>
      <c r="H6" t="s">
        <v>84</v>
      </c>
      <c r="I6" t="s">
        <v>104</v>
      </c>
      <c r="J6" t="s">
        <v>102</v>
      </c>
      <c r="O6" t="s">
        <v>88</v>
      </c>
      <c r="P6" t="s">
        <v>89</v>
      </c>
      <c r="Q6" t="s">
        <v>89</v>
      </c>
      <c r="R6">
        <v>500</v>
      </c>
      <c r="S6" t="s">
        <v>95</v>
      </c>
      <c r="T6" t="s">
        <v>102</v>
      </c>
      <c r="V6">
        <v>0</v>
      </c>
    </row>
    <row r="7" spans="1:22" x14ac:dyDescent="0.25">
      <c r="A7" t="s">
        <v>97</v>
      </c>
      <c r="B7">
        <v>25</v>
      </c>
      <c r="C7">
        <v>78</v>
      </c>
      <c r="D7" s="10">
        <v>1.8</v>
      </c>
      <c r="E7" s="4">
        <f>Tabela2[[#This Row],[Peso]]/Tabela2[[#This Row],[Altura]]^2</f>
        <v>24.074074074074073</v>
      </c>
      <c r="F7">
        <v>70</v>
      </c>
      <c r="G7" t="s">
        <v>105</v>
      </c>
      <c r="H7" t="s">
        <v>106</v>
      </c>
      <c r="I7" t="s">
        <v>85</v>
      </c>
      <c r="J7" t="s">
        <v>102</v>
      </c>
      <c r="O7" t="s">
        <v>88</v>
      </c>
      <c r="P7" t="s">
        <v>89</v>
      </c>
      <c r="Q7" t="s">
        <v>90</v>
      </c>
      <c r="R7">
        <v>1000</v>
      </c>
      <c r="S7" t="s">
        <v>103</v>
      </c>
      <c r="T7" t="s">
        <v>86</v>
      </c>
      <c r="U7" t="s">
        <v>107</v>
      </c>
      <c r="V7">
        <v>2</v>
      </c>
    </row>
    <row r="8" spans="1:22" x14ac:dyDescent="0.25">
      <c r="A8" t="s">
        <v>82</v>
      </c>
      <c r="B8">
        <v>18</v>
      </c>
      <c r="C8">
        <v>50</v>
      </c>
      <c r="D8" s="10">
        <v>1.56</v>
      </c>
      <c r="E8" s="4">
        <f>Tabela2[[#This Row],[Peso]]/Tabela2[[#This Row],[Altura]]^2</f>
        <v>20.5456936226167</v>
      </c>
      <c r="F8">
        <v>52</v>
      </c>
      <c r="G8" t="s">
        <v>83</v>
      </c>
      <c r="H8" t="s">
        <v>84</v>
      </c>
      <c r="I8" t="s">
        <v>94</v>
      </c>
      <c r="J8" t="s">
        <v>86</v>
      </c>
      <c r="K8" t="s">
        <v>87</v>
      </c>
      <c r="O8" t="s">
        <v>108</v>
      </c>
      <c r="P8" t="s">
        <v>89</v>
      </c>
      <c r="Q8" t="s">
        <v>90</v>
      </c>
      <c r="R8">
        <v>350</v>
      </c>
      <c r="S8" t="s">
        <v>91</v>
      </c>
      <c r="T8" t="s">
        <v>102</v>
      </c>
      <c r="V8">
        <v>0</v>
      </c>
    </row>
    <row r="9" spans="1:22" x14ac:dyDescent="0.25">
      <c r="A9" t="s">
        <v>82</v>
      </c>
      <c r="B9">
        <v>20</v>
      </c>
      <c r="C9">
        <v>47</v>
      </c>
      <c r="D9" s="10">
        <v>1.56</v>
      </c>
      <c r="E9" s="4">
        <f>Tabela2[[#This Row],[Peso]]/Tabela2[[#This Row],[Altura]]^2</f>
        <v>19.312952005259696</v>
      </c>
      <c r="F9">
        <v>60</v>
      </c>
      <c r="G9" t="s">
        <v>93</v>
      </c>
      <c r="H9" t="s">
        <v>84</v>
      </c>
      <c r="I9" t="s">
        <v>104</v>
      </c>
      <c r="J9" t="s">
        <v>86</v>
      </c>
      <c r="K9" t="s">
        <v>87</v>
      </c>
      <c r="M9" t="s">
        <v>87</v>
      </c>
      <c r="O9" t="s">
        <v>88</v>
      </c>
      <c r="P9" t="s">
        <v>89</v>
      </c>
      <c r="Q9" t="s">
        <v>89</v>
      </c>
      <c r="R9">
        <v>300</v>
      </c>
      <c r="S9" t="s">
        <v>91</v>
      </c>
      <c r="T9" t="s">
        <v>102</v>
      </c>
      <c r="V9">
        <v>0</v>
      </c>
    </row>
    <row r="10" spans="1:22" x14ac:dyDescent="0.25">
      <c r="A10" t="s">
        <v>82</v>
      </c>
      <c r="B10">
        <v>25</v>
      </c>
      <c r="C10">
        <v>65</v>
      </c>
      <c r="D10" s="10">
        <v>1.63</v>
      </c>
      <c r="E10" s="4">
        <f>Tabela2[[#This Row],[Peso]]/Tabela2[[#This Row],[Altura]]^2</f>
        <v>24.464601603372351</v>
      </c>
      <c r="F10">
        <v>83</v>
      </c>
      <c r="G10" t="s">
        <v>93</v>
      </c>
      <c r="H10" t="s">
        <v>84</v>
      </c>
      <c r="I10" t="s">
        <v>94</v>
      </c>
      <c r="J10" t="s">
        <v>86</v>
      </c>
      <c r="K10" t="s">
        <v>87</v>
      </c>
      <c r="O10" t="s">
        <v>88</v>
      </c>
      <c r="P10" t="s">
        <v>89</v>
      </c>
      <c r="Q10" t="s">
        <v>89</v>
      </c>
      <c r="R10">
        <v>300</v>
      </c>
      <c r="S10" t="s">
        <v>95</v>
      </c>
      <c r="T10" t="s">
        <v>86</v>
      </c>
      <c r="U10" t="s">
        <v>109</v>
      </c>
      <c r="V10">
        <v>2</v>
      </c>
    </row>
    <row r="11" spans="1:22" x14ac:dyDescent="0.25">
      <c r="A11" t="s">
        <v>82</v>
      </c>
      <c r="B11">
        <v>21</v>
      </c>
      <c r="C11">
        <v>55</v>
      </c>
      <c r="D11" s="10">
        <v>1.65</v>
      </c>
      <c r="E11" s="4">
        <f>Tabela2[[#This Row],[Peso]]/Tabela2[[#This Row],[Altura]]^2</f>
        <v>20.202020202020204</v>
      </c>
      <c r="F11">
        <v>67</v>
      </c>
      <c r="G11" t="s">
        <v>110</v>
      </c>
      <c r="H11" t="s">
        <v>84</v>
      </c>
      <c r="I11" t="s">
        <v>85</v>
      </c>
      <c r="J11" t="s">
        <v>86</v>
      </c>
      <c r="K11" t="s">
        <v>87</v>
      </c>
      <c r="M11" t="s">
        <v>87</v>
      </c>
      <c r="O11" t="s">
        <v>88</v>
      </c>
      <c r="P11" t="s">
        <v>111</v>
      </c>
      <c r="Q11" t="s">
        <v>101</v>
      </c>
      <c r="R11">
        <v>300</v>
      </c>
      <c r="S11" t="s">
        <v>91</v>
      </c>
      <c r="T11" t="s">
        <v>86</v>
      </c>
      <c r="U11" t="s">
        <v>112</v>
      </c>
      <c r="V11">
        <v>2</v>
      </c>
    </row>
    <row r="12" spans="1:22" x14ac:dyDescent="0.25">
      <c r="A12" t="s">
        <v>82</v>
      </c>
      <c r="B12">
        <v>41</v>
      </c>
      <c r="C12">
        <v>92</v>
      </c>
      <c r="D12" s="10">
        <v>1.7</v>
      </c>
      <c r="E12" s="4">
        <f>Tabela2[[#This Row],[Peso]]/Tabela2[[#This Row],[Altura]]^2</f>
        <v>31.833910034602081</v>
      </c>
      <c r="F12">
        <v>90</v>
      </c>
      <c r="G12" t="s">
        <v>110</v>
      </c>
      <c r="H12" t="s">
        <v>84</v>
      </c>
      <c r="I12" t="s">
        <v>85</v>
      </c>
      <c r="J12" t="s">
        <v>102</v>
      </c>
      <c r="O12" t="s">
        <v>88</v>
      </c>
      <c r="P12" t="s">
        <v>89</v>
      </c>
      <c r="Q12" t="s">
        <v>89</v>
      </c>
      <c r="R12">
        <v>300</v>
      </c>
      <c r="S12" t="s">
        <v>91</v>
      </c>
      <c r="T12" t="s">
        <v>102</v>
      </c>
      <c r="V12">
        <v>0</v>
      </c>
    </row>
    <row r="13" spans="1:22" x14ac:dyDescent="0.25">
      <c r="A13" t="s">
        <v>97</v>
      </c>
      <c r="B13">
        <v>70</v>
      </c>
      <c r="C13">
        <v>70</v>
      </c>
      <c r="D13" s="10">
        <v>1.69</v>
      </c>
      <c r="E13" s="4">
        <f>Tabela2[[#This Row],[Peso]]/Tabela2[[#This Row],[Altura]]^2</f>
        <v>24.508945765204302</v>
      </c>
      <c r="F13">
        <v>70</v>
      </c>
      <c r="G13" t="s">
        <v>113</v>
      </c>
      <c r="H13" t="s">
        <v>84</v>
      </c>
      <c r="I13" t="s">
        <v>85</v>
      </c>
      <c r="J13" t="s">
        <v>86</v>
      </c>
      <c r="K13" t="s">
        <v>87</v>
      </c>
      <c r="M13" t="s">
        <v>87</v>
      </c>
      <c r="O13" t="s">
        <v>88</v>
      </c>
      <c r="P13" t="s">
        <v>114</v>
      </c>
      <c r="Q13" t="s">
        <v>89</v>
      </c>
      <c r="R13">
        <v>350</v>
      </c>
      <c r="S13" t="s">
        <v>91</v>
      </c>
      <c r="T13" t="s">
        <v>102</v>
      </c>
      <c r="V13">
        <v>0</v>
      </c>
    </row>
    <row r="14" spans="1:22" x14ac:dyDescent="0.25">
      <c r="A14" t="s">
        <v>97</v>
      </c>
      <c r="B14">
        <v>21</v>
      </c>
      <c r="C14">
        <v>72</v>
      </c>
      <c r="D14" s="10">
        <v>1.7</v>
      </c>
      <c r="E14" s="4">
        <f>Tabela2[[#This Row],[Peso]]/Tabela2[[#This Row],[Altura]]^2</f>
        <v>24.913494809688583</v>
      </c>
      <c r="F14">
        <v>105</v>
      </c>
      <c r="G14" t="s">
        <v>115</v>
      </c>
      <c r="H14" t="s">
        <v>84</v>
      </c>
      <c r="I14" t="s">
        <v>85</v>
      </c>
      <c r="J14" t="s">
        <v>86</v>
      </c>
      <c r="K14" t="s">
        <v>87</v>
      </c>
      <c r="O14" t="s">
        <v>88</v>
      </c>
      <c r="P14" t="s">
        <v>89</v>
      </c>
      <c r="Q14" t="s">
        <v>90</v>
      </c>
      <c r="R14">
        <v>450</v>
      </c>
      <c r="S14" t="s">
        <v>91</v>
      </c>
      <c r="T14" t="s">
        <v>102</v>
      </c>
      <c r="V14">
        <v>0</v>
      </c>
    </row>
    <row r="15" spans="1:22" x14ac:dyDescent="0.25">
      <c r="A15" t="s">
        <v>97</v>
      </c>
      <c r="B15">
        <v>22</v>
      </c>
      <c r="C15">
        <v>61</v>
      </c>
      <c r="D15" s="10">
        <v>1.73</v>
      </c>
      <c r="E15" s="4">
        <f>Tabela2[[#This Row],[Peso]]/Tabela2[[#This Row],[Altura]]^2</f>
        <v>20.381569714992146</v>
      </c>
      <c r="F15">
        <v>60</v>
      </c>
      <c r="G15" t="s">
        <v>83</v>
      </c>
      <c r="H15" t="s">
        <v>84</v>
      </c>
      <c r="I15" t="s">
        <v>94</v>
      </c>
      <c r="J15" t="s">
        <v>102</v>
      </c>
      <c r="O15" t="s">
        <v>88</v>
      </c>
      <c r="P15" t="s">
        <v>111</v>
      </c>
      <c r="Q15" t="s">
        <v>101</v>
      </c>
      <c r="R15">
        <v>500</v>
      </c>
      <c r="S15" t="s">
        <v>91</v>
      </c>
      <c r="T15" t="s">
        <v>102</v>
      </c>
      <c r="V15">
        <v>0</v>
      </c>
    </row>
    <row r="16" spans="1:22" x14ac:dyDescent="0.25">
      <c r="A16" t="s">
        <v>97</v>
      </c>
      <c r="B16">
        <v>25</v>
      </c>
      <c r="C16">
        <v>92</v>
      </c>
      <c r="D16" s="10">
        <v>1.78</v>
      </c>
      <c r="E16" s="4">
        <f>Tabela2[[#This Row],[Peso]]/Tabela2[[#This Row],[Altura]]^2</f>
        <v>29.036737785633125</v>
      </c>
      <c r="F16">
        <v>92</v>
      </c>
      <c r="G16" t="s">
        <v>113</v>
      </c>
      <c r="H16" t="s">
        <v>84</v>
      </c>
      <c r="I16" t="s">
        <v>85</v>
      </c>
      <c r="J16" t="s">
        <v>102</v>
      </c>
      <c r="O16" t="s">
        <v>88</v>
      </c>
      <c r="P16" t="s">
        <v>116</v>
      </c>
      <c r="Q16" t="s">
        <v>117</v>
      </c>
      <c r="R16">
        <v>700</v>
      </c>
      <c r="S16" t="s">
        <v>91</v>
      </c>
      <c r="T16" t="s">
        <v>86</v>
      </c>
      <c r="U16" t="s">
        <v>109</v>
      </c>
      <c r="V16">
        <v>1</v>
      </c>
    </row>
    <row r="17" spans="1:22" x14ac:dyDescent="0.25">
      <c r="A17" t="s">
        <v>82</v>
      </c>
      <c r="B17">
        <v>20</v>
      </c>
      <c r="C17">
        <v>62</v>
      </c>
      <c r="D17" s="10">
        <v>1.62</v>
      </c>
      <c r="E17" s="4">
        <f>Tabela2[[#This Row],[Peso]]/Tabela2[[#This Row],[Altura]]^2</f>
        <v>23.624447492760247</v>
      </c>
      <c r="F17">
        <v>74</v>
      </c>
      <c r="G17" t="s">
        <v>83</v>
      </c>
      <c r="H17" t="s">
        <v>84</v>
      </c>
      <c r="I17" t="s">
        <v>104</v>
      </c>
      <c r="J17" t="s">
        <v>86</v>
      </c>
      <c r="K17" t="s">
        <v>87</v>
      </c>
      <c r="M17" t="s">
        <v>87</v>
      </c>
      <c r="O17" t="s">
        <v>88</v>
      </c>
      <c r="P17" t="s">
        <v>89</v>
      </c>
      <c r="Q17" t="s">
        <v>89</v>
      </c>
      <c r="R17">
        <v>150</v>
      </c>
      <c r="S17" t="s">
        <v>118</v>
      </c>
      <c r="T17" t="s">
        <v>86</v>
      </c>
      <c r="U17" t="s">
        <v>119</v>
      </c>
      <c r="V17">
        <v>2</v>
      </c>
    </row>
    <row r="18" spans="1:22" x14ac:dyDescent="0.25">
      <c r="A18" t="s">
        <v>82</v>
      </c>
      <c r="B18">
        <v>58</v>
      </c>
      <c r="C18">
        <v>78</v>
      </c>
      <c r="D18" s="10">
        <v>1.65</v>
      </c>
      <c r="E18" s="4">
        <f>Tabela2[[#This Row],[Peso]]/Tabela2[[#This Row],[Altura]]^2</f>
        <v>28.650137741046834</v>
      </c>
      <c r="F18">
        <v>98</v>
      </c>
      <c r="G18" t="s">
        <v>83</v>
      </c>
      <c r="H18" t="s">
        <v>84</v>
      </c>
      <c r="I18" t="s">
        <v>104</v>
      </c>
      <c r="J18" t="s">
        <v>86</v>
      </c>
      <c r="K18" t="s">
        <v>87</v>
      </c>
      <c r="O18" t="s">
        <v>88</v>
      </c>
      <c r="P18" t="s">
        <v>114</v>
      </c>
      <c r="Q18" t="s">
        <v>101</v>
      </c>
      <c r="R18">
        <v>200</v>
      </c>
      <c r="S18" t="s">
        <v>91</v>
      </c>
      <c r="T18" t="s">
        <v>102</v>
      </c>
      <c r="V18">
        <v>0</v>
      </c>
    </row>
    <row r="19" spans="1:22" x14ac:dyDescent="0.25">
      <c r="A19" t="s">
        <v>97</v>
      </c>
      <c r="B19">
        <v>24</v>
      </c>
      <c r="C19">
        <v>68</v>
      </c>
      <c r="D19" s="10">
        <v>1.72</v>
      </c>
      <c r="E19" s="4">
        <f>Tabela2[[#This Row],[Peso]]/Tabela2[[#This Row],[Altura]]^2</f>
        <v>22.985397512168742</v>
      </c>
      <c r="F19">
        <v>75</v>
      </c>
      <c r="G19" t="s">
        <v>83</v>
      </c>
      <c r="H19" t="s">
        <v>84</v>
      </c>
      <c r="I19" t="s">
        <v>85</v>
      </c>
      <c r="J19" t="s">
        <v>102</v>
      </c>
      <c r="O19" t="s">
        <v>88</v>
      </c>
      <c r="P19" t="s">
        <v>89</v>
      </c>
      <c r="Q19" t="s">
        <v>90</v>
      </c>
      <c r="R19">
        <v>500</v>
      </c>
      <c r="S19" t="s">
        <v>95</v>
      </c>
      <c r="T19" t="s">
        <v>102</v>
      </c>
      <c r="V19">
        <v>0</v>
      </c>
    </row>
    <row r="20" spans="1:22" x14ac:dyDescent="0.25">
      <c r="A20" t="s">
        <v>82</v>
      </c>
      <c r="B20">
        <v>21</v>
      </c>
      <c r="C20">
        <v>45</v>
      </c>
      <c r="D20" s="10">
        <v>1.57</v>
      </c>
      <c r="E20" s="4">
        <f>Tabela2[[#This Row],[Peso]]/Tabela2[[#This Row],[Altura]]^2</f>
        <v>18.25631871475516</v>
      </c>
      <c r="F20">
        <v>65</v>
      </c>
      <c r="G20" t="s">
        <v>83</v>
      </c>
      <c r="H20" t="s">
        <v>84</v>
      </c>
      <c r="I20" t="s">
        <v>85</v>
      </c>
      <c r="J20" t="s">
        <v>102</v>
      </c>
      <c r="O20" t="s">
        <v>88</v>
      </c>
      <c r="P20" t="s">
        <v>89</v>
      </c>
      <c r="Q20" t="s">
        <v>90</v>
      </c>
      <c r="R20">
        <v>400</v>
      </c>
      <c r="S20" t="s">
        <v>95</v>
      </c>
      <c r="T20" t="s">
        <v>102</v>
      </c>
      <c r="V20">
        <v>0</v>
      </c>
    </row>
    <row r="21" spans="1:22" x14ac:dyDescent="0.25">
      <c r="A21" t="s">
        <v>97</v>
      </c>
      <c r="B21">
        <v>40</v>
      </c>
      <c r="C21">
        <v>70</v>
      </c>
      <c r="D21" s="10">
        <v>1.7</v>
      </c>
      <c r="E21" s="4">
        <f>Tabela2[[#This Row],[Peso]]/Tabela2[[#This Row],[Altura]]^2</f>
        <v>24.221453287197235</v>
      </c>
      <c r="F21">
        <v>70</v>
      </c>
      <c r="G21" t="s">
        <v>83</v>
      </c>
      <c r="H21" t="s">
        <v>84</v>
      </c>
      <c r="I21" t="s">
        <v>85</v>
      </c>
      <c r="J21" t="s">
        <v>102</v>
      </c>
      <c r="O21" t="s">
        <v>88</v>
      </c>
      <c r="P21" t="s">
        <v>89</v>
      </c>
      <c r="Q21" t="s">
        <v>89</v>
      </c>
      <c r="R21">
        <v>500</v>
      </c>
      <c r="S21" t="s">
        <v>91</v>
      </c>
      <c r="T21" t="s">
        <v>102</v>
      </c>
      <c r="V21">
        <v>0</v>
      </c>
    </row>
    <row r="22" spans="1:22" x14ac:dyDescent="0.25">
      <c r="A22" t="s">
        <v>82</v>
      </c>
      <c r="B22">
        <v>21</v>
      </c>
      <c r="C22">
        <v>45</v>
      </c>
      <c r="D22" s="10">
        <v>1.56</v>
      </c>
      <c r="E22" s="4">
        <f>Tabela2[[#This Row],[Peso]]/Tabela2[[#This Row],[Altura]]^2</f>
        <v>18.491124260355029</v>
      </c>
      <c r="F22">
        <v>63</v>
      </c>
      <c r="G22" t="s">
        <v>83</v>
      </c>
      <c r="H22" t="s">
        <v>84</v>
      </c>
      <c r="I22" t="s">
        <v>85</v>
      </c>
      <c r="J22" t="s">
        <v>86</v>
      </c>
      <c r="L22" t="s">
        <v>87</v>
      </c>
      <c r="M22" t="s">
        <v>87</v>
      </c>
      <c r="O22" t="s">
        <v>108</v>
      </c>
      <c r="P22" t="s">
        <v>111</v>
      </c>
      <c r="Q22" t="s">
        <v>90</v>
      </c>
      <c r="R22">
        <v>500</v>
      </c>
      <c r="S22" t="s">
        <v>95</v>
      </c>
      <c r="T22" t="s">
        <v>86</v>
      </c>
      <c r="U22" t="s">
        <v>120</v>
      </c>
      <c r="V22">
        <v>3</v>
      </c>
    </row>
    <row r="23" spans="1:22" x14ac:dyDescent="0.25">
      <c r="A23" t="s">
        <v>82</v>
      </c>
      <c r="B23">
        <v>51</v>
      </c>
      <c r="C23">
        <v>56</v>
      </c>
      <c r="D23" s="10">
        <v>1.53</v>
      </c>
      <c r="E23" s="4">
        <f>Tabela2[[#This Row],[Peso]]/Tabela2[[#This Row],[Altura]]^2</f>
        <v>23.92242299970097</v>
      </c>
      <c r="F23">
        <v>78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O23" t="s">
        <v>88</v>
      </c>
      <c r="P23" t="s">
        <v>89</v>
      </c>
      <c r="Q23" t="s">
        <v>89</v>
      </c>
      <c r="R23">
        <v>300</v>
      </c>
      <c r="S23" t="s">
        <v>91</v>
      </c>
      <c r="T23" t="s">
        <v>102</v>
      </c>
      <c r="V23">
        <v>0</v>
      </c>
    </row>
    <row r="24" spans="1:22" x14ac:dyDescent="0.25">
      <c r="A24" t="s">
        <v>97</v>
      </c>
      <c r="B24">
        <v>22</v>
      </c>
      <c r="C24">
        <v>90</v>
      </c>
      <c r="D24" s="10">
        <v>1.9</v>
      </c>
      <c r="E24" s="4">
        <f>Tabela2[[#This Row],[Peso]]/Tabela2[[#This Row],[Altura]]^2</f>
        <v>24.930747922437675</v>
      </c>
      <c r="F24">
        <v>90</v>
      </c>
      <c r="G24" t="s">
        <v>83</v>
      </c>
      <c r="H24" t="s">
        <v>84</v>
      </c>
      <c r="I24" t="s">
        <v>94</v>
      </c>
      <c r="J24" t="s">
        <v>102</v>
      </c>
      <c r="O24" t="s">
        <v>88</v>
      </c>
      <c r="P24" t="s">
        <v>89</v>
      </c>
      <c r="Q24" t="s">
        <v>90</v>
      </c>
      <c r="R24">
        <v>1000</v>
      </c>
      <c r="S24" t="s">
        <v>91</v>
      </c>
      <c r="T24" t="s">
        <v>86</v>
      </c>
      <c r="U24" t="s">
        <v>121</v>
      </c>
      <c r="V24">
        <v>5</v>
      </c>
    </row>
    <row r="25" spans="1:22" x14ac:dyDescent="0.25">
      <c r="A25" t="s">
        <v>97</v>
      </c>
      <c r="B25">
        <v>68</v>
      </c>
      <c r="C25">
        <v>75</v>
      </c>
      <c r="D25" s="10">
        <v>1.75</v>
      </c>
      <c r="E25" s="4">
        <f>Tabela2[[#This Row],[Peso]]/Tabela2[[#This Row],[Altura]]^2</f>
        <v>24.489795918367346</v>
      </c>
      <c r="F25">
        <v>70</v>
      </c>
      <c r="G25" t="s">
        <v>122</v>
      </c>
      <c r="H25" t="s">
        <v>84</v>
      </c>
      <c r="I25" t="s">
        <v>94</v>
      </c>
      <c r="J25" t="s">
        <v>102</v>
      </c>
      <c r="O25" t="s">
        <v>88</v>
      </c>
      <c r="P25" t="s">
        <v>116</v>
      </c>
      <c r="Q25" t="s">
        <v>90</v>
      </c>
      <c r="R25">
        <v>500</v>
      </c>
      <c r="S25" t="s">
        <v>91</v>
      </c>
      <c r="T25" t="s">
        <v>102</v>
      </c>
      <c r="V25">
        <v>0</v>
      </c>
    </row>
    <row r="26" spans="1:22" x14ac:dyDescent="0.25">
      <c r="A26" t="s">
        <v>82</v>
      </c>
      <c r="B26">
        <v>23</v>
      </c>
      <c r="C26">
        <v>75</v>
      </c>
      <c r="D26" s="10">
        <v>1.53</v>
      </c>
      <c r="E26" s="4">
        <f>Tabela2[[#This Row],[Peso]]/Tabela2[[#This Row],[Altura]]^2</f>
        <v>32.038959374599514</v>
      </c>
      <c r="F26">
        <v>86</v>
      </c>
      <c r="G26" t="s">
        <v>123</v>
      </c>
      <c r="H26" t="s">
        <v>106</v>
      </c>
      <c r="I26" t="s">
        <v>94</v>
      </c>
      <c r="J26" t="s">
        <v>86</v>
      </c>
      <c r="K26" t="s">
        <v>87</v>
      </c>
      <c r="M26" t="s">
        <v>87</v>
      </c>
      <c r="O26" t="s">
        <v>88</v>
      </c>
      <c r="P26" t="s">
        <v>89</v>
      </c>
      <c r="Q26" t="s">
        <v>101</v>
      </c>
      <c r="R26">
        <v>300</v>
      </c>
      <c r="S26" t="s">
        <v>91</v>
      </c>
      <c r="T26" t="s">
        <v>86</v>
      </c>
      <c r="U26" t="s">
        <v>124</v>
      </c>
      <c r="V26">
        <v>3</v>
      </c>
    </row>
    <row r="27" spans="1:22" x14ac:dyDescent="0.25">
      <c r="A27" t="s">
        <v>82</v>
      </c>
      <c r="B27">
        <v>51</v>
      </c>
      <c r="C27">
        <v>80</v>
      </c>
      <c r="D27" s="10">
        <v>1.73</v>
      </c>
      <c r="E27" s="4">
        <f>Tabela2[[#This Row],[Peso]]/Tabela2[[#This Row],[Altura]]^2</f>
        <v>26.729927495071667</v>
      </c>
      <c r="F27">
        <v>110</v>
      </c>
      <c r="G27" t="s">
        <v>125</v>
      </c>
      <c r="H27" t="s">
        <v>106</v>
      </c>
      <c r="I27" t="s">
        <v>104</v>
      </c>
      <c r="J27" t="s">
        <v>86</v>
      </c>
      <c r="K27" t="s">
        <v>87</v>
      </c>
      <c r="M27" t="s">
        <v>87</v>
      </c>
      <c r="O27" t="s">
        <v>88</v>
      </c>
      <c r="P27" t="s">
        <v>89</v>
      </c>
      <c r="Q27" t="s">
        <v>101</v>
      </c>
      <c r="R27">
        <v>300</v>
      </c>
      <c r="S27" t="s">
        <v>91</v>
      </c>
      <c r="T27" t="s">
        <v>102</v>
      </c>
      <c r="V27">
        <v>0</v>
      </c>
    </row>
    <row r="28" spans="1:22" x14ac:dyDescent="0.25">
      <c r="A28" t="s">
        <v>97</v>
      </c>
      <c r="B28">
        <v>22</v>
      </c>
      <c r="C28">
        <v>89</v>
      </c>
      <c r="D28" s="10">
        <v>1.89</v>
      </c>
      <c r="E28" s="4">
        <f>Tabela2[[#This Row],[Peso]]/Tabela2[[#This Row],[Altura]]^2</f>
        <v>24.915315920606925</v>
      </c>
      <c r="F28">
        <v>100</v>
      </c>
      <c r="G28" t="s">
        <v>126</v>
      </c>
      <c r="H28" t="s">
        <v>106</v>
      </c>
      <c r="I28" t="s">
        <v>104</v>
      </c>
      <c r="J28" t="s">
        <v>86</v>
      </c>
      <c r="K28" t="s">
        <v>87</v>
      </c>
      <c r="O28" t="s">
        <v>88</v>
      </c>
      <c r="P28" t="s">
        <v>111</v>
      </c>
      <c r="Q28" t="s">
        <v>101</v>
      </c>
      <c r="R28">
        <v>500</v>
      </c>
      <c r="S28" t="s">
        <v>103</v>
      </c>
      <c r="T28" t="s">
        <v>86</v>
      </c>
      <c r="U28" t="s">
        <v>127</v>
      </c>
      <c r="V28">
        <v>2</v>
      </c>
    </row>
    <row r="29" spans="1:22" x14ac:dyDescent="0.25">
      <c r="A29" t="s">
        <v>97</v>
      </c>
      <c r="B29">
        <v>21</v>
      </c>
      <c r="C29">
        <v>75</v>
      </c>
      <c r="D29" s="10">
        <v>1.72</v>
      </c>
      <c r="E29" s="4">
        <f>Tabela2[[#This Row],[Peso]]/Tabela2[[#This Row],[Altura]]^2</f>
        <v>25.351541373715524</v>
      </c>
      <c r="F29">
        <v>60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O29" t="s">
        <v>88</v>
      </c>
      <c r="P29" t="s">
        <v>111</v>
      </c>
      <c r="Q29" t="s">
        <v>90</v>
      </c>
      <c r="R29">
        <v>700</v>
      </c>
      <c r="S29" t="s">
        <v>118</v>
      </c>
      <c r="T29" t="s">
        <v>86</v>
      </c>
      <c r="U29" t="s">
        <v>92</v>
      </c>
      <c r="V29">
        <v>4</v>
      </c>
    </row>
    <row r="30" spans="1:22" x14ac:dyDescent="0.25">
      <c r="A30" t="s">
        <v>97</v>
      </c>
      <c r="B30">
        <v>52</v>
      </c>
      <c r="C30">
        <v>90</v>
      </c>
      <c r="D30" s="10">
        <v>1.82</v>
      </c>
      <c r="E30" s="4">
        <f>Tabela2[[#This Row],[Peso]]/Tabela2[[#This Row],[Altura]]^2</f>
        <v>27.170631566235961</v>
      </c>
      <c r="F30">
        <v>100</v>
      </c>
      <c r="G30" t="s">
        <v>110</v>
      </c>
      <c r="H30" t="s">
        <v>84</v>
      </c>
      <c r="I30" t="s">
        <v>128</v>
      </c>
      <c r="J30" t="s">
        <v>86</v>
      </c>
      <c r="L30" t="s">
        <v>87</v>
      </c>
      <c r="O30" t="s">
        <v>88</v>
      </c>
      <c r="P30" t="s">
        <v>114</v>
      </c>
      <c r="Q30" t="s">
        <v>101</v>
      </c>
      <c r="R30">
        <v>500</v>
      </c>
      <c r="S30" t="s">
        <v>91</v>
      </c>
      <c r="T30" t="s">
        <v>102</v>
      </c>
      <c r="V30">
        <v>0</v>
      </c>
    </row>
    <row r="31" spans="1:22" x14ac:dyDescent="0.25">
      <c r="A31" t="s">
        <v>82</v>
      </c>
      <c r="B31">
        <v>21</v>
      </c>
      <c r="C31">
        <v>60</v>
      </c>
      <c r="D31" s="10">
        <v>1.63</v>
      </c>
      <c r="E31" s="4">
        <f>Tabela2[[#This Row],[Peso]]/Tabela2[[#This Row],[Altura]]^2</f>
        <v>22.582709172343712</v>
      </c>
      <c r="F31">
        <v>60</v>
      </c>
      <c r="G31" t="s">
        <v>110</v>
      </c>
      <c r="H31" t="s">
        <v>84</v>
      </c>
      <c r="I31" t="s">
        <v>129</v>
      </c>
      <c r="J31" t="s">
        <v>102</v>
      </c>
      <c r="O31" t="s">
        <v>88</v>
      </c>
      <c r="P31" t="s">
        <v>111</v>
      </c>
      <c r="Q31" t="s">
        <v>90</v>
      </c>
      <c r="R31">
        <v>400</v>
      </c>
      <c r="S31" t="s">
        <v>91</v>
      </c>
      <c r="T31" t="s">
        <v>86</v>
      </c>
      <c r="U31" t="s">
        <v>130</v>
      </c>
      <c r="V31">
        <v>1</v>
      </c>
    </row>
    <row r="32" spans="1:22" x14ac:dyDescent="0.25">
      <c r="A32" t="s">
        <v>82</v>
      </c>
      <c r="B32">
        <v>45</v>
      </c>
      <c r="C32">
        <v>60</v>
      </c>
      <c r="D32" s="10">
        <v>1.6</v>
      </c>
      <c r="E32" s="4">
        <f>Tabela2[[#This Row],[Peso]]/Tabela2[[#This Row],[Altura]]^2</f>
        <v>23.437499999999996</v>
      </c>
      <c r="F32">
        <v>68</v>
      </c>
      <c r="G32" t="s">
        <v>131</v>
      </c>
      <c r="H32" t="s">
        <v>84</v>
      </c>
      <c r="I32" t="s">
        <v>94</v>
      </c>
      <c r="J32" t="s">
        <v>86</v>
      </c>
      <c r="K32" t="s">
        <v>87</v>
      </c>
      <c r="M32" t="s">
        <v>87</v>
      </c>
      <c r="O32" t="s">
        <v>88</v>
      </c>
      <c r="P32" t="s">
        <v>89</v>
      </c>
      <c r="Q32" t="s">
        <v>89</v>
      </c>
      <c r="R32">
        <v>350</v>
      </c>
      <c r="S32" t="s">
        <v>91</v>
      </c>
      <c r="T32" t="s">
        <v>86</v>
      </c>
      <c r="U32" t="s">
        <v>92</v>
      </c>
      <c r="V32">
        <v>7</v>
      </c>
    </row>
    <row r="33" spans="1:22" x14ac:dyDescent="0.25">
      <c r="A33" t="s">
        <v>97</v>
      </c>
      <c r="B33">
        <v>18</v>
      </c>
      <c r="C33">
        <v>70</v>
      </c>
      <c r="D33" s="10">
        <v>1.72</v>
      </c>
      <c r="E33" s="4">
        <f>Tabela2[[#This Row],[Peso]]/Tabela2[[#This Row],[Altura]]^2</f>
        <v>23.661438615467823</v>
      </c>
      <c r="F33">
        <v>72</v>
      </c>
      <c r="G33" t="s">
        <v>110</v>
      </c>
      <c r="H33" t="s">
        <v>84</v>
      </c>
      <c r="I33" t="s">
        <v>94</v>
      </c>
      <c r="J33" t="s">
        <v>102</v>
      </c>
      <c r="O33" t="s">
        <v>88</v>
      </c>
      <c r="P33" t="s">
        <v>100</v>
      </c>
      <c r="Q33" t="s">
        <v>101</v>
      </c>
      <c r="R33">
        <v>500</v>
      </c>
      <c r="S33" t="s">
        <v>91</v>
      </c>
      <c r="T33" t="s">
        <v>86</v>
      </c>
      <c r="U33" t="s">
        <v>109</v>
      </c>
      <c r="V33">
        <v>1</v>
      </c>
    </row>
    <row r="34" spans="1:22" x14ac:dyDescent="0.25">
      <c r="A34" t="s">
        <v>82</v>
      </c>
      <c r="B34">
        <v>22</v>
      </c>
      <c r="C34">
        <v>58</v>
      </c>
      <c r="D34" s="10">
        <v>1.66</v>
      </c>
      <c r="E34" s="4">
        <f>Tabela2[[#This Row],[Peso]]/Tabela2[[#This Row],[Altura]]^2</f>
        <v>21.048047612135289</v>
      </c>
      <c r="F34">
        <v>68</v>
      </c>
      <c r="G34" t="s">
        <v>83</v>
      </c>
      <c r="H34" t="s">
        <v>84</v>
      </c>
      <c r="I34" t="s">
        <v>94</v>
      </c>
      <c r="J34" t="s">
        <v>86</v>
      </c>
      <c r="K34" t="s">
        <v>87</v>
      </c>
      <c r="O34" t="s">
        <v>88</v>
      </c>
      <c r="P34" t="s">
        <v>89</v>
      </c>
      <c r="Q34" t="s">
        <v>101</v>
      </c>
      <c r="R34">
        <v>350</v>
      </c>
      <c r="S34" t="s">
        <v>95</v>
      </c>
      <c r="T34" t="s">
        <v>86</v>
      </c>
      <c r="U34" t="s">
        <v>127</v>
      </c>
      <c r="V34">
        <v>1</v>
      </c>
    </row>
    <row r="35" spans="1:22" x14ac:dyDescent="0.25">
      <c r="A35" t="s">
        <v>82</v>
      </c>
      <c r="B35">
        <v>21</v>
      </c>
      <c r="C35">
        <v>63</v>
      </c>
      <c r="D35" s="10">
        <v>1.58</v>
      </c>
      <c r="E35" s="4">
        <f>Tabela2[[#This Row],[Peso]]/Tabela2[[#This Row],[Altura]]^2</f>
        <v>25.236340330075304</v>
      </c>
      <c r="F35">
        <v>76</v>
      </c>
      <c r="G35" t="s">
        <v>83</v>
      </c>
      <c r="H35" t="s">
        <v>84</v>
      </c>
      <c r="I35" t="s">
        <v>104</v>
      </c>
      <c r="J35" t="s">
        <v>102</v>
      </c>
      <c r="O35" t="s">
        <v>88</v>
      </c>
      <c r="P35" t="s">
        <v>89</v>
      </c>
      <c r="Q35" t="s">
        <v>90</v>
      </c>
      <c r="R35">
        <v>500</v>
      </c>
      <c r="S35" t="s">
        <v>118</v>
      </c>
      <c r="T35" t="s">
        <v>102</v>
      </c>
      <c r="V35">
        <v>0</v>
      </c>
    </row>
    <row r="36" spans="1:22" x14ac:dyDescent="0.25">
      <c r="A36" t="s">
        <v>97</v>
      </c>
      <c r="B36">
        <v>59</v>
      </c>
      <c r="C36">
        <v>76</v>
      </c>
      <c r="D36" s="10">
        <v>1.55</v>
      </c>
      <c r="E36" s="4">
        <f>Tabela2[[#This Row],[Peso]]/Tabela2[[#This Row],[Altura]]^2</f>
        <v>31.633714880332981</v>
      </c>
      <c r="F36">
        <v>90</v>
      </c>
      <c r="G36" t="s">
        <v>83</v>
      </c>
      <c r="H36" t="s">
        <v>84</v>
      </c>
      <c r="I36" t="s">
        <v>104</v>
      </c>
      <c r="J36" t="s">
        <v>86</v>
      </c>
      <c r="M36" t="s">
        <v>87</v>
      </c>
      <c r="O36" t="s">
        <v>88</v>
      </c>
      <c r="P36" t="s">
        <v>89</v>
      </c>
      <c r="Q36" t="s">
        <v>89</v>
      </c>
      <c r="R36">
        <v>500</v>
      </c>
      <c r="S36" t="s">
        <v>118</v>
      </c>
      <c r="T36" t="s">
        <v>86</v>
      </c>
      <c r="U36" t="s">
        <v>132</v>
      </c>
      <c r="V36">
        <v>3</v>
      </c>
    </row>
    <row r="37" spans="1:22" x14ac:dyDescent="0.25">
      <c r="A37" t="s">
        <v>97</v>
      </c>
      <c r="B37">
        <v>19</v>
      </c>
      <c r="C37">
        <v>70</v>
      </c>
      <c r="D37" s="10">
        <v>1.7</v>
      </c>
      <c r="E37" s="4">
        <f>Tabela2[[#This Row],[Peso]]/Tabela2[[#This Row],[Altura]]^2</f>
        <v>24.221453287197235</v>
      </c>
      <c r="F37">
        <v>74</v>
      </c>
      <c r="G37" t="s">
        <v>133</v>
      </c>
      <c r="H37" t="s">
        <v>84</v>
      </c>
      <c r="I37" t="s">
        <v>94</v>
      </c>
      <c r="J37" t="s">
        <v>102</v>
      </c>
      <c r="O37" t="s">
        <v>88</v>
      </c>
      <c r="P37" t="s">
        <v>111</v>
      </c>
      <c r="Q37" t="s">
        <v>90</v>
      </c>
      <c r="R37">
        <v>800</v>
      </c>
      <c r="S37" t="s">
        <v>95</v>
      </c>
      <c r="T37" t="s">
        <v>86</v>
      </c>
      <c r="U37" t="s">
        <v>134</v>
      </c>
      <c r="V37">
        <v>7</v>
      </c>
    </row>
    <row r="38" spans="1:22" x14ac:dyDescent="0.25">
      <c r="A38" t="s">
        <v>82</v>
      </c>
      <c r="B38">
        <v>22</v>
      </c>
      <c r="C38">
        <v>51</v>
      </c>
      <c r="D38" s="10">
        <v>1.55</v>
      </c>
      <c r="E38" s="4">
        <f>Tabela2[[#This Row],[Peso]]/Tabela2[[#This Row],[Altura]]^2</f>
        <v>21.227887617065555</v>
      </c>
      <c r="F38">
        <v>65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O38" t="s">
        <v>88</v>
      </c>
      <c r="P38" t="s">
        <v>111</v>
      </c>
      <c r="Q38" t="s">
        <v>101</v>
      </c>
      <c r="R38">
        <v>450</v>
      </c>
      <c r="S38" t="s">
        <v>91</v>
      </c>
      <c r="T38" t="s">
        <v>86</v>
      </c>
      <c r="U38" t="s">
        <v>92</v>
      </c>
      <c r="V38">
        <v>5</v>
      </c>
    </row>
    <row r="39" spans="1:22" x14ac:dyDescent="0.25">
      <c r="A39" t="s">
        <v>82</v>
      </c>
      <c r="B39">
        <v>20</v>
      </c>
      <c r="C39">
        <v>77</v>
      </c>
      <c r="D39" s="10">
        <v>1.64</v>
      </c>
      <c r="E39" s="4">
        <f>Tabela2[[#This Row],[Peso]]/Tabela2[[#This Row],[Altura]]^2</f>
        <v>28.628792385484836</v>
      </c>
      <c r="F39">
        <v>80</v>
      </c>
      <c r="G39" t="s">
        <v>83</v>
      </c>
      <c r="H39" t="s">
        <v>84</v>
      </c>
      <c r="I39" t="s">
        <v>94</v>
      </c>
      <c r="J39" t="s">
        <v>86</v>
      </c>
      <c r="K39" t="s">
        <v>87</v>
      </c>
      <c r="M39" t="s">
        <v>87</v>
      </c>
      <c r="O39" t="s">
        <v>88</v>
      </c>
      <c r="P39" t="s">
        <v>111</v>
      </c>
      <c r="Q39" t="s">
        <v>101</v>
      </c>
      <c r="R39">
        <v>300</v>
      </c>
      <c r="S39" t="s">
        <v>118</v>
      </c>
      <c r="T39" t="s">
        <v>102</v>
      </c>
      <c r="V39">
        <v>0</v>
      </c>
    </row>
    <row r="40" spans="1:22" x14ac:dyDescent="0.25">
      <c r="A40" t="s">
        <v>82</v>
      </c>
      <c r="B40">
        <v>20</v>
      </c>
      <c r="C40">
        <v>67</v>
      </c>
      <c r="D40" s="10">
        <v>1.74</v>
      </c>
      <c r="E40" s="4">
        <f>Tabela2[[#This Row],[Peso]]/Tabela2[[#This Row],[Altura]]^2</f>
        <v>22.129739727837229</v>
      </c>
      <c r="F40">
        <v>70</v>
      </c>
      <c r="G40" t="s">
        <v>83</v>
      </c>
      <c r="H40" t="s">
        <v>84</v>
      </c>
      <c r="I40" t="s">
        <v>135</v>
      </c>
      <c r="J40" t="s">
        <v>86</v>
      </c>
      <c r="K40" t="s">
        <v>87</v>
      </c>
      <c r="M40" t="s">
        <v>87</v>
      </c>
      <c r="O40" t="s">
        <v>88</v>
      </c>
      <c r="P40" t="s">
        <v>89</v>
      </c>
      <c r="Q40" t="s">
        <v>89</v>
      </c>
      <c r="R40">
        <v>200</v>
      </c>
      <c r="S40" t="s">
        <v>91</v>
      </c>
      <c r="T40" t="s">
        <v>86</v>
      </c>
      <c r="U40" t="s">
        <v>136</v>
      </c>
      <c r="V40">
        <v>2</v>
      </c>
    </row>
    <row r="41" spans="1:22" x14ac:dyDescent="0.25">
      <c r="A41" t="s">
        <v>82</v>
      </c>
      <c r="B41">
        <v>21</v>
      </c>
      <c r="C41">
        <v>58</v>
      </c>
      <c r="D41" s="10">
        <v>1.63</v>
      </c>
      <c r="E41" s="4">
        <f>Tabela2[[#This Row],[Peso]]/Tabela2[[#This Row],[Altura]]^2</f>
        <v>21.829952199932254</v>
      </c>
      <c r="F41">
        <v>75</v>
      </c>
      <c r="G41" t="s">
        <v>137</v>
      </c>
      <c r="H41" t="s">
        <v>84</v>
      </c>
      <c r="I41" t="s">
        <v>94</v>
      </c>
      <c r="J41" t="s">
        <v>86</v>
      </c>
      <c r="K41" t="s">
        <v>87</v>
      </c>
      <c r="O41" t="s">
        <v>88</v>
      </c>
      <c r="P41" t="s">
        <v>89</v>
      </c>
      <c r="Q41" t="s">
        <v>90</v>
      </c>
      <c r="R41">
        <v>280</v>
      </c>
      <c r="S41" t="s">
        <v>91</v>
      </c>
      <c r="T41" t="s">
        <v>86</v>
      </c>
      <c r="U41" t="s">
        <v>138</v>
      </c>
      <c r="V41">
        <v>2</v>
      </c>
    </row>
    <row r="42" spans="1:22" x14ac:dyDescent="0.25">
      <c r="A42" t="s">
        <v>97</v>
      </c>
      <c r="B42">
        <v>26</v>
      </c>
      <c r="C42">
        <v>93</v>
      </c>
      <c r="D42" s="10">
        <v>1.83</v>
      </c>
      <c r="E42" s="4">
        <f>Tabela2[[#This Row],[Peso]]/Tabela2[[#This Row],[Altura]]^2</f>
        <v>27.77031263997133</v>
      </c>
      <c r="F42">
        <v>94</v>
      </c>
      <c r="G42" t="s">
        <v>137</v>
      </c>
      <c r="H42" t="s">
        <v>84</v>
      </c>
      <c r="I42" t="s">
        <v>94</v>
      </c>
      <c r="J42" t="s">
        <v>102</v>
      </c>
      <c r="O42" t="s">
        <v>88</v>
      </c>
      <c r="P42" t="s">
        <v>89</v>
      </c>
      <c r="Q42" t="s">
        <v>101</v>
      </c>
      <c r="R42">
        <v>400</v>
      </c>
      <c r="S42" t="s">
        <v>103</v>
      </c>
      <c r="T42" t="s">
        <v>86</v>
      </c>
      <c r="U42" t="s">
        <v>109</v>
      </c>
      <c r="V42">
        <v>1</v>
      </c>
    </row>
    <row r="43" spans="1:22" x14ac:dyDescent="0.25">
      <c r="A43" t="s">
        <v>82</v>
      </c>
      <c r="B43">
        <v>26</v>
      </c>
      <c r="C43">
        <v>80</v>
      </c>
      <c r="D43" s="10">
        <v>1.73</v>
      </c>
      <c r="E43" s="4">
        <f>Tabela2[[#This Row],[Peso]]/Tabela2[[#This Row],[Altura]]^2</f>
        <v>26.729927495071667</v>
      </c>
      <c r="F43">
        <v>80</v>
      </c>
      <c r="G43" t="s">
        <v>110</v>
      </c>
      <c r="H43" t="s">
        <v>84</v>
      </c>
      <c r="I43" t="s">
        <v>85</v>
      </c>
      <c r="J43" t="s">
        <v>86</v>
      </c>
      <c r="M43" t="s">
        <v>87</v>
      </c>
      <c r="O43" t="s">
        <v>88</v>
      </c>
      <c r="P43" t="s">
        <v>111</v>
      </c>
      <c r="Q43" t="s">
        <v>101</v>
      </c>
      <c r="R43">
        <v>500</v>
      </c>
      <c r="S43" t="s">
        <v>91</v>
      </c>
      <c r="T43" t="s">
        <v>86</v>
      </c>
      <c r="U43" t="s">
        <v>136</v>
      </c>
      <c r="V43">
        <v>2</v>
      </c>
    </row>
    <row r="44" spans="1:22" x14ac:dyDescent="0.25">
      <c r="A44" t="s">
        <v>97</v>
      </c>
      <c r="B44">
        <v>19</v>
      </c>
      <c r="C44">
        <v>81</v>
      </c>
      <c r="D44" s="10">
        <v>1.82</v>
      </c>
      <c r="E44" s="4">
        <f>Tabela2[[#This Row],[Peso]]/Tabela2[[#This Row],[Altura]]^2</f>
        <v>24.453568409612362</v>
      </c>
      <c r="F44">
        <v>92</v>
      </c>
      <c r="G44" t="s">
        <v>139</v>
      </c>
      <c r="H44" t="s">
        <v>84</v>
      </c>
      <c r="I44" t="s">
        <v>104</v>
      </c>
      <c r="J44" t="s">
        <v>102</v>
      </c>
      <c r="O44" t="s">
        <v>73</v>
      </c>
      <c r="P44" t="s">
        <v>111</v>
      </c>
      <c r="Q44" t="s">
        <v>117</v>
      </c>
      <c r="R44">
        <v>600</v>
      </c>
      <c r="S44" t="s">
        <v>118</v>
      </c>
      <c r="T44" t="s">
        <v>86</v>
      </c>
      <c r="U44" t="s">
        <v>140</v>
      </c>
      <c r="V44">
        <v>7</v>
      </c>
    </row>
    <row r="45" spans="1:22" x14ac:dyDescent="0.25">
      <c r="A45" t="s">
        <v>97</v>
      </c>
      <c r="B45">
        <v>25</v>
      </c>
      <c r="C45">
        <v>90</v>
      </c>
      <c r="D45" s="10">
        <v>1.81</v>
      </c>
      <c r="E45" s="4">
        <f>Tabela2[[#This Row],[Peso]]/Tabela2[[#This Row],[Altura]]^2</f>
        <v>27.471688898385274</v>
      </c>
      <c r="F45">
        <v>90</v>
      </c>
      <c r="G45" t="s">
        <v>141</v>
      </c>
      <c r="H45" t="s">
        <v>84</v>
      </c>
      <c r="I45" t="s">
        <v>142</v>
      </c>
      <c r="J45" t="s">
        <v>102</v>
      </c>
      <c r="O45" t="s">
        <v>88</v>
      </c>
      <c r="P45" t="s">
        <v>89</v>
      </c>
      <c r="Q45" t="s">
        <v>89</v>
      </c>
      <c r="R45">
        <v>280</v>
      </c>
      <c r="S45" t="s">
        <v>118</v>
      </c>
      <c r="T45" t="s">
        <v>86</v>
      </c>
      <c r="U45" t="s">
        <v>92</v>
      </c>
      <c r="V45">
        <v>3</v>
      </c>
    </row>
    <row r="46" spans="1:22" x14ac:dyDescent="0.25">
      <c r="A46" t="s">
        <v>82</v>
      </c>
      <c r="B46">
        <v>22</v>
      </c>
      <c r="C46">
        <v>71</v>
      </c>
      <c r="D46" s="10">
        <v>1.61</v>
      </c>
      <c r="E46" s="4">
        <f>Tabela2[[#This Row],[Peso]]/Tabela2[[#This Row],[Altura]]^2</f>
        <v>27.390918560240728</v>
      </c>
      <c r="F46">
        <v>74</v>
      </c>
      <c r="G46" t="s">
        <v>83</v>
      </c>
      <c r="H46" t="s">
        <v>84</v>
      </c>
      <c r="I46" t="s">
        <v>104</v>
      </c>
      <c r="J46" t="s">
        <v>102</v>
      </c>
      <c r="O46" t="s">
        <v>88</v>
      </c>
      <c r="P46" t="s">
        <v>89</v>
      </c>
      <c r="Q46" t="s">
        <v>90</v>
      </c>
      <c r="R46">
        <v>400</v>
      </c>
      <c r="S46" t="s">
        <v>91</v>
      </c>
      <c r="T46" t="s">
        <v>102</v>
      </c>
      <c r="V46">
        <v>0</v>
      </c>
    </row>
    <row r="47" spans="1:22" x14ac:dyDescent="0.25">
      <c r="A47" t="s">
        <v>97</v>
      </c>
      <c r="B47">
        <v>50</v>
      </c>
      <c r="C47">
        <v>80</v>
      </c>
      <c r="D47" s="10">
        <v>1.7</v>
      </c>
      <c r="E47" s="4">
        <f>Tabela2[[#This Row],[Peso]]/Tabela2[[#This Row],[Altura]]^2</f>
        <v>27.681660899653981</v>
      </c>
      <c r="F47">
        <v>95</v>
      </c>
      <c r="G47" t="s">
        <v>83</v>
      </c>
      <c r="H47" t="s">
        <v>84</v>
      </c>
      <c r="I47" t="s">
        <v>135</v>
      </c>
      <c r="J47" t="s">
        <v>86</v>
      </c>
      <c r="N47" t="s">
        <v>87</v>
      </c>
      <c r="O47" t="s">
        <v>88</v>
      </c>
      <c r="P47" t="s">
        <v>100</v>
      </c>
      <c r="Q47" t="s">
        <v>101</v>
      </c>
      <c r="R47">
        <v>400</v>
      </c>
      <c r="S47" t="s">
        <v>91</v>
      </c>
      <c r="T47" t="s">
        <v>86</v>
      </c>
      <c r="U47" t="s">
        <v>143</v>
      </c>
      <c r="V47">
        <v>2</v>
      </c>
    </row>
    <row r="48" spans="1:22" x14ac:dyDescent="0.25">
      <c r="A48" t="s">
        <v>82</v>
      </c>
      <c r="B48">
        <v>22</v>
      </c>
      <c r="C48">
        <v>52</v>
      </c>
      <c r="D48" s="10">
        <v>1.58</v>
      </c>
      <c r="E48" s="4">
        <f>Tabela2[[#This Row],[Peso]]/Tabela2[[#This Row],[Altura]]^2</f>
        <v>20.82999519307803</v>
      </c>
      <c r="F48">
        <v>56</v>
      </c>
      <c r="G48" t="s">
        <v>83</v>
      </c>
      <c r="H48" t="s">
        <v>84</v>
      </c>
      <c r="I48" t="s">
        <v>104</v>
      </c>
      <c r="J48" t="s">
        <v>86</v>
      </c>
      <c r="K48" t="s">
        <v>87</v>
      </c>
      <c r="O48" t="s">
        <v>88</v>
      </c>
      <c r="P48" t="s">
        <v>89</v>
      </c>
      <c r="Q48" t="s">
        <v>101</v>
      </c>
      <c r="R48">
        <v>450</v>
      </c>
      <c r="S48" t="s">
        <v>91</v>
      </c>
      <c r="T48" t="s">
        <v>86</v>
      </c>
      <c r="U48" t="s">
        <v>138</v>
      </c>
      <c r="V48">
        <v>3</v>
      </c>
    </row>
    <row r="49" spans="1:22" x14ac:dyDescent="0.25">
      <c r="A49" t="s">
        <v>97</v>
      </c>
      <c r="B49">
        <v>47</v>
      </c>
      <c r="C49">
        <v>70</v>
      </c>
      <c r="D49" s="10">
        <v>1.71</v>
      </c>
      <c r="E49" s="4">
        <f>Tabela2[[#This Row],[Peso]]/Tabela2[[#This Row],[Altura]]^2</f>
        <v>23.938989774631512</v>
      </c>
      <c r="F49">
        <v>71</v>
      </c>
      <c r="G49" t="s">
        <v>83</v>
      </c>
      <c r="H49" t="s">
        <v>84</v>
      </c>
      <c r="I49" t="s">
        <v>94</v>
      </c>
      <c r="J49" t="s">
        <v>102</v>
      </c>
      <c r="O49" t="s">
        <v>88</v>
      </c>
      <c r="P49" t="s">
        <v>111</v>
      </c>
      <c r="Q49" t="s">
        <v>101</v>
      </c>
      <c r="R49">
        <v>500</v>
      </c>
      <c r="S49" t="s">
        <v>91</v>
      </c>
      <c r="T49" t="s">
        <v>86</v>
      </c>
      <c r="U49" t="s">
        <v>144</v>
      </c>
      <c r="V49">
        <v>3</v>
      </c>
    </row>
    <row r="50" spans="1:22" x14ac:dyDescent="0.25">
      <c r="A50" t="s">
        <v>82</v>
      </c>
      <c r="B50">
        <v>45</v>
      </c>
      <c r="C50">
        <v>56</v>
      </c>
      <c r="D50" s="10">
        <v>1.55</v>
      </c>
      <c r="E50" s="4">
        <f>Tabela2[[#This Row],[Peso]]/Tabela2[[#This Row],[Altura]]^2</f>
        <v>23.309053069719038</v>
      </c>
      <c r="F50">
        <v>60</v>
      </c>
      <c r="G50" t="s">
        <v>83</v>
      </c>
      <c r="H50" t="s">
        <v>84</v>
      </c>
      <c r="I50" t="s">
        <v>94</v>
      </c>
      <c r="J50" t="s">
        <v>86</v>
      </c>
      <c r="K50" t="s">
        <v>87</v>
      </c>
      <c r="L50" t="s">
        <v>87</v>
      </c>
      <c r="O50" t="s">
        <v>88</v>
      </c>
      <c r="P50" t="s">
        <v>89</v>
      </c>
      <c r="Q50" t="s">
        <v>90</v>
      </c>
      <c r="R50">
        <v>400</v>
      </c>
      <c r="S50" t="s">
        <v>91</v>
      </c>
      <c r="T50" t="s">
        <v>102</v>
      </c>
      <c r="V50">
        <v>0</v>
      </c>
    </row>
    <row r="51" spans="1:22" x14ac:dyDescent="0.25">
      <c r="A51" t="s">
        <v>82</v>
      </c>
      <c r="B51">
        <v>21</v>
      </c>
      <c r="C51">
        <v>81</v>
      </c>
      <c r="D51" s="10">
        <v>1.69</v>
      </c>
      <c r="E51" s="4">
        <f>Tabela2[[#This Row],[Peso]]/Tabela2[[#This Row],[Altura]]^2</f>
        <v>28.360351528307834</v>
      </c>
      <c r="F51">
        <v>92</v>
      </c>
      <c r="G51" t="s">
        <v>83</v>
      </c>
      <c r="H51" t="s">
        <v>84</v>
      </c>
      <c r="I51" t="s">
        <v>129</v>
      </c>
      <c r="J51" t="s">
        <v>102</v>
      </c>
      <c r="O51" t="s">
        <v>88</v>
      </c>
      <c r="P51" t="s">
        <v>89</v>
      </c>
      <c r="Q51" t="s">
        <v>101</v>
      </c>
      <c r="R51">
        <v>350</v>
      </c>
      <c r="S51" t="s">
        <v>103</v>
      </c>
      <c r="T51" t="s">
        <v>102</v>
      </c>
      <c r="V51">
        <v>0</v>
      </c>
    </row>
    <row r="52" spans="1:22" x14ac:dyDescent="0.25">
      <c r="A52" t="s">
        <v>82</v>
      </c>
      <c r="B52">
        <v>62</v>
      </c>
      <c r="C52">
        <v>68</v>
      </c>
      <c r="D52" s="10">
        <v>1.65</v>
      </c>
      <c r="E52" s="4">
        <f>Tabela2[[#This Row],[Peso]]/Tabela2[[#This Row],[Altura]]^2</f>
        <v>24.977043158861342</v>
      </c>
      <c r="F52">
        <v>63</v>
      </c>
      <c r="G52" t="s">
        <v>83</v>
      </c>
      <c r="H52" t="s">
        <v>84</v>
      </c>
      <c r="I52" t="s">
        <v>142</v>
      </c>
      <c r="J52" t="s">
        <v>86</v>
      </c>
      <c r="K52" t="s">
        <v>145</v>
      </c>
      <c r="O52" t="s">
        <v>88</v>
      </c>
      <c r="P52" t="s">
        <v>100</v>
      </c>
      <c r="Q52" t="s">
        <v>89</v>
      </c>
      <c r="R52">
        <v>300</v>
      </c>
      <c r="S52" t="s">
        <v>118</v>
      </c>
      <c r="T52" t="s">
        <v>102</v>
      </c>
      <c r="V52">
        <v>0</v>
      </c>
    </row>
    <row r="53" spans="1:22" x14ac:dyDescent="0.25">
      <c r="A53" t="s">
        <v>97</v>
      </c>
      <c r="B53">
        <v>26</v>
      </c>
      <c r="C53">
        <v>78</v>
      </c>
      <c r="D53" s="10">
        <v>1.73</v>
      </c>
      <c r="E53" s="4">
        <f>Tabela2[[#This Row],[Peso]]/Tabela2[[#This Row],[Altura]]^2</f>
        <v>26.061679307694877</v>
      </c>
      <c r="F53">
        <v>69</v>
      </c>
      <c r="G53" t="s">
        <v>83</v>
      </c>
      <c r="H53" t="s">
        <v>84</v>
      </c>
      <c r="I53" t="s">
        <v>94</v>
      </c>
      <c r="J53" t="s">
        <v>102</v>
      </c>
      <c r="O53" t="s">
        <v>88</v>
      </c>
      <c r="P53" t="s">
        <v>111</v>
      </c>
      <c r="Q53" t="s">
        <v>90</v>
      </c>
      <c r="R53">
        <v>500</v>
      </c>
      <c r="S53" t="s">
        <v>95</v>
      </c>
      <c r="T53" t="s">
        <v>86</v>
      </c>
      <c r="U53" t="s">
        <v>109</v>
      </c>
      <c r="V53">
        <v>1</v>
      </c>
    </row>
    <row r="54" spans="1:22" x14ac:dyDescent="0.25">
      <c r="A54" t="s">
        <v>82</v>
      </c>
      <c r="B54">
        <v>24</v>
      </c>
      <c r="C54">
        <v>54</v>
      </c>
      <c r="D54" s="10">
        <v>1.53</v>
      </c>
      <c r="E54" s="4">
        <f>Tabela2[[#This Row],[Peso]]/Tabela2[[#This Row],[Altura]]^2</f>
        <v>23.068050749711649</v>
      </c>
      <c r="F54">
        <v>73</v>
      </c>
      <c r="G54" t="s">
        <v>83</v>
      </c>
      <c r="H54" t="s">
        <v>84</v>
      </c>
      <c r="I54" t="s">
        <v>135</v>
      </c>
      <c r="J54" t="s">
        <v>86</v>
      </c>
      <c r="L54" t="s">
        <v>145</v>
      </c>
      <c r="O54" t="s">
        <v>88</v>
      </c>
      <c r="P54" t="s">
        <v>89</v>
      </c>
      <c r="Q54" t="s">
        <v>101</v>
      </c>
      <c r="R54">
        <v>350</v>
      </c>
      <c r="S54" t="s">
        <v>91</v>
      </c>
      <c r="T54" t="s">
        <v>86</v>
      </c>
      <c r="U54" t="s">
        <v>92</v>
      </c>
      <c r="V54">
        <v>4</v>
      </c>
    </row>
    <row r="55" spans="1:22" x14ac:dyDescent="0.25">
      <c r="A55" t="s">
        <v>82</v>
      </c>
      <c r="B55">
        <v>29</v>
      </c>
      <c r="C55">
        <v>54</v>
      </c>
      <c r="D55" s="10">
        <v>1.55</v>
      </c>
      <c r="E55" s="4">
        <f>Tabela2[[#This Row],[Peso]]/Tabela2[[#This Row],[Altura]]^2</f>
        <v>22.476586888657646</v>
      </c>
      <c r="F55">
        <v>61</v>
      </c>
      <c r="G55" t="s">
        <v>146</v>
      </c>
      <c r="H55" t="s">
        <v>147</v>
      </c>
      <c r="I55" t="s">
        <v>85</v>
      </c>
      <c r="J55" t="s">
        <v>86</v>
      </c>
      <c r="K55" t="s">
        <v>145</v>
      </c>
      <c r="M55" t="s">
        <v>145</v>
      </c>
      <c r="O55" t="s">
        <v>88</v>
      </c>
      <c r="P55" t="s">
        <v>89</v>
      </c>
      <c r="Q55" t="s">
        <v>90</v>
      </c>
      <c r="R55">
        <v>350</v>
      </c>
      <c r="S55" t="s">
        <v>91</v>
      </c>
      <c r="T55" t="s">
        <v>86</v>
      </c>
      <c r="U55" t="s">
        <v>92</v>
      </c>
      <c r="V55">
        <v>5</v>
      </c>
    </row>
    <row r="56" spans="1:22" x14ac:dyDescent="0.25">
      <c r="A56" t="s">
        <v>97</v>
      </c>
      <c r="B56">
        <v>18</v>
      </c>
      <c r="C56">
        <v>75</v>
      </c>
      <c r="D56" s="10">
        <v>1.8</v>
      </c>
      <c r="E56" s="4">
        <f>Tabela2[[#This Row],[Peso]]/Tabela2[[#This Row],[Altura]]^2</f>
        <v>23.148148148148145</v>
      </c>
      <c r="F56">
        <v>80</v>
      </c>
      <c r="G56" t="s">
        <v>83</v>
      </c>
      <c r="H56" t="s">
        <v>84</v>
      </c>
      <c r="I56" t="s">
        <v>85</v>
      </c>
      <c r="J56" t="s">
        <v>102</v>
      </c>
      <c r="O56" t="s">
        <v>88</v>
      </c>
      <c r="P56" t="s">
        <v>89</v>
      </c>
      <c r="Q56" t="s">
        <v>101</v>
      </c>
      <c r="R56">
        <v>400</v>
      </c>
      <c r="S56" t="s">
        <v>103</v>
      </c>
      <c r="T56" t="s">
        <v>86</v>
      </c>
      <c r="U56" t="s">
        <v>148</v>
      </c>
      <c r="V56">
        <v>3</v>
      </c>
    </row>
    <row r="57" spans="1:22" x14ac:dyDescent="0.25">
      <c r="A57" t="s">
        <v>82</v>
      </c>
      <c r="B57">
        <v>21</v>
      </c>
      <c r="C57">
        <v>58</v>
      </c>
      <c r="D57" s="10">
        <v>1.6</v>
      </c>
      <c r="E57" s="4">
        <f>Tabela2[[#This Row],[Peso]]/Tabela2[[#This Row],[Altura]]^2</f>
        <v>22.656249999999996</v>
      </c>
      <c r="F57">
        <v>70</v>
      </c>
      <c r="G57" t="s">
        <v>110</v>
      </c>
      <c r="H57" t="s">
        <v>84</v>
      </c>
      <c r="I57" t="s">
        <v>104</v>
      </c>
      <c r="J57" t="s">
        <v>86</v>
      </c>
      <c r="K57" t="s">
        <v>145</v>
      </c>
      <c r="M57" t="s">
        <v>145</v>
      </c>
      <c r="O57" t="s">
        <v>88</v>
      </c>
      <c r="P57" t="s">
        <v>89</v>
      </c>
      <c r="Q57" t="s">
        <v>101</v>
      </c>
      <c r="R57">
        <v>400</v>
      </c>
      <c r="S57" t="s">
        <v>95</v>
      </c>
      <c r="T57" t="s">
        <v>86</v>
      </c>
      <c r="U57" t="s">
        <v>130</v>
      </c>
      <c r="V57">
        <v>1</v>
      </c>
    </row>
    <row r="58" spans="1:22" x14ac:dyDescent="0.25">
      <c r="A58" t="s">
        <v>82</v>
      </c>
      <c r="B58">
        <v>22</v>
      </c>
      <c r="C58">
        <v>56</v>
      </c>
      <c r="D58" s="10">
        <v>1.63</v>
      </c>
      <c r="E58" s="4">
        <f>Tabela2[[#This Row],[Peso]]/Tabela2[[#This Row],[Altura]]^2</f>
        <v>21.077195227520797</v>
      </c>
      <c r="F58">
        <v>75</v>
      </c>
      <c r="G58" t="s">
        <v>110</v>
      </c>
      <c r="H58" t="s">
        <v>84</v>
      </c>
      <c r="I58" t="s">
        <v>104</v>
      </c>
      <c r="J58" t="s">
        <v>86</v>
      </c>
      <c r="K58" t="s">
        <v>145</v>
      </c>
      <c r="L58" t="s">
        <v>145</v>
      </c>
      <c r="M58" t="s">
        <v>145</v>
      </c>
      <c r="O58" t="s">
        <v>88</v>
      </c>
      <c r="P58" t="s">
        <v>89</v>
      </c>
      <c r="Q58" t="s">
        <v>101</v>
      </c>
      <c r="R58">
        <v>350</v>
      </c>
      <c r="S58" t="s">
        <v>95</v>
      </c>
      <c r="T58" t="s">
        <v>102</v>
      </c>
      <c r="V58">
        <v>0</v>
      </c>
    </row>
    <row r="59" spans="1:22" x14ac:dyDescent="0.25">
      <c r="A59" t="s">
        <v>82</v>
      </c>
      <c r="B59">
        <v>53</v>
      </c>
      <c r="C59">
        <v>84</v>
      </c>
      <c r="D59" s="10">
        <v>1.67</v>
      </c>
      <c r="E59" s="4">
        <f>Tabela2[[#This Row],[Peso]]/Tabela2[[#This Row],[Altura]]^2</f>
        <v>30.119401914733409</v>
      </c>
      <c r="F59">
        <v>90</v>
      </c>
      <c r="G59" t="s">
        <v>110</v>
      </c>
      <c r="H59" t="s">
        <v>84</v>
      </c>
      <c r="I59" t="s">
        <v>94</v>
      </c>
      <c r="J59" t="s">
        <v>86</v>
      </c>
      <c r="K59" t="s">
        <v>145</v>
      </c>
      <c r="O59" t="s">
        <v>88</v>
      </c>
      <c r="P59" t="s">
        <v>116</v>
      </c>
      <c r="Q59" t="s">
        <v>101</v>
      </c>
      <c r="R59">
        <v>350</v>
      </c>
      <c r="S59" t="s">
        <v>91</v>
      </c>
      <c r="T59" t="s">
        <v>102</v>
      </c>
      <c r="V59">
        <v>0</v>
      </c>
    </row>
    <row r="60" spans="1:22" x14ac:dyDescent="0.25">
      <c r="A60" t="s">
        <v>82</v>
      </c>
      <c r="B60">
        <v>21</v>
      </c>
      <c r="C60">
        <v>50</v>
      </c>
      <c r="D60" s="10">
        <v>1.75</v>
      </c>
      <c r="E60" s="4">
        <f>Tabela2[[#This Row],[Peso]]/Tabela2[[#This Row],[Altura]]^2</f>
        <v>16.326530612244898</v>
      </c>
      <c r="F60">
        <v>65</v>
      </c>
      <c r="G60" t="s">
        <v>149</v>
      </c>
      <c r="H60" t="s">
        <v>150</v>
      </c>
      <c r="I60" t="s">
        <v>94</v>
      </c>
      <c r="J60" t="s">
        <v>86</v>
      </c>
      <c r="K60" t="s">
        <v>145</v>
      </c>
      <c r="O60" t="s">
        <v>88</v>
      </c>
      <c r="P60" t="s">
        <v>89</v>
      </c>
      <c r="Q60" t="s">
        <v>101</v>
      </c>
      <c r="R60">
        <v>400</v>
      </c>
      <c r="S60" t="s">
        <v>91</v>
      </c>
      <c r="T60" t="s">
        <v>102</v>
      </c>
      <c r="V60">
        <v>0</v>
      </c>
    </row>
    <row r="61" spans="1:22" x14ac:dyDescent="0.25">
      <c r="A61" t="s">
        <v>97</v>
      </c>
      <c r="B61">
        <v>24</v>
      </c>
      <c r="C61">
        <v>80</v>
      </c>
      <c r="D61" s="10">
        <v>1.71</v>
      </c>
      <c r="E61" s="4">
        <f>Tabela2[[#This Row],[Peso]]/Tabela2[[#This Row],[Altura]]^2</f>
        <v>27.358845456721728</v>
      </c>
      <c r="F61">
        <v>90</v>
      </c>
      <c r="G61" t="s">
        <v>83</v>
      </c>
      <c r="H61" t="s">
        <v>84</v>
      </c>
      <c r="I61" t="s">
        <v>104</v>
      </c>
      <c r="J61" t="s">
        <v>102</v>
      </c>
      <c r="O61" t="s">
        <v>88</v>
      </c>
      <c r="P61" t="s">
        <v>89</v>
      </c>
      <c r="Q61" t="s">
        <v>90</v>
      </c>
      <c r="R61">
        <v>350</v>
      </c>
      <c r="S61" t="s">
        <v>91</v>
      </c>
      <c r="T61" t="s">
        <v>86</v>
      </c>
      <c r="U61" t="s">
        <v>151</v>
      </c>
      <c r="V61">
        <v>1</v>
      </c>
    </row>
    <row r="62" spans="1:22" x14ac:dyDescent="0.25">
      <c r="A62" t="s">
        <v>97</v>
      </c>
      <c r="B62">
        <v>26</v>
      </c>
      <c r="C62">
        <v>83</v>
      </c>
      <c r="D62" s="10">
        <v>1.79</v>
      </c>
      <c r="E62" s="4">
        <f>Tabela2[[#This Row],[Peso]]/Tabela2[[#This Row],[Altura]]^2</f>
        <v>25.904310102680942</v>
      </c>
      <c r="F62">
        <v>75</v>
      </c>
      <c r="G62" t="s">
        <v>152</v>
      </c>
      <c r="H62" t="s">
        <v>84</v>
      </c>
      <c r="I62" t="s">
        <v>104</v>
      </c>
      <c r="J62" t="s">
        <v>102</v>
      </c>
      <c r="O62" t="s">
        <v>88</v>
      </c>
      <c r="P62" t="s">
        <v>100</v>
      </c>
      <c r="Q62" t="s">
        <v>101</v>
      </c>
      <c r="R62">
        <v>500</v>
      </c>
      <c r="S62" t="s">
        <v>95</v>
      </c>
      <c r="T62" t="s">
        <v>86</v>
      </c>
      <c r="U62" t="s">
        <v>92</v>
      </c>
      <c r="V62">
        <v>5</v>
      </c>
    </row>
    <row r="63" spans="1:22" x14ac:dyDescent="0.25">
      <c r="A63" t="s">
        <v>97</v>
      </c>
      <c r="B63">
        <v>27</v>
      </c>
      <c r="C63">
        <v>75</v>
      </c>
      <c r="D63" s="10">
        <v>1.76</v>
      </c>
      <c r="E63" s="4">
        <f>Tabela2[[#This Row],[Peso]]/Tabela2[[#This Row],[Altura]]^2</f>
        <v>24.212293388429753</v>
      </c>
      <c r="F63">
        <v>75</v>
      </c>
      <c r="G63" t="s">
        <v>141</v>
      </c>
      <c r="H63" t="s">
        <v>84</v>
      </c>
      <c r="I63" t="s">
        <v>85</v>
      </c>
      <c r="J63" t="s">
        <v>102</v>
      </c>
      <c r="O63" t="s">
        <v>88</v>
      </c>
      <c r="P63" t="s">
        <v>114</v>
      </c>
      <c r="Q63" t="s">
        <v>101</v>
      </c>
      <c r="R63">
        <v>600</v>
      </c>
      <c r="S63" t="s">
        <v>95</v>
      </c>
      <c r="T63" t="s">
        <v>86</v>
      </c>
      <c r="U63" t="s">
        <v>92</v>
      </c>
      <c r="V63">
        <v>5</v>
      </c>
    </row>
    <row r="64" spans="1:22" x14ac:dyDescent="0.25">
      <c r="A64" t="s">
        <v>97</v>
      </c>
      <c r="B64">
        <v>21</v>
      </c>
      <c r="C64">
        <v>75</v>
      </c>
      <c r="D64" s="10">
        <v>1.85</v>
      </c>
      <c r="E64" s="4">
        <f>Tabela2[[#This Row],[Peso]]/Tabela2[[#This Row],[Altura]]^2</f>
        <v>21.913805697589478</v>
      </c>
      <c r="F64">
        <v>70</v>
      </c>
      <c r="G64" t="s">
        <v>83</v>
      </c>
      <c r="H64" t="s">
        <v>84</v>
      </c>
      <c r="I64" t="s">
        <v>153</v>
      </c>
      <c r="J64" t="s">
        <v>102</v>
      </c>
      <c r="O64" t="s">
        <v>88</v>
      </c>
      <c r="P64" t="s">
        <v>100</v>
      </c>
      <c r="Q64" t="s">
        <v>117</v>
      </c>
      <c r="R64">
        <v>500</v>
      </c>
      <c r="S64" t="s">
        <v>103</v>
      </c>
      <c r="T64" t="s">
        <v>86</v>
      </c>
      <c r="U64" t="s">
        <v>138</v>
      </c>
      <c r="V64">
        <v>7</v>
      </c>
    </row>
    <row r="65" spans="1:22" x14ac:dyDescent="0.25">
      <c r="A65" t="s">
        <v>82</v>
      </c>
      <c r="B65">
        <v>45</v>
      </c>
      <c r="C65">
        <v>54</v>
      </c>
      <c r="D65" s="10">
        <v>1.5</v>
      </c>
      <c r="E65" s="4">
        <f>Tabela2[[#This Row],[Peso]]/Tabela2[[#This Row],[Altura]]^2</f>
        <v>24</v>
      </c>
      <c r="F65">
        <v>60</v>
      </c>
      <c r="G65" t="s">
        <v>154</v>
      </c>
      <c r="H65" t="s">
        <v>155</v>
      </c>
      <c r="I65" t="s">
        <v>94</v>
      </c>
      <c r="J65" t="s">
        <v>102</v>
      </c>
      <c r="O65" t="s">
        <v>88</v>
      </c>
      <c r="P65" t="s">
        <v>100</v>
      </c>
      <c r="Q65" t="s">
        <v>90</v>
      </c>
      <c r="R65">
        <v>350</v>
      </c>
      <c r="S65" t="s">
        <v>91</v>
      </c>
      <c r="T65" t="s">
        <v>102</v>
      </c>
      <c r="V65">
        <v>0</v>
      </c>
    </row>
    <row r="66" spans="1:22" x14ac:dyDescent="0.25">
      <c r="A66" t="s">
        <v>97</v>
      </c>
      <c r="B66">
        <v>21</v>
      </c>
      <c r="C66">
        <v>68</v>
      </c>
      <c r="D66" s="10">
        <v>1.75</v>
      </c>
      <c r="E66" s="4">
        <f>Tabela2[[#This Row],[Peso]]/Tabela2[[#This Row],[Altura]]^2</f>
        <v>22.204081632653061</v>
      </c>
      <c r="F66">
        <v>74</v>
      </c>
      <c r="G66" t="s">
        <v>83</v>
      </c>
      <c r="H66" t="s">
        <v>84</v>
      </c>
      <c r="I66" t="s">
        <v>94</v>
      </c>
      <c r="J66" t="s">
        <v>86</v>
      </c>
      <c r="K66" t="s">
        <v>145</v>
      </c>
      <c r="O66" t="s">
        <v>88</v>
      </c>
      <c r="P66" t="s">
        <v>114</v>
      </c>
      <c r="Q66" t="s">
        <v>117</v>
      </c>
      <c r="R66">
        <v>520</v>
      </c>
      <c r="S66" t="s">
        <v>95</v>
      </c>
      <c r="T66" t="s">
        <v>86</v>
      </c>
      <c r="U66" t="s">
        <v>156</v>
      </c>
      <c r="V66">
        <v>3</v>
      </c>
    </row>
    <row r="67" spans="1:22" x14ac:dyDescent="0.25">
      <c r="A67" t="s">
        <v>97</v>
      </c>
      <c r="B67">
        <v>21</v>
      </c>
      <c r="C67">
        <v>75</v>
      </c>
      <c r="D67" s="10">
        <v>1.85</v>
      </c>
      <c r="E67" s="4">
        <f>Tabela2[[#This Row],[Peso]]/Tabela2[[#This Row],[Altura]]^2</f>
        <v>21.913805697589478</v>
      </c>
      <c r="F67">
        <v>70</v>
      </c>
      <c r="G67" t="s">
        <v>83</v>
      </c>
      <c r="H67" t="s">
        <v>84</v>
      </c>
      <c r="I67" t="s">
        <v>94</v>
      </c>
      <c r="J67" t="s">
        <v>102</v>
      </c>
      <c r="O67" t="s">
        <v>88</v>
      </c>
      <c r="P67" t="s">
        <v>114</v>
      </c>
      <c r="Q67" t="s">
        <v>101</v>
      </c>
      <c r="R67">
        <v>600</v>
      </c>
      <c r="S67" t="s">
        <v>91</v>
      </c>
      <c r="T67" t="s">
        <v>102</v>
      </c>
      <c r="V67">
        <v>0</v>
      </c>
    </row>
    <row r="68" spans="1:22" x14ac:dyDescent="0.25">
      <c r="A68" t="s">
        <v>82</v>
      </c>
      <c r="B68">
        <v>21</v>
      </c>
      <c r="C68">
        <v>42</v>
      </c>
      <c r="D68" s="10">
        <v>1.58</v>
      </c>
      <c r="E68" s="4">
        <f>Tabela2[[#This Row],[Peso]]/Tabela2[[#This Row],[Altura]]^2</f>
        <v>16.824226886716868</v>
      </c>
      <c r="F68">
        <v>60</v>
      </c>
      <c r="G68" t="s">
        <v>83</v>
      </c>
      <c r="H68" t="s">
        <v>84</v>
      </c>
      <c r="I68" t="s">
        <v>135</v>
      </c>
      <c r="J68" t="s">
        <v>102</v>
      </c>
      <c r="O68" t="s">
        <v>88</v>
      </c>
      <c r="P68" t="s">
        <v>116</v>
      </c>
      <c r="Q68" t="s">
        <v>101</v>
      </c>
      <c r="R68">
        <v>400</v>
      </c>
      <c r="S68" t="s">
        <v>95</v>
      </c>
      <c r="T68" t="s">
        <v>86</v>
      </c>
      <c r="U68" t="s">
        <v>92</v>
      </c>
      <c r="V68">
        <v>4</v>
      </c>
    </row>
    <row r="69" spans="1:22" x14ac:dyDescent="0.25">
      <c r="A69" t="s">
        <v>97</v>
      </c>
      <c r="B69">
        <v>51</v>
      </c>
      <c r="C69">
        <v>92</v>
      </c>
      <c r="D69" s="10">
        <v>1.71</v>
      </c>
      <c r="E69" s="4">
        <f>Tabela2[[#This Row],[Peso]]/Tabela2[[#This Row],[Altura]]^2</f>
        <v>31.462672275229988</v>
      </c>
      <c r="F69">
        <v>93</v>
      </c>
      <c r="G69" t="s">
        <v>83</v>
      </c>
      <c r="H69" t="s">
        <v>84</v>
      </c>
      <c r="I69" t="s">
        <v>94</v>
      </c>
      <c r="J69" t="s">
        <v>86</v>
      </c>
      <c r="M69" t="s">
        <v>145</v>
      </c>
      <c r="O69" t="s">
        <v>88</v>
      </c>
      <c r="P69" t="s">
        <v>114</v>
      </c>
      <c r="Q69" t="s">
        <v>101</v>
      </c>
      <c r="R69">
        <v>650</v>
      </c>
      <c r="S69" t="s">
        <v>95</v>
      </c>
      <c r="T69" t="s">
        <v>86</v>
      </c>
      <c r="U69" t="s">
        <v>138</v>
      </c>
      <c r="V69">
        <v>5</v>
      </c>
    </row>
    <row r="70" spans="1:22" x14ac:dyDescent="0.25">
      <c r="A70" t="s">
        <v>82</v>
      </c>
      <c r="B70">
        <v>21</v>
      </c>
      <c r="C70">
        <v>50</v>
      </c>
      <c r="D70" s="10">
        <v>1.58</v>
      </c>
      <c r="E70" s="4">
        <f>Tabela2[[#This Row],[Peso]]/Tabela2[[#This Row],[Altura]]^2</f>
        <v>20.028841531805796</v>
      </c>
      <c r="F70">
        <v>64</v>
      </c>
      <c r="G70" t="s">
        <v>83</v>
      </c>
      <c r="H70" t="s">
        <v>157</v>
      </c>
      <c r="I70" t="s">
        <v>104</v>
      </c>
      <c r="J70" t="s">
        <v>86</v>
      </c>
      <c r="K70" t="s">
        <v>145</v>
      </c>
      <c r="O70" t="s">
        <v>88</v>
      </c>
      <c r="P70" t="s">
        <v>89</v>
      </c>
      <c r="Q70" t="s">
        <v>101</v>
      </c>
      <c r="R70">
        <v>350</v>
      </c>
      <c r="S70" t="s">
        <v>91</v>
      </c>
      <c r="T70" t="s">
        <v>102</v>
      </c>
      <c r="V70">
        <v>0</v>
      </c>
    </row>
    <row r="71" spans="1:22" x14ac:dyDescent="0.25">
      <c r="A71" t="s">
        <v>97</v>
      </c>
      <c r="B71">
        <v>21</v>
      </c>
      <c r="C71">
        <v>60</v>
      </c>
      <c r="D71" s="10">
        <v>1.67</v>
      </c>
      <c r="E71" s="4">
        <f>Tabela2[[#This Row],[Peso]]/Tabela2[[#This Row],[Altura]]^2</f>
        <v>21.513858510523864</v>
      </c>
      <c r="F71">
        <v>70</v>
      </c>
      <c r="G71" t="s">
        <v>83</v>
      </c>
      <c r="H71" t="s">
        <v>84</v>
      </c>
      <c r="I71" t="s">
        <v>104</v>
      </c>
      <c r="J71" t="s">
        <v>102</v>
      </c>
      <c r="O71" t="s">
        <v>88</v>
      </c>
      <c r="P71" t="s">
        <v>114</v>
      </c>
      <c r="Q71" t="s">
        <v>101</v>
      </c>
      <c r="R71">
        <v>700</v>
      </c>
      <c r="S71" t="s">
        <v>103</v>
      </c>
      <c r="T71" t="s">
        <v>102</v>
      </c>
      <c r="V71">
        <v>0</v>
      </c>
    </row>
    <row r="72" spans="1:22" x14ac:dyDescent="0.25">
      <c r="A72" t="s">
        <v>82</v>
      </c>
      <c r="B72">
        <v>20</v>
      </c>
      <c r="C72">
        <v>46</v>
      </c>
      <c r="D72" s="10">
        <v>1.6</v>
      </c>
      <c r="E72" s="4">
        <f>Tabela2[[#This Row],[Peso]]/Tabela2[[#This Row],[Altura]]^2</f>
        <v>17.968749999999996</v>
      </c>
      <c r="F72">
        <v>65</v>
      </c>
      <c r="G72" t="s">
        <v>158</v>
      </c>
      <c r="H72" t="s">
        <v>84</v>
      </c>
      <c r="I72" t="s">
        <v>85</v>
      </c>
      <c r="J72" t="s">
        <v>86</v>
      </c>
      <c r="K72" t="s">
        <v>145</v>
      </c>
      <c r="O72" t="s">
        <v>88</v>
      </c>
      <c r="P72" t="s">
        <v>89</v>
      </c>
      <c r="Q72" t="s">
        <v>90</v>
      </c>
      <c r="R72">
        <v>350</v>
      </c>
      <c r="S72" t="s">
        <v>95</v>
      </c>
      <c r="T72" t="s">
        <v>102</v>
      </c>
      <c r="V72">
        <v>0</v>
      </c>
    </row>
    <row r="73" spans="1:22" x14ac:dyDescent="0.25">
      <c r="A73" t="s">
        <v>82</v>
      </c>
      <c r="B73">
        <v>26</v>
      </c>
      <c r="C73">
        <v>96</v>
      </c>
      <c r="D73" s="10">
        <v>1.68</v>
      </c>
      <c r="E73" s="4">
        <f>Tabela2[[#This Row],[Peso]]/Tabela2[[#This Row],[Altura]]^2</f>
        <v>34.013605442176875</v>
      </c>
      <c r="F73">
        <v>107</v>
      </c>
      <c r="G73" t="s">
        <v>83</v>
      </c>
      <c r="H73" t="s">
        <v>84</v>
      </c>
      <c r="I73" t="s">
        <v>104</v>
      </c>
      <c r="J73" t="s">
        <v>102</v>
      </c>
      <c r="O73" t="s">
        <v>88</v>
      </c>
      <c r="P73" t="s">
        <v>89</v>
      </c>
      <c r="Q73" t="s">
        <v>101</v>
      </c>
      <c r="R73">
        <v>300</v>
      </c>
      <c r="S73" t="s">
        <v>91</v>
      </c>
      <c r="T73" t="s">
        <v>86</v>
      </c>
      <c r="U73" t="s">
        <v>130</v>
      </c>
      <c r="V73">
        <v>3</v>
      </c>
    </row>
    <row r="74" spans="1:22" x14ac:dyDescent="0.25">
      <c r="A74" t="s">
        <v>97</v>
      </c>
      <c r="B74">
        <v>64</v>
      </c>
      <c r="C74">
        <v>67</v>
      </c>
      <c r="D74" s="10">
        <v>1.86</v>
      </c>
      <c r="E74" s="4">
        <f>Tabela2[[#This Row],[Peso]]/Tabela2[[#This Row],[Altura]]^2</f>
        <v>19.366400739969936</v>
      </c>
      <c r="F74">
        <v>73</v>
      </c>
      <c r="G74" t="s">
        <v>110</v>
      </c>
      <c r="H74" t="s">
        <v>84</v>
      </c>
      <c r="I74" t="s">
        <v>104</v>
      </c>
      <c r="J74" t="s">
        <v>86</v>
      </c>
      <c r="K74" t="s">
        <v>145</v>
      </c>
      <c r="L74" t="s">
        <v>145</v>
      </c>
      <c r="O74" t="s">
        <v>108</v>
      </c>
      <c r="P74" t="s">
        <v>89</v>
      </c>
      <c r="Q74" t="s">
        <v>90</v>
      </c>
      <c r="R74">
        <v>500</v>
      </c>
      <c r="S74" t="s">
        <v>95</v>
      </c>
      <c r="T74" t="s">
        <v>86</v>
      </c>
      <c r="U74" t="s">
        <v>143</v>
      </c>
      <c r="V74">
        <v>2</v>
      </c>
    </row>
    <row r="75" spans="1:22" x14ac:dyDescent="0.25">
      <c r="A75" t="s">
        <v>97</v>
      </c>
      <c r="B75">
        <v>29</v>
      </c>
      <c r="C75">
        <v>70</v>
      </c>
      <c r="D75" s="10">
        <v>1.7</v>
      </c>
      <c r="E75" s="4">
        <f>Tabela2[[#This Row],[Peso]]/Tabela2[[#This Row],[Altura]]^2</f>
        <v>24.221453287197235</v>
      </c>
      <c r="F75">
        <v>75</v>
      </c>
      <c r="G75" t="s">
        <v>83</v>
      </c>
      <c r="H75" t="s">
        <v>84</v>
      </c>
      <c r="I75" t="s">
        <v>104</v>
      </c>
      <c r="J75" t="s">
        <v>86</v>
      </c>
      <c r="K75" t="s">
        <v>145</v>
      </c>
      <c r="O75" t="s">
        <v>88</v>
      </c>
      <c r="P75" t="s">
        <v>114</v>
      </c>
      <c r="Q75" t="s">
        <v>90</v>
      </c>
      <c r="R75">
        <v>450</v>
      </c>
      <c r="S75" t="s">
        <v>118</v>
      </c>
      <c r="T75" t="s">
        <v>102</v>
      </c>
      <c r="V75">
        <v>0</v>
      </c>
    </row>
    <row r="76" spans="1:22" x14ac:dyDescent="0.25">
      <c r="A76" t="s">
        <v>82</v>
      </c>
      <c r="B76">
        <v>21</v>
      </c>
      <c r="C76">
        <v>45</v>
      </c>
      <c r="D76" s="10">
        <v>1.62</v>
      </c>
      <c r="E76" s="4">
        <f>Tabela2[[#This Row],[Peso]]/Tabela2[[#This Row],[Altura]]^2</f>
        <v>17.146776406035663</v>
      </c>
      <c r="F76">
        <v>65</v>
      </c>
      <c r="G76" t="s">
        <v>83</v>
      </c>
      <c r="H76" t="s">
        <v>84</v>
      </c>
      <c r="I76" t="s">
        <v>104</v>
      </c>
      <c r="J76" t="s">
        <v>86</v>
      </c>
      <c r="K76" t="s">
        <v>145</v>
      </c>
      <c r="M76" t="s">
        <v>145</v>
      </c>
      <c r="O76" t="s">
        <v>88</v>
      </c>
      <c r="P76" t="s">
        <v>89</v>
      </c>
      <c r="Q76" t="s">
        <v>89</v>
      </c>
      <c r="R76">
        <v>350</v>
      </c>
      <c r="S76" t="s">
        <v>103</v>
      </c>
      <c r="T76" t="s">
        <v>102</v>
      </c>
      <c r="V76">
        <v>0</v>
      </c>
    </row>
    <row r="77" spans="1:22" x14ac:dyDescent="0.25">
      <c r="A77" t="s">
        <v>82</v>
      </c>
      <c r="B77">
        <v>59</v>
      </c>
      <c r="C77">
        <v>88</v>
      </c>
      <c r="D77" s="10">
        <v>1.67</v>
      </c>
      <c r="E77" s="4">
        <f>Tabela2[[#This Row],[Peso]]/Tabela2[[#This Row],[Altura]]^2</f>
        <v>31.553659148768332</v>
      </c>
      <c r="F77">
        <v>96</v>
      </c>
      <c r="G77" t="s">
        <v>159</v>
      </c>
      <c r="H77" t="s">
        <v>84</v>
      </c>
      <c r="I77" t="s">
        <v>94</v>
      </c>
      <c r="J77" t="s">
        <v>86</v>
      </c>
      <c r="K77" t="s">
        <v>145</v>
      </c>
      <c r="M77" t="s">
        <v>145</v>
      </c>
      <c r="O77" t="s">
        <v>88</v>
      </c>
      <c r="P77" t="s">
        <v>114</v>
      </c>
      <c r="Q77" t="s">
        <v>90</v>
      </c>
      <c r="R77">
        <v>350</v>
      </c>
      <c r="S77" t="s">
        <v>118</v>
      </c>
      <c r="T77" t="s">
        <v>102</v>
      </c>
      <c r="V77">
        <v>0</v>
      </c>
    </row>
    <row r="78" spans="1:22" x14ac:dyDescent="0.25">
      <c r="A78" t="s">
        <v>82</v>
      </c>
      <c r="B78">
        <v>21</v>
      </c>
      <c r="C78">
        <v>78</v>
      </c>
      <c r="D78" s="10">
        <v>1.64</v>
      </c>
      <c r="E78" s="4">
        <f>Tabela2[[#This Row],[Peso]]/Tabela2[[#This Row],[Altura]]^2</f>
        <v>29.000594883997625</v>
      </c>
      <c r="F78">
        <v>88</v>
      </c>
      <c r="G78" t="s">
        <v>93</v>
      </c>
      <c r="H78" t="s">
        <v>84</v>
      </c>
      <c r="I78" t="s">
        <v>94</v>
      </c>
      <c r="J78" t="s">
        <v>86</v>
      </c>
      <c r="K78" t="s">
        <v>145</v>
      </c>
      <c r="M78" t="s">
        <v>145</v>
      </c>
      <c r="O78" t="s">
        <v>88</v>
      </c>
      <c r="P78" t="s">
        <v>89</v>
      </c>
      <c r="Q78" t="s">
        <v>101</v>
      </c>
      <c r="R78">
        <v>450</v>
      </c>
      <c r="S78" t="s">
        <v>91</v>
      </c>
      <c r="T78" t="s">
        <v>86</v>
      </c>
      <c r="U78" t="s">
        <v>160</v>
      </c>
      <c r="V78">
        <v>3</v>
      </c>
    </row>
    <row r="79" spans="1:22" x14ac:dyDescent="0.25">
      <c r="A79" t="s">
        <v>82</v>
      </c>
      <c r="B79">
        <v>20</v>
      </c>
      <c r="C79">
        <v>53</v>
      </c>
      <c r="D79" s="10">
        <v>1.67</v>
      </c>
      <c r="E79" s="4">
        <f>Tabela2[[#This Row],[Peso]]/Tabela2[[#This Row],[Altura]]^2</f>
        <v>19.003908350962746</v>
      </c>
      <c r="F79">
        <v>62</v>
      </c>
      <c r="G79" t="s">
        <v>110</v>
      </c>
      <c r="H79" t="s">
        <v>84</v>
      </c>
      <c r="I79" t="s">
        <v>104</v>
      </c>
      <c r="J79" t="s">
        <v>102</v>
      </c>
      <c r="O79" t="s">
        <v>88</v>
      </c>
      <c r="P79" t="s">
        <v>114</v>
      </c>
      <c r="Q79" t="s">
        <v>101</v>
      </c>
      <c r="R79">
        <v>600</v>
      </c>
      <c r="S79" t="s">
        <v>91</v>
      </c>
      <c r="T79" t="s">
        <v>86</v>
      </c>
      <c r="U79" t="s">
        <v>130</v>
      </c>
      <c r="V79">
        <v>4</v>
      </c>
    </row>
    <row r="80" spans="1:22" x14ac:dyDescent="0.25">
      <c r="A80" t="s">
        <v>82</v>
      </c>
      <c r="B80">
        <v>20</v>
      </c>
      <c r="C80">
        <v>69</v>
      </c>
      <c r="D80" s="10">
        <v>1.7</v>
      </c>
      <c r="E80" s="4">
        <f>Tabela2[[#This Row],[Peso]]/Tabela2[[#This Row],[Altura]]^2</f>
        <v>23.87543252595156</v>
      </c>
      <c r="F80">
        <v>77</v>
      </c>
      <c r="G80" t="s">
        <v>161</v>
      </c>
      <c r="H80" t="s">
        <v>84</v>
      </c>
      <c r="I80" t="s">
        <v>135</v>
      </c>
      <c r="J80" t="s">
        <v>86</v>
      </c>
      <c r="K80" t="s">
        <v>145</v>
      </c>
      <c r="O80" t="s">
        <v>88</v>
      </c>
      <c r="P80" t="s">
        <v>89</v>
      </c>
      <c r="Q80" t="s">
        <v>101</v>
      </c>
      <c r="R80">
        <v>600</v>
      </c>
      <c r="S80" t="s">
        <v>95</v>
      </c>
      <c r="T80" t="s">
        <v>86</v>
      </c>
      <c r="U80" t="s">
        <v>160</v>
      </c>
      <c r="V80">
        <v>4</v>
      </c>
    </row>
    <row r="81" spans="1:22" x14ac:dyDescent="0.25">
      <c r="A81" t="s">
        <v>82</v>
      </c>
      <c r="B81">
        <v>21</v>
      </c>
      <c r="C81">
        <v>69</v>
      </c>
      <c r="D81" s="10">
        <v>1.66</v>
      </c>
      <c r="E81" s="4">
        <f>Tabela2[[#This Row],[Peso]]/Tabela2[[#This Row],[Altura]]^2</f>
        <v>25.039918710988534</v>
      </c>
      <c r="F81">
        <v>78</v>
      </c>
      <c r="G81" t="s">
        <v>93</v>
      </c>
      <c r="H81" t="s">
        <v>84</v>
      </c>
      <c r="I81" t="s">
        <v>135</v>
      </c>
      <c r="J81" t="s">
        <v>86</v>
      </c>
      <c r="K81" t="s">
        <v>145</v>
      </c>
      <c r="M81" t="s">
        <v>145</v>
      </c>
      <c r="O81" t="s">
        <v>88</v>
      </c>
      <c r="P81" t="s">
        <v>114</v>
      </c>
      <c r="Q81" t="s">
        <v>117</v>
      </c>
      <c r="R81">
        <v>500</v>
      </c>
      <c r="S81" t="s">
        <v>95</v>
      </c>
      <c r="T81" t="s">
        <v>86</v>
      </c>
      <c r="U81" t="s">
        <v>136</v>
      </c>
      <c r="V81">
        <v>5</v>
      </c>
    </row>
    <row r="82" spans="1:22" x14ac:dyDescent="0.25">
      <c r="A82" t="s">
        <v>97</v>
      </c>
      <c r="B82">
        <v>25</v>
      </c>
      <c r="C82">
        <v>92</v>
      </c>
      <c r="D82" s="10">
        <v>1.86</v>
      </c>
      <c r="E82" s="4">
        <f>Tabela2[[#This Row],[Peso]]/Tabela2[[#This Row],[Altura]]^2</f>
        <v>26.592669672794539</v>
      </c>
      <c r="F82">
        <v>94</v>
      </c>
      <c r="G82" t="s">
        <v>162</v>
      </c>
      <c r="H82" t="s">
        <v>84</v>
      </c>
      <c r="I82" t="s">
        <v>142</v>
      </c>
      <c r="J82" t="s">
        <v>86</v>
      </c>
      <c r="K82" t="s">
        <v>145</v>
      </c>
      <c r="L82" t="s">
        <v>145</v>
      </c>
      <c r="M82" t="s">
        <v>145</v>
      </c>
      <c r="O82" t="s">
        <v>88</v>
      </c>
      <c r="P82" t="s">
        <v>114</v>
      </c>
      <c r="Q82" t="s">
        <v>101</v>
      </c>
      <c r="R82">
        <v>600</v>
      </c>
      <c r="S82" t="s">
        <v>91</v>
      </c>
      <c r="T82" t="s">
        <v>86</v>
      </c>
      <c r="U82" t="s">
        <v>109</v>
      </c>
      <c r="V82">
        <v>1</v>
      </c>
    </row>
    <row r="83" spans="1:22" x14ac:dyDescent="0.25">
      <c r="A83" t="s">
        <v>97</v>
      </c>
      <c r="B83">
        <v>29</v>
      </c>
      <c r="C83">
        <v>65</v>
      </c>
      <c r="D83" s="10">
        <v>1.78</v>
      </c>
      <c r="E83" s="4">
        <f>Tabela2[[#This Row],[Peso]]/Tabela2[[#This Row],[Altura]]^2</f>
        <v>20.515086478979924</v>
      </c>
      <c r="F83">
        <v>73</v>
      </c>
      <c r="G83" t="s">
        <v>110</v>
      </c>
      <c r="H83" t="s">
        <v>84</v>
      </c>
      <c r="I83" t="s">
        <v>104</v>
      </c>
      <c r="J83" t="s">
        <v>102</v>
      </c>
      <c r="O83" t="s">
        <v>108</v>
      </c>
      <c r="P83" t="s">
        <v>100</v>
      </c>
      <c r="Q83" t="s">
        <v>101</v>
      </c>
      <c r="R83">
        <v>600</v>
      </c>
      <c r="S83" t="s">
        <v>95</v>
      </c>
      <c r="T83" t="s">
        <v>86</v>
      </c>
      <c r="U83" t="s">
        <v>163</v>
      </c>
      <c r="V83">
        <v>3</v>
      </c>
    </row>
    <row r="84" spans="1:22" x14ac:dyDescent="0.25">
      <c r="A84" t="s">
        <v>82</v>
      </c>
      <c r="B84">
        <v>23</v>
      </c>
      <c r="C84">
        <v>55</v>
      </c>
      <c r="D84" s="10">
        <v>1.67</v>
      </c>
      <c r="E84" s="4">
        <f>Tabela2[[#This Row],[Peso]]/Tabela2[[#This Row],[Altura]]^2</f>
        <v>19.721036967980208</v>
      </c>
      <c r="F84">
        <v>68</v>
      </c>
      <c r="G84" t="s">
        <v>110</v>
      </c>
      <c r="H84" t="s">
        <v>84</v>
      </c>
      <c r="I84" t="s">
        <v>104</v>
      </c>
      <c r="J84" t="s">
        <v>102</v>
      </c>
      <c r="O84" t="s">
        <v>108</v>
      </c>
      <c r="P84" t="s">
        <v>100</v>
      </c>
      <c r="Q84" t="s">
        <v>90</v>
      </c>
      <c r="R84">
        <v>500</v>
      </c>
      <c r="S84" t="s">
        <v>95</v>
      </c>
      <c r="T84" t="s">
        <v>86</v>
      </c>
      <c r="U84" t="s">
        <v>163</v>
      </c>
      <c r="V84">
        <v>1</v>
      </c>
    </row>
    <row r="85" spans="1:22" x14ac:dyDescent="0.25">
      <c r="A85" t="s">
        <v>97</v>
      </c>
      <c r="B85">
        <v>22</v>
      </c>
      <c r="C85">
        <v>90</v>
      </c>
      <c r="D85" s="10">
        <v>1.94</v>
      </c>
      <c r="E85" s="4">
        <f>Tabela2[[#This Row],[Peso]]/Tabela2[[#This Row],[Altura]]^2</f>
        <v>23.913274524391539</v>
      </c>
      <c r="F85">
        <v>87</v>
      </c>
      <c r="G85" t="s">
        <v>164</v>
      </c>
      <c r="H85" t="s">
        <v>84</v>
      </c>
      <c r="I85" t="s">
        <v>85</v>
      </c>
      <c r="J85" t="s">
        <v>86</v>
      </c>
      <c r="K85" t="s">
        <v>145</v>
      </c>
      <c r="M85" t="s">
        <v>145</v>
      </c>
      <c r="O85" t="s">
        <v>88</v>
      </c>
      <c r="P85" t="s">
        <v>89</v>
      </c>
      <c r="Q85" t="s">
        <v>101</v>
      </c>
      <c r="R85">
        <v>500</v>
      </c>
      <c r="S85" t="s">
        <v>95</v>
      </c>
      <c r="T85" t="s">
        <v>86</v>
      </c>
      <c r="U85" t="s">
        <v>92</v>
      </c>
      <c r="V85">
        <v>5</v>
      </c>
    </row>
    <row r="86" spans="1:22" x14ac:dyDescent="0.25">
      <c r="A86" t="s">
        <v>82</v>
      </c>
      <c r="B86">
        <v>20</v>
      </c>
      <c r="C86">
        <v>49</v>
      </c>
      <c r="D86" s="10">
        <v>1.6</v>
      </c>
      <c r="E86" s="4">
        <f>Tabela2[[#This Row],[Peso]]/Tabela2[[#This Row],[Altura]]^2</f>
        <v>19.140624999999996</v>
      </c>
      <c r="F86">
        <v>66</v>
      </c>
      <c r="G86" t="s">
        <v>83</v>
      </c>
      <c r="H86" t="s">
        <v>84</v>
      </c>
      <c r="I86" t="s">
        <v>104</v>
      </c>
      <c r="J86" t="s">
        <v>102</v>
      </c>
      <c r="O86" t="s">
        <v>88</v>
      </c>
      <c r="P86" t="s">
        <v>89</v>
      </c>
      <c r="Q86" t="s">
        <v>90</v>
      </c>
      <c r="R86">
        <v>350</v>
      </c>
      <c r="S86" t="s">
        <v>95</v>
      </c>
      <c r="T86" t="s">
        <v>86</v>
      </c>
      <c r="U86" t="s">
        <v>92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5E3D657F-1EC9-426F-87DB-F02E5A4BD036}">
      <formula1>"F,M"</formula1>
    </dataValidation>
    <dataValidation type="whole" allowBlank="1" showInputMessage="1" showErrorMessage="1" sqref="C2:C86" xr:uid="{5A66881C-14FB-4FEE-8533-C51C8D3F166E}">
      <formula1>40</formula1>
      <formula2>140</formula2>
    </dataValidation>
    <dataValidation type="decimal" allowBlank="1" showInputMessage="1" showErrorMessage="1" sqref="D2:D86" xr:uid="{9A09B00E-9F40-403A-8AC3-2486D1A21C6F}">
      <formula1>1.4</formula1>
      <formula2>2.2</formula2>
    </dataValidation>
    <dataValidation type="whole" allowBlank="1" showInputMessage="1" showErrorMessage="1" sqref="F2:F86" xr:uid="{30E2A732-4868-4218-855A-5E2E9C079770}">
      <formula1>45</formula1>
      <formula2>130</formula2>
    </dataValidation>
    <dataValidation type="list" allowBlank="1" showInputMessage="1" showErrorMessage="1" sqref="I2:I86" xr:uid="{1EBD5A33-C0FC-44DD-AB81-9AC1E1A954A4}">
      <formula1>"A+,A-,B+,B-,AB+, AB-,O+,O-"</formula1>
    </dataValidation>
    <dataValidation type="list" allowBlank="1" showInputMessage="1" showErrorMessage="1" sqref="O2:O86" xr:uid="{157264ED-39FF-4E3F-AB5D-BB4391026C60}">
      <formula1>"Onívoro,Vegetariano,Vegano,Outros"</formula1>
    </dataValidation>
    <dataValidation type="list" allowBlank="1" showInputMessage="1" showErrorMessage="1" sqref="P2:P86" xr:uid="{330A490E-0560-460C-A886-BB1F851AFBA0}">
      <formula1>"Nunca,Parou,As vezes,De 1-10/dia,Mais de 10/dia"</formula1>
    </dataValidation>
    <dataValidation type="list" allowBlank="1" showInputMessage="1" showErrorMessage="1" sqref="Q2:Q86" xr:uid="{A9CAA732-72AA-487D-8E51-63097FD08F66}">
      <formula1>"Nunca,Raramente,Frequentemente,Sempre"</formula1>
    </dataValidation>
    <dataValidation type="whole" allowBlank="1" showInputMessage="1" showErrorMessage="1" sqref="R2:R86" xr:uid="{6FEEB9C9-6FEE-43DB-ADA4-00764E92DCBF}">
      <formula1>100</formula1>
      <formula2>1700</formula2>
    </dataValidation>
    <dataValidation type="list" allowBlank="1" showInputMessage="1" showErrorMessage="1" sqref="S2:S86" xr:uid="{EFA17761-8F78-439F-AEA6-7A49D96F5A95}">
      <formula1>"Nada,Água,Suco,Refri,Outros"</formula1>
    </dataValidation>
    <dataValidation type="whole" allowBlank="1" showInputMessage="1" showErrorMessage="1" sqref="V2:V86" xr:uid="{20F95E6A-714B-4004-A43D-DC71EEE877F5}">
      <formula1>0</formula1>
      <formula2>7</formula2>
    </dataValidation>
    <dataValidation type="list" allowBlank="1" showInputMessage="1" showErrorMessage="1" sqref="T2:T86" xr:uid="{F5D88469-B6A2-4016-BE52-1A3D1E0411F4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3DEA-B216-4E07-A2D2-0598BFF7969A}">
  <sheetPr>
    <tabColor rgb="FF7030A0"/>
  </sheetPr>
  <dimension ref="A1:I15"/>
  <sheetViews>
    <sheetView showGridLines="0" zoomScaleNormal="100" workbookViewId="0">
      <selection activeCell="A14" sqref="A14"/>
    </sheetView>
  </sheetViews>
  <sheetFormatPr defaultRowHeight="15" x14ac:dyDescent="0.25"/>
  <cols>
    <col min="1" max="1" width="15.28515625" style="15" customWidth="1"/>
    <col min="2" max="2" width="11" style="15" customWidth="1"/>
    <col min="3" max="3" width="3.7109375" style="15" customWidth="1"/>
    <col min="4" max="4" width="11.5703125" style="15" customWidth="1"/>
    <col min="5" max="5" width="5.140625" style="15" bestFit="1" customWidth="1"/>
    <col min="6" max="6" width="4.140625" style="15" customWidth="1"/>
    <col min="7" max="7" width="11.5703125" style="15" bestFit="1" customWidth="1"/>
    <col min="8" max="8" width="6.140625" style="15" bestFit="1" customWidth="1"/>
    <col min="9" max="16384" width="9.140625" style="15"/>
  </cols>
  <sheetData>
    <row r="1" spans="1:9" x14ac:dyDescent="0.25">
      <c r="A1" s="15" t="s">
        <v>31</v>
      </c>
      <c r="B1" s="15" t="s">
        <v>32</v>
      </c>
    </row>
    <row r="2" spans="1:9" x14ac:dyDescent="0.25">
      <c r="A2" s="76" t="s">
        <v>33</v>
      </c>
      <c r="B2" s="76"/>
      <c r="D2" s="77" t="s">
        <v>34</v>
      </c>
      <c r="E2" s="78"/>
      <c r="G2" s="23" t="s">
        <v>35</v>
      </c>
      <c r="H2" s="24"/>
      <c r="I2" s="15" t="s">
        <v>36</v>
      </c>
    </row>
    <row r="3" spans="1:9" x14ac:dyDescent="0.25">
      <c r="A3" s="79" t="s">
        <v>37</v>
      </c>
      <c r="B3" s="79"/>
      <c r="D3" s="23" t="s">
        <v>2</v>
      </c>
      <c r="E3" s="23"/>
      <c r="F3" s="15" t="s">
        <v>36</v>
      </c>
      <c r="G3" s="23" t="s">
        <v>38</v>
      </c>
      <c r="H3" s="23"/>
      <c r="I3" s="15" t="s">
        <v>36</v>
      </c>
    </row>
    <row r="4" spans="1:9" x14ac:dyDescent="0.25">
      <c r="A4" s="25" t="s">
        <v>1</v>
      </c>
      <c r="B4" s="26"/>
      <c r="C4" s="15" t="s">
        <v>36</v>
      </c>
      <c r="D4" s="23" t="s">
        <v>39</v>
      </c>
      <c r="E4" s="23"/>
      <c r="F4" s="15" t="s">
        <v>36</v>
      </c>
      <c r="G4" s="23" t="s">
        <v>40</v>
      </c>
      <c r="H4" s="23"/>
      <c r="I4" s="15" t="s">
        <v>36</v>
      </c>
    </row>
    <row r="5" spans="1:9" x14ac:dyDescent="0.25">
      <c r="A5" s="25" t="s">
        <v>2</v>
      </c>
      <c r="B5" s="27"/>
      <c r="C5" s="15" t="s">
        <v>36</v>
      </c>
      <c r="D5" s="23" t="s">
        <v>41</v>
      </c>
      <c r="E5" s="23"/>
      <c r="F5" s="15" t="s">
        <v>36</v>
      </c>
      <c r="G5" s="23" t="s">
        <v>42</v>
      </c>
      <c r="H5" s="23"/>
      <c r="I5" s="15" t="s">
        <v>36</v>
      </c>
    </row>
    <row r="6" spans="1:9" x14ac:dyDescent="0.25">
      <c r="A6" s="25" t="s">
        <v>3</v>
      </c>
      <c r="B6" s="28"/>
      <c r="C6" s="15" t="s">
        <v>36</v>
      </c>
      <c r="D6" s="23" t="s">
        <v>43</v>
      </c>
      <c r="E6" s="23"/>
      <c r="F6" s="15" t="s">
        <v>36</v>
      </c>
      <c r="G6" s="23" t="s">
        <v>44</v>
      </c>
      <c r="H6" s="23"/>
      <c r="I6" s="15" t="s">
        <v>36</v>
      </c>
    </row>
    <row r="7" spans="1:9" x14ac:dyDescent="0.25">
      <c r="A7" s="25"/>
      <c r="B7" s="28"/>
      <c r="C7" s="15" t="s">
        <v>36</v>
      </c>
      <c r="D7" s="23" t="s">
        <v>45</v>
      </c>
      <c r="E7" s="24"/>
      <c r="F7" s="15" t="s">
        <v>36</v>
      </c>
      <c r="G7" s="23" t="s">
        <v>46</v>
      </c>
      <c r="H7" s="23"/>
      <c r="I7" s="15" t="s">
        <v>36</v>
      </c>
    </row>
    <row r="8" spans="1:9" x14ac:dyDescent="0.25">
      <c r="A8" s="25"/>
      <c r="B8" s="28"/>
      <c r="C8" s="15" t="s">
        <v>36</v>
      </c>
      <c r="D8" s="23" t="s">
        <v>47</v>
      </c>
      <c r="E8" s="23"/>
      <c r="F8" s="15" t="s">
        <v>36</v>
      </c>
    </row>
    <row r="9" spans="1:9" x14ac:dyDescent="0.25">
      <c r="A9" s="25"/>
      <c r="B9" s="29"/>
      <c r="C9" s="15" t="s">
        <v>36</v>
      </c>
      <c r="D9" s="23" t="s">
        <v>48</v>
      </c>
      <c r="E9" s="23"/>
      <c r="F9" s="15" t="s">
        <v>36</v>
      </c>
    </row>
    <row r="10" spans="1:9" x14ac:dyDescent="0.25">
      <c r="A10" s="80" t="s">
        <v>49</v>
      </c>
      <c r="B10" s="81"/>
      <c r="D10" s="23" t="s">
        <v>50</v>
      </c>
      <c r="E10" s="23"/>
      <c r="F10" s="15" t="s">
        <v>36</v>
      </c>
    </row>
    <row r="11" spans="1:9" x14ac:dyDescent="0.25">
      <c r="A11" s="30" t="s">
        <v>51</v>
      </c>
      <c r="B11" s="30"/>
      <c r="C11" s="15" t="s">
        <v>36</v>
      </c>
      <c r="D11" s="23" t="s">
        <v>52</v>
      </c>
      <c r="E11" s="23"/>
      <c r="F11" s="15" t="s">
        <v>36</v>
      </c>
    </row>
    <row r="12" spans="1:9" ht="17.25" x14ac:dyDescent="0.25">
      <c r="A12" s="30" t="s">
        <v>53</v>
      </c>
      <c r="B12" s="30"/>
      <c r="C12" s="15" t="s">
        <v>54</v>
      </c>
      <c r="D12" s="23" t="s">
        <v>55</v>
      </c>
      <c r="E12" s="23"/>
      <c r="F12" s="15" t="s">
        <v>36</v>
      </c>
    </row>
    <row r="13" spans="1:9" x14ac:dyDescent="0.25">
      <c r="A13" s="30" t="s">
        <v>56</v>
      </c>
      <c r="B13" s="30"/>
      <c r="C13" s="15" t="s">
        <v>36</v>
      </c>
      <c r="D13" s="23" t="s">
        <v>57</v>
      </c>
      <c r="E13" s="23"/>
      <c r="F13" s="15" t="s">
        <v>36</v>
      </c>
    </row>
    <row r="14" spans="1:9" ht="30" x14ac:dyDescent="0.25">
      <c r="A14" s="31" t="s">
        <v>58</v>
      </c>
      <c r="B14" s="32"/>
      <c r="D14" s="23" t="s">
        <v>59</v>
      </c>
      <c r="E14" s="23"/>
      <c r="F14" s="15" t="s">
        <v>36</v>
      </c>
    </row>
    <row r="15" spans="1:9" x14ac:dyDescent="0.25">
      <c r="D15" s="23" t="s">
        <v>60</v>
      </c>
      <c r="E15" s="23"/>
      <c r="F15" s="15" t="s">
        <v>36</v>
      </c>
    </row>
  </sheetData>
  <mergeCells count="4">
    <mergeCell ref="A2:B2"/>
    <mergeCell ref="D2:E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F085-32C2-4808-AAA9-21C46E260553}">
  <sheetPr>
    <tabColor rgb="FFFFC000"/>
  </sheetPr>
  <dimension ref="A1:B14"/>
  <sheetViews>
    <sheetView showGridLines="0" zoomScale="110" zoomScaleNormal="110" zoomScaleSheetLayoutView="100" workbookViewId="0">
      <selection activeCell="A14" sqref="A14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31</v>
      </c>
      <c r="B1" t="s">
        <v>61</v>
      </c>
    </row>
    <row r="2" spans="1:2" x14ac:dyDescent="0.25">
      <c r="A2" s="82" t="s">
        <v>33</v>
      </c>
      <c r="B2" s="82"/>
    </row>
    <row r="3" spans="1:2" x14ac:dyDescent="0.25">
      <c r="A3" s="83" t="s">
        <v>37</v>
      </c>
      <c r="B3" s="83"/>
    </row>
    <row r="4" spans="1:2" x14ac:dyDescent="0.25">
      <c r="A4" s="33" t="s">
        <v>1</v>
      </c>
      <c r="B4" s="34"/>
    </row>
    <row r="5" spans="1:2" x14ac:dyDescent="0.25">
      <c r="A5" s="33" t="s">
        <v>2</v>
      </c>
      <c r="B5" s="35"/>
    </row>
    <row r="6" spans="1:2" x14ac:dyDescent="0.25">
      <c r="A6" s="33" t="s">
        <v>3</v>
      </c>
      <c r="B6" s="36"/>
    </row>
    <row r="7" spans="1:2" x14ac:dyDescent="0.25">
      <c r="A7" s="33"/>
      <c r="B7" s="36"/>
    </row>
    <row r="8" spans="1:2" x14ac:dyDescent="0.25">
      <c r="A8" s="33"/>
      <c r="B8" s="36"/>
    </row>
    <row r="9" spans="1:2" x14ac:dyDescent="0.25">
      <c r="A9" s="33"/>
      <c r="B9" s="37"/>
    </row>
    <row r="10" spans="1:2" x14ac:dyDescent="0.25">
      <c r="A10" s="84" t="s">
        <v>49</v>
      </c>
      <c r="B10" s="85"/>
    </row>
    <row r="11" spans="1:2" x14ac:dyDescent="0.25">
      <c r="A11" s="38" t="s">
        <v>51</v>
      </c>
      <c r="B11" s="38"/>
    </row>
    <row r="12" spans="1:2" x14ac:dyDescent="0.25">
      <c r="A12" s="38" t="s">
        <v>53</v>
      </c>
      <c r="B12" s="38"/>
    </row>
    <row r="13" spans="1:2" x14ac:dyDescent="0.25">
      <c r="A13" s="38" t="s">
        <v>56</v>
      </c>
      <c r="B13" s="38"/>
    </row>
    <row r="14" spans="1:2" ht="30" x14ac:dyDescent="0.25">
      <c r="A14" s="39" t="s">
        <v>58</v>
      </c>
      <c r="B14" s="38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D0967-58C7-4C34-8224-8B6B969727C4}">
  <ds:schemaRefs>
    <ds:schemaRef ds:uri="http://schemas.openxmlformats.org/package/2006/metadata/core-properties"/>
    <ds:schemaRef ds:uri="bd5e7e67-6a42-4719-a78c-b2ab916164a2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52668049-c48e-41c3-b455-55389fa56155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F32875-B84C-4709-9AA2-D227F0560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B07DA-1384-40FF-80DE-E7A121CA3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Medidas_Tendencia_Central1</vt:lpstr>
      <vt:lpstr>Medidas_Tendencia_Central2</vt:lpstr>
      <vt:lpstr>Separatriz</vt:lpstr>
      <vt:lpstr>Box-Plot</vt:lpstr>
      <vt:lpstr>Dispersão</vt:lpstr>
      <vt:lpstr>Variância.Desvio_Padrao</vt:lpstr>
      <vt:lpstr>Dados</vt:lpstr>
      <vt:lpstr>Medidas_Peso</vt:lpstr>
      <vt:lpstr>Medidas_Cintura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 Beatriz Arci Salgado</dc:creator>
  <cp:lastModifiedBy>Rosimara Beatriz Arci Salgado</cp:lastModifiedBy>
  <dcterms:created xsi:type="dcterms:W3CDTF">2022-03-22T16:13:19Z</dcterms:created>
  <dcterms:modified xsi:type="dcterms:W3CDTF">2022-04-05T12:55:24Z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