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637" documentId="11_FE4855BF84DCCE436F107A399131F45B7AFB1D1F" xr6:coauthVersionLast="47" xr6:coauthVersionMax="47" xr10:uidLastSave="{D8D1EE9E-0FBD-4E77-B869-AD997919C350}"/>
  <bookViews>
    <workbookView xWindow="240" yWindow="105" windowWidth="14805" windowHeight="8010" activeTab="2" xr2:uid="{00000000-000D-0000-FFFF-FFFF00000000}"/>
  </bookViews>
  <sheets>
    <sheet name="Meu gráfico" sheetId="3" r:id="rId1"/>
    <sheet name="Produtos" sheetId="1" r:id="rId2"/>
    <sheet name="Tabela de Produto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D24" i="2"/>
  <c r="F2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25" i="1"/>
  <c r="D25" i="1"/>
  <c r="E25" i="1" l="1"/>
  <c r="G25" i="1"/>
  <c r="E24" i="2" l="1"/>
  <c r="G24" i="2"/>
</calcChain>
</file>

<file path=xl/sharedStrings.xml><?xml version="1.0" encoding="utf-8"?>
<sst xmlns="http://schemas.openxmlformats.org/spreadsheetml/2006/main" count="134" uniqueCount="29">
  <si>
    <t>Meteora</t>
  </si>
  <si>
    <t>Produtos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</si>
  <si>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</si>
  <si>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</si>
  <si>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</si>
  <si>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</si>
  <si>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</si>
  <si>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</si>
  <si>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</si>
  <si>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</si>
  <si>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</si>
  <si>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</si>
  <si>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</si>
  <si>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</si>
  <si>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</si>
  <si>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</si>
  <si>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</si>
  <si>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</si>
  <si>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</si>
  <si>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</si>
  <si>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</si>
  <si>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</si>
  <si>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</si>
  <si>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</si>
  <si>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</si>
  <si>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</si>
  <si>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Totais</t>
  </si>
  <si>
    <t>Valor c/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</si>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</sst>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3" borderId="3" xfId="0" applyFont="1" applyFill="1" applyBorder="1"/>
    <xf numFmtId="164" fontId="3" fillId="0" borderId="5" xfId="0" applyNumberFormat="1" applyFont="1" applyBorder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44" fontId="3" fillId="0" borderId="0" xfId="0" applyNumberFormat="1" applyFont="1"/>
    <xf numFmtId="0" fontId="2" fillId="6" borderId="9" xfId="0" applyFont="1" applyFill="1" applyBorder="1"/>
    <xf numFmtId="9" fontId="3" fillId="0" borderId="10" xfId="0" applyNumberFormat="1" applyFont="1" applyBorder="1"/>
    <xf numFmtId="164" fontId="5" fillId="4" borderId="0" xfId="0" applyNumberFormat="1" applyFont="1" applyFill="1"/>
    <xf numFmtId="0" fontId="5" fillId="4" borderId="0" xfId="0" applyFont="1" applyFill="1"/>
    <xf numFmtId="0" fontId="4" fillId="3" borderId="11" xfId="0" applyFont="1" applyFill="1" applyBorder="1"/>
    <xf numFmtId="9" fontId="3" fillId="0" borderId="11" xfId="0" applyNumberFormat="1" applyFont="1" applyBorder="1"/>
    <xf numFmtId="0" fontId="4" fillId="3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Produtos!$F$3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Produtos!$A$4:$A$23</c:f>
              <c:strCache>
                <c:ptCount val="20"/>
                <c:pt idx="0">
                  <c:v>Camiseta Lisa</c:v>
                </c:pt>
                <c:pt idx="1">
                  <c:v>Camiseta Lisa</c:v>
                </c:pt>
                <c:pt idx="2">
                  <c:v>Camiseta Lisa</c:v>
                </c:pt>
                <c:pt idx="3">
                  <c:v>Óculos </c:v>
                </c:pt>
                <c:pt idx="4">
                  <c:v>Jaqueta </c:v>
                </c:pt>
                <c:pt idx="5">
                  <c:v>Jaqueta </c:v>
                </c:pt>
                <c:pt idx="6">
                  <c:v>Jaqueta </c:v>
                </c:pt>
                <c:pt idx="7">
                  <c:v>Calça </c:v>
                </c:pt>
                <c:pt idx="8">
                  <c:v>Calça </c:v>
                </c:pt>
                <c:pt idx="9">
                  <c:v>Calça </c:v>
                </c:pt>
                <c:pt idx="10">
                  <c:v>Vestido </c:v>
                </c:pt>
                <c:pt idx="11">
                  <c:v>Bermuda</c:v>
                </c:pt>
                <c:pt idx="12">
                  <c:v>Bermuda</c:v>
                </c:pt>
                <c:pt idx="13">
                  <c:v>Bermuda</c:v>
                </c:pt>
                <c:pt idx="14">
                  <c:v>Tênis</c:v>
                </c:pt>
                <c:pt idx="15">
                  <c:v>Tênis</c:v>
                </c:pt>
                <c:pt idx="16">
                  <c:v>Tênis</c:v>
                </c:pt>
                <c:pt idx="17">
                  <c:v>Bolsa</c:v>
                </c:pt>
                <c:pt idx="18">
                  <c:v>Boné</c:v>
                </c:pt>
                <c:pt idx="19">
                  <c:v>Cinto</c:v>
                </c:pt>
              </c:strCache>
            </c:strRef>
          </c:cat>
          <c:val>
            <c:numRef>
              <c:f>Produtos!$F$4:$F$23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11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6-44BD-9957-54F19968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809287"/>
        <c:axId val="805581832"/>
      </c:barChart>
      <c:valAx>
        <c:axId val="80558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09287"/>
        <c:crosses val="autoZero"/>
        <c:crossBetween val="between"/>
      </c:valAx>
      <c:catAx>
        <c:axId val="1915809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81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Produtos!$F$3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Produtos!$A$4:$A$23</c:f>
              <c:strCache>
                <c:ptCount val="20"/>
                <c:pt idx="0">
                  <c:v>Camiseta Lisa</c:v>
                </c:pt>
                <c:pt idx="1">
                  <c:v>Camiseta Lisa</c:v>
                </c:pt>
                <c:pt idx="2">
                  <c:v>Camiseta Lisa</c:v>
                </c:pt>
                <c:pt idx="3">
                  <c:v>Óculos </c:v>
                </c:pt>
                <c:pt idx="4">
                  <c:v>Jaqueta </c:v>
                </c:pt>
                <c:pt idx="5">
                  <c:v>Jaqueta </c:v>
                </c:pt>
                <c:pt idx="6">
                  <c:v>Jaqueta </c:v>
                </c:pt>
                <c:pt idx="7">
                  <c:v>Calça </c:v>
                </c:pt>
                <c:pt idx="8">
                  <c:v>Calça </c:v>
                </c:pt>
                <c:pt idx="9">
                  <c:v>Calça </c:v>
                </c:pt>
                <c:pt idx="10">
                  <c:v>Vestido </c:v>
                </c:pt>
                <c:pt idx="11">
                  <c:v>Bermuda</c:v>
                </c:pt>
                <c:pt idx="12">
                  <c:v>Bermuda</c:v>
                </c:pt>
                <c:pt idx="13">
                  <c:v>Bermuda</c:v>
                </c:pt>
                <c:pt idx="14">
                  <c:v>Tênis</c:v>
                </c:pt>
                <c:pt idx="15">
                  <c:v>Tênis</c:v>
                </c:pt>
                <c:pt idx="16">
                  <c:v>Tênis</c:v>
                </c:pt>
                <c:pt idx="17">
                  <c:v>Bolsa</c:v>
                </c:pt>
                <c:pt idx="18">
                  <c:v>Boné</c:v>
                </c:pt>
                <c:pt idx="19">
                  <c:v>Cinto</c:v>
                </c:pt>
              </c:strCache>
            </c:strRef>
          </c:cat>
          <c:val>
            <c:numRef>
              <c:f>Produtos!$F$4:$F$23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11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8-4E6E-A796-DB57B9B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95816"/>
        <c:axId val="401487368"/>
      </c:barChart>
      <c:catAx>
        <c:axId val="5894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7368"/>
        <c:crosses val="autoZero"/>
        <c:auto val="1"/>
        <c:lblAlgn val="ctr"/>
        <c:lblOffset val="100"/>
        <c:noMultiLvlLbl val="0"/>
      </c:catAx>
      <c:valAx>
        <c:axId val="4014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161925</xdr:rowOff>
    </xdr:from>
    <xdr:to>
      <xdr:col>7</xdr:col>
      <xdr:colOff>514350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7129B-F667-44CF-AD95-FB5EFC211517}"/>
            </a:ext>
            <a:ext uri="{147F2762-F138-4A5C-976F-8EAC2B608ADB}">
              <a16:predDERef xmlns:a16="http://schemas.microsoft.com/office/drawing/2014/main" pred="{BB334C32-99D2-BA16-D431-F16AC1719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171450</xdr:rowOff>
    </xdr:from>
    <xdr:to>
      <xdr:col>15</xdr:col>
      <xdr:colOff>419100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38363E-E5A9-48D4-A8E5-6C79A2158226}"/>
            </a:ext>
            <a:ext uri="{147F2762-F138-4A5C-976F-8EAC2B608ADB}">
              <a16:predDERef xmlns:a16="http://schemas.microsoft.com/office/drawing/2014/main" pred="{0CD7129B-F667-44CF-AD95-FB5EFC211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44D96E-F696-4FBB-AE75-9022E568B45A}" name="Tabela2" displayName="Tabela2" ref="A3:G24" totalsRowCount="1" headerRowDxfId="15" dataDxfId="14">
  <autoFilter ref="A3:G23" xr:uid="{1244D96E-F696-4FBB-AE75-9022E568B45A}"/>
  <tableColumns count="7">
    <tableColumn id="1" xr3:uid="{DEB21FD6-50DD-4068-B26B-0EF305E03561}" name="Produtos" totalsRowLabel="Total" dataDxfId="12" totalsRowDxfId="13"/>
    <tableColumn id="2" xr3:uid="{0EAFC954-FA9B-4D4E-AE80-F0EEAD301F5D}" name="Tamanho" dataDxfId="10" totalsRowDxfId="11"/>
    <tableColumn id="3" xr3:uid="{416E8EEF-1272-43F0-A25A-6C920DB7BC93}" name="Categoria" dataDxfId="8" totalsRowDxfId="9"/>
    <tableColumn id="4" xr3:uid="{563356A9-A259-4570-80E5-0636B034D06C}" name="Preço Unitário" totalsRowFunction="sum" dataDxfId="6" totalsRowDxfId="7"/>
    <tableColumn id="8" xr3:uid="{30B3932A-96B0-467C-949A-07636EE168BE}" name="Valor c/ Desconto" totalsRowFunction="sum" dataDxfId="4" totalsRowDxfId="5">
      <calculatedColumnFormula>Tabela2[[#This Row],[Preço Unitário]]-Tabela2[[#This Row],[Preço Unitário]]*$I$4</calculatedColumnFormula>
    </tableColumn>
    <tableColumn id="5" xr3:uid="{A7A296EC-C34C-42B3-85F5-D3EE31186637}" name="Qtd" totalsRowFunction="sum" dataDxfId="2" totalsRowDxfId="3"/>
    <tableColumn id="6" xr3:uid="{D249DB99-8E60-4520-9223-15F1F4E2DBA9}" name="Valor Total" totalsRowFunction="sum" dataDxfId="0" totalsRowDxfId="1">
      <calculatedColumnFormula>Tabela2[[#This Row],[Valor c/ Desconto]]*Tabela2[[#This Row],[Qtd]]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6A2A-EED7-4976-8584-FA2B303E4195}">
  <dimension ref="A1"/>
  <sheetViews>
    <sheetView topLeftCell="A6" workbookViewId="0">
      <selection activeCell="K10" sqref="K1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B15" workbookViewId="0">
      <selection activeCell="E25" sqref="E25"/>
    </sheetView>
  </sheetViews>
  <sheetFormatPr defaultRowHeight="15"/>
  <cols>
    <col min="1" max="1" width="12.85546875" bestFit="1" customWidth="1"/>
    <col min="2" max="2" width="12" style="1" bestFit="1" customWidth="1"/>
    <col min="3" max="3" width="12.28515625" bestFit="1" customWidth="1"/>
    <col min="4" max="4" width="17.5703125" bestFit="1" customWidth="1"/>
    <col min="5" max="5" width="22.28515625" bestFit="1" customWidth="1"/>
    <col min="6" max="6" width="9.140625" customWidth="1"/>
    <col min="7" max="7" width="17.5703125" bestFit="1" customWidth="1"/>
    <col min="9" max="9" width="12" bestFit="1" customWidth="1"/>
  </cols>
  <sheetData>
    <row r="1" spans="1:9">
      <c r="A1" s="33" t="s">
        <v>0</v>
      </c>
      <c r="B1" s="33"/>
      <c r="C1" s="33"/>
      <c r="D1" s="33"/>
      <c r="E1" s="33"/>
      <c r="F1" s="33"/>
      <c r="G1" s="33"/>
    </row>
    <row r="2" spans="1:9" ht="3.75" customHeight="1">
      <c r="A2" s="7"/>
      <c r="B2" s="7"/>
      <c r="C2" s="7"/>
      <c r="D2" s="7"/>
      <c r="E2" s="7"/>
      <c r="F2" s="7"/>
      <c r="G2" s="7"/>
    </row>
    <row r="3" spans="1:9" s="2" customFormat="1" ht="18.75">
      <c r="A3" s="8" t="s">
        <v>1</v>
      </c>
      <c r="B3" s="9" t="s">
        <v>2</v>
      </c>
      <c r="C3" s="10" t="s">
        <v>3</v>
      </c>
      <c r="D3" s="10" t="s">
        <v>4</v>
      </c>
      <c r="E3" s="19" t="s">
        <v>5</v>
      </c>
      <c r="F3" s="9" t="s">
        <v>6</v>
      </c>
      <c r="G3" s="10" t="s">
        <v>7</v>
      </c>
      <c r="I3" s="28" t="s">
        <v>8</v>
      </c>
    </row>
    <row r="4" spans="1:9">
      <c r="A4" s="11" t="s">
        <v>9</v>
      </c>
      <c r="B4" s="6" t="s">
        <v>10</v>
      </c>
      <c r="C4" s="4" t="s">
        <v>11</v>
      </c>
      <c r="D4" s="15">
        <v>25.9</v>
      </c>
      <c r="E4" s="20">
        <f>D4*(1-$I$4)</f>
        <v>23.31</v>
      </c>
      <c r="F4" s="6">
        <v>12</v>
      </c>
      <c r="G4" s="15">
        <f>E4*F4</f>
        <v>279.71999999999997</v>
      </c>
      <c r="I4" s="29">
        <v>0.1</v>
      </c>
    </row>
    <row r="5" spans="1:9">
      <c r="A5" s="11" t="s">
        <v>9</v>
      </c>
      <c r="B5" s="6" t="s">
        <v>12</v>
      </c>
      <c r="C5" s="4" t="s">
        <v>11</v>
      </c>
      <c r="D5" s="15">
        <v>29.9</v>
      </c>
      <c r="E5" s="20">
        <f t="shared" ref="E5:E23" si="0">D5*(1-$I$4)</f>
        <v>26.91</v>
      </c>
      <c r="F5" s="6">
        <v>10</v>
      </c>
      <c r="G5" s="15">
        <f t="shared" ref="G5:G23" si="1">E5*F5</f>
        <v>269.10000000000002</v>
      </c>
    </row>
    <row r="6" spans="1:9">
      <c r="A6" s="11" t="s">
        <v>9</v>
      </c>
      <c r="B6" s="6" t="s">
        <v>13</v>
      </c>
      <c r="C6" s="4" t="s">
        <v>11</v>
      </c>
      <c r="D6" s="15">
        <v>32.9</v>
      </c>
      <c r="E6" s="20">
        <f t="shared" si="0"/>
        <v>29.61</v>
      </c>
      <c r="F6" s="6">
        <v>6</v>
      </c>
      <c r="G6" s="15">
        <f t="shared" si="1"/>
        <v>177.66</v>
      </c>
    </row>
    <row r="7" spans="1:9">
      <c r="A7" s="11" t="s">
        <v>14</v>
      </c>
      <c r="B7" s="6" t="s">
        <v>15</v>
      </c>
      <c r="C7" s="4" t="s">
        <v>16</v>
      </c>
      <c r="D7" s="15">
        <v>399.9</v>
      </c>
      <c r="E7" s="20">
        <f t="shared" si="0"/>
        <v>359.90999999999997</v>
      </c>
      <c r="F7" s="6">
        <v>3</v>
      </c>
      <c r="G7" s="15">
        <f t="shared" si="1"/>
        <v>1079.73</v>
      </c>
    </row>
    <row r="8" spans="1:9">
      <c r="A8" s="11" t="s">
        <v>17</v>
      </c>
      <c r="B8" s="6" t="s">
        <v>10</v>
      </c>
      <c r="C8" s="4" t="s">
        <v>11</v>
      </c>
      <c r="D8" s="15">
        <v>249.9</v>
      </c>
      <c r="E8" s="20">
        <f t="shared" si="0"/>
        <v>224.91</v>
      </c>
      <c r="F8" s="6">
        <v>1</v>
      </c>
      <c r="G8" s="15">
        <f t="shared" si="1"/>
        <v>224.91</v>
      </c>
    </row>
    <row r="9" spans="1:9">
      <c r="A9" s="11" t="s">
        <v>17</v>
      </c>
      <c r="B9" s="6" t="s">
        <v>12</v>
      </c>
      <c r="C9" s="4" t="s">
        <v>11</v>
      </c>
      <c r="D9" s="15">
        <v>259.89999999999998</v>
      </c>
      <c r="E9" s="20">
        <f t="shared" si="0"/>
        <v>233.91</v>
      </c>
      <c r="F9" s="6">
        <v>2</v>
      </c>
      <c r="G9" s="15">
        <f t="shared" si="1"/>
        <v>467.82</v>
      </c>
    </row>
    <row r="10" spans="1:9">
      <c r="A10" s="11" t="s">
        <v>17</v>
      </c>
      <c r="B10" s="6" t="s">
        <v>13</v>
      </c>
      <c r="C10" s="4" t="s">
        <v>11</v>
      </c>
      <c r="D10" s="15">
        <v>299.89999999999998</v>
      </c>
      <c r="E10" s="20">
        <f t="shared" si="0"/>
        <v>269.90999999999997</v>
      </c>
      <c r="F10" s="6">
        <v>1</v>
      </c>
      <c r="G10" s="15">
        <f t="shared" si="1"/>
        <v>269.90999999999997</v>
      </c>
    </row>
    <row r="11" spans="1:9">
      <c r="A11" s="11" t="s">
        <v>18</v>
      </c>
      <c r="B11" s="6" t="s">
        <v>10</v>
      </c>
      <c r="C11" s="4" t="s">
        <v>11</v>
      </c>
      <c r="D11" s="15">
        <v>85.9</v>
      </c>
      <c r="E11" s="20">
        <f t="shared" si="0"/>
        <v>77.31</v>
      </c>
      <c r="F11" s="6">
        <v>8</v>
      </c>
      <c r="G11" s="15">
        <f t="shared" si="1"/>
        <v>618.48</v>
      </c>
    </row>
    <row r="12" spans="1:9">
      <c r="A12" s="11" t="s">
        <v>18</v>
      </c>
      <c r="B12" s="6" t="s">
        <v>12</v>
      </c>
      <c r="C12" s="4" t="s">
        <v>11</v>
      </c>
      <c r="D12" s="15">
        <v>89.9</v>
      </c>
      <c r="E12" s="20">
        <f t="shared" si="0"/>
        <v>80.910000000000011</v>
      </c>
      <c r="F12" s="6">
        <v>5</v>
      </c>
      <c r="G12" s="15">
        <f t="shared" si="1"/>
        <v>404.55000000000007</v>
      </c>
    </row>
    <row r="13" spans="1:9">
      <c r="A13" s="11" t="s">
        <v>18</v>
      </c>
      <c r="B13" s="6" t="s">
        <v>13</v>
      </c>
      <c r="C13" s="4" t="s">
        <v>11</v>
      </c>
      <c r="D13" s="15">
        <v>92.9</v>
      </c>
      <c r="E13" s="20">
        <f t="shared" si="0"/>
        <v>83.610000000000014</v>
      </c>
      <c r="F13" s="6">
        <v>6</v>
      </c>
      <c r="G13" s="15">
        <f t="shared" si="1"/>
        <v>501.66000000000008</v>
      </c>
    </row>
    <row r="14" spans="1:9">
      <c r="A14" s="11" t="s">
        <v>19</v>
      </c>
      <c r="B14" s="6" t="s">
        <v>15</v>
      </c>
      <c r="C14" s="4" t="s">
        <v>11</v>
      </c>
      <c r="D14" s="15">
        <v>149.9</v>
      </c>
      <c r="E14" s="20">
        <f t="shared" si="0"/>
        <v>134.91</v>
      </c>
      <c r="F14" s="6">
        <v>2</v>
      </c>
      <c r="G14" s="15">
        <f t="shared" si="1"/>
        <v>269.82</v>
      </c>
    </row>
    <row r="15" spans="1:9">
      <c r="A15" s="11" t="s">
        <v>20</v>
      </c>
      <c r="B15" s="6" t="s">
        <v>10</v>
      </c>
      <c r="C15" s="4" t="s">
        <v>11</v>
      </c>
      <c r="D15" s="15">
        <v>65.900000000000006</v>
      </c>
      <c r="E15" s="20">
        <f t="shared" si="0"/>
        <v>59.310000000000009</v>
      </c>
      <c r="F15" s="6">
        <v>12</v>
      </c>
      <c r="G15" s="15">
        <f t="shared" si="1"/>
        <v>711.72000000000014</v>
      </c>
    </row>
    <row r="16" spans="1:9">
      <c r="A16" s="11" t="s">
        <v>20</v>
      </c>
      <c r="B16" s="6" t="s">
        <v>12</v>
      </c>
      <c r="C16" s="4" t="s">
        <v>11</v>
      </c>
      <c r="D16" s="15">
        <v>69.900000000000006</v>
      </c>
      <c r="E16" s="20">
        <f t="shared" si="0"/>
        <v>62.910000000000004</v>
      </c>
      <c r="F16" s="6">
        <v>15</v>
      </c>
      <c r="G16" s="15">
        <f t="shared" si="1"/>
        <v>943.65000000000009</v>
      </c>
    </row>
    <row r="17" spans="1:7">
      <c r="A17" s="11" t="s">
        <v>20</v>
      </c>
      <c r="B17" s="6" t="s">
        <v>13</v>
      </c>
      <c r="C17" s="4" t="s">
        <v>11</v>
      </c>
      <c r="D17" s="15">
        <v>70.900000000000006</v>
      </c>
      <c r="E17" s="20">
        <f t="shared" si="0"/>
        <v>63.810000000000009</v>
      </c>
      <c r="F17" s="6">
        <v>13</v>
      </c>
      <c r="G17" s="15">
        <f t="shared" si="1"/>
        <v>829.53000000000009</v>
      </c>
    </row>
    <row r="18" spans="1:7">
      <c r="A18" s="11" t="s">
        <v>21</v>
      </c>
      <c r="B18" s="6">
        <v>36</v>
      </c>
      <c r="C18" s="4" t="s">
        <v>22</v>
      </c>
      <c r="D18" s="15">
        <v>199.9</v>
      </c>
      <c r="E18" s="20">
        <f t="shared" si="0"/>
        <v>179.91</v>
      </c>
      <c r="F18" s="6">
        <v>2</v>
      </c>
      <c r="G18" s="15">
        <f t="shared" si="1"/>
        <v>359.82</v>
      </c>
    </row>
    <row r="19" spans="1:7">
      <c r="A19" s="11" t="s">
        <v>21</v>
      </c>
      <c r="B19" s="6">
        <v>37</v>
      </c>
      <c r="C19" s="4" t="s">
        <v>22</v>
      </c>
      <c r="D19" s="15">
        <v>249.9</v>
      </c>
      <c r="E19" s="20">
        <f t="shared" si="0"/>
        <v>224.91</v>
      </c>
      <c r="F19" s="6">
        <v>1</v>
      </c>
      <c r="G19" s="15">
        <f t="shared" si="1"/>
        <v>224.91</v>
      </c>
    </row>
    <row r="20" spans="1:7">
      <c r="A20" s="11" t="s">
        <v>21</v>
      </c>
      <c r="B20" s="6">
        <v>38</v>
      </c>
      <c r="C20" s="4" t="s">
        <v>22</v>
      </c>
      <c r="D20" s="15">
        <v>259.89999999999998</v>
      </c>
      <c r="E20" s="20">
        <f t="shared" si="0"/>
        <v>233.91</v>
      </c>
      <c r="F20" s="6">
        <v>0</v>
      </c>
      <c r="G20" s="15">
        <f t="shared" si="1"/>
        <v>0</v>
      </c>
    </row>
    <row r="21" spans="1:7">
      <c r="A21" s="11" t="s">
        <v>23</v>
      </c>
      <c r="B21" s="6" t="s">
        <v>15</v>
      </c>
      <c r="C21" s="4" t="s">
        <v>16</v>
      </c>
      <c r="D21" s="15">
        <v>259.89999999999998</v>
      </c>
      <c r="E21" s="20">
        <f t="shared" si="0"/>
        <v>233.91</v>
      </c>
      <c r="F21" s="6">
        <v>1</v>
      </c>
      <c r="G21" s="15">
        <f t="shared" si="1"/>
        <v>233.91</v>
      </c>
    </row>
    <row r="22" spans="1:7">
      <c r="A22" s="11" t="s">
        <v>24</v>
      </c>
      <c r="B22" s="6" t="s">
        <v>15</v>
      </c>
      <c r="C22" s="4" t="s">
        <v>16</v>
      </c>
      <c r="D22" s="15">
        <v>39.9</v>
      </c>
      <c r="E22" s="20">
        <f t="shared" si="0"/>
        <v>35.909999999999997</v>
      </c>
      <c r="F22" s="6">
        <v>11</v>
      </c>
      <c r="G22" s="15">
        <f t="shared" si="1"/>
        <v>395.01</v>
      </c>
    </row>
    <row r="23" spans="1:7">
      <c r="A23" s="12" t="s">
        <v>25</v>
      </c>
      <c r="B23" s="13" t="s">
        <v>15</v>
      </c>
      <c r="C23" s="14" t="s">
        <v>16</v>
      </c>
      <c r="D23" s="16">
        <v>49.9</v>
      </c>
      <c r="E23" s="20">
        <f t="shared" si="0"/>
        <v>44.91</v>
      </c>
      <c r="F23" s="13">
        <v>21</v>
      </c>
      <c r="G23" s="15">
        <f t="shared" si="1"/>
        <v>943.1099999999999</v>
      </c>
    </row>
    <row r="24" spans="1:7" ht="3.75" customHeight="1">
      <c r="A24" s="7"/>
      <c r="B24" s="7"/>
      <c r="C24" s="7"/>
      <c r="D24" s="7"/>
      <c r="E24" s="7"/>
      <c r="F24" s="7"/>
      <c r="G24" s="7"/>
    </row>
    <row r="25" spans="1:7" ht="18.75">
      <c r="A25" s="30" t="s">
        <v>26</v>
      </c>
      <c r="B25" s="30"/>
      <c r="C25" s="30"/>
      <c r="D25" s="26">
        <f>SUM($D$4:$D$23)</f>
        <v>2983.0000000000009</v>
      </c>
      <c r="E25" s="26">
        <f>SUM(E4:E23)</f>
        <v>2684.6999999999994</v>
      </c>
      <c r="F25" s="27">
        <f>SUM(F4:F23)</f>
        <v>132</v>
      </c>
      <c r="G25" s="26">
        <f>SUM(G4:G23)</f>
        <v>9205.0199999999986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02DF-E1D6-4825-AD0E-8D4FA1837C01}">
  <dimension ref="A1:I24"/>
  <sheetViews>
    <sheetView tabSelected="1" topLeftCell="B15" workbookViewId="0">
      <selection activeCell="H22" sqref="H22"/>
    </sheetView>
  </sheetViews>
  <sheetFormatPr defaultRowHeight="15"/>
  <cols>
    <col min="1" max="1" width="14" bestFit="1" customWidth="1"/>
    <col min="2" max="2" width="14.28515625" style="1" bestFit="1" customWidth="1"/>
    <col min="3" max="3" width="14.5703125" bestFit="1" customWidth="1"/>
    <col min="4" max="4" width="19.85546875" bestFit="1" customWidth="1"/>
    <col min="5" max="5" width="24.28515625" bestFit="1" customWidth="1"/>
    <col min="6" max="6" width="9.28515625" customWidth="1"/>
    <col min="7" max="7" width="16.140625" bestFit="1" customWidth="1"/>
    <col min="9" max="9" width="11.85546875" bestFit="1" customWidth="1"/>
  </cols>
  <sheetData>
    <row r="1" spans="1:9" ht="18.75">
      <c r="A1" s="31" t="s">
        <v>0</v>
      </c>
      <c r="B1" s="31"/>
      <c r="C1" s="31"/>
      <c r="D1" s="31"/>
      <c r="E1" s="31"/>
      <c r="F1" s="31"/>
      <c r="G1" s="31"/>
    </row>
    <row r="2" spans="1:9" ht="4.5" customHeight="1">
      <c r="A2" s="32"/>
      <c r="B2" s="32"/>
      <c r="C2" s="32"/>
      <c r="D2" s="32"/>
      <c r="E2" s="32"/>
      <c r="F2" s="32"/>
      <c r="G2" s="32"/>
    </row>
    <row r="3" spans="1:9" s="2" customFormat="1" ht="18.75">
      <c r="A3" s="3" t="s">
        <v>1</v>
      </c>
      <c r="B3" s="5" t="s">
        <v>2</v>
      </c>
      <c r="C3" s="3" t="s">
        <v>3</v>
      </c>
      <c r="D3" s="3" t="s">
        <v>4</v>
      </c>
      <c r="E3" s="5" t="s">
        <v>27</v>
      </c>
      <c r="F3" s="5" t="s">
        <v>6</v>
      </c>
      <c r="G3" s="3" t="s">
        <v>7</v>
      </c>
      <c r="I3" s="24" t="s">
        <v>8</v>
      </c>
    </row>
    <row r="4" spans="1:9">
      <c r="A4" s="4" t="s">
        <v>9</v>
      </c>
      <c r="B4" s="6" t="s">
        <v>10</v>
      </c>
      <c r="C4" s="4" t="s">
        <v>11</v>
      </c>
      <c r="D4" s="15">
        <v>25.9</v>
      </c>
      <c r="E4" s="15">
        <f>Tabela2[[#This Row],[Preço Unitário]]-Tabela2[[#This Row],[Preço Unitário]]*$I$4</f>
        <v>23.31</v>
      </c>
      <c r="F4" s="17">
        <v>12</v>
      </c>
      <c r="G4" s="15">
        <f>Tabela2[[#This Row],[Valor c/ Desconto]]*Tabela2[[#This Row],[Qtd]]</f>
        <v>279.71999999999997</v>
      </c>
      <c r="I4" s="25">
        <v>0.1</v>
      </c>
    </row>
    <row r="5" spans="1:9">
      <c r="A5" s="4" t="s">
        <v>9</v>
      </c>
      <c r="B5" s="6" t="s">
        <v>12</v>
      </c>
      <c r="C5" s="4" t="s">
        <v>11</v>
      </c>
      <c r="D5" s="15">
        <v>29.9</v>
      </c>
      <c r="E5" s="15">
        <f>Tabela2[[#This Row],[Preço Unitário]]-Tabela2[[#This Row],[Preço Unitário]]*$I$4</f>
        <v>26.909999999999997</v>
      </c>
      <c r="F5" s="17">
        <v>10</v>
      </c>
      <c r="G5" s="15">
        <f>Tabela2[[#This Row],[Valor c/ Desconto]]*Tabela2[[#This Row],[Qtd]]</f>
        <v>269.09999999999997</v>
      </c>
    </row>
    <row r="6" spans="1:9">
      <c r="A6" s="4" t="s">
        <v>9</v>
      </c>
      <c r="B6" s="6" t="s">
        <v>13</v>
      </c>
      <c r="C6" s="4" t="s">
        <v>11</v>
      </c>
      <c r="D6" s="15">
        <v>32.9</v>
      </c>
      <c r="E6" s="15">
        <f>Tabela2[[#This Row],[Preço Unitário]]-Tabela2[[#This Row],[Preço Unitário]]*$I$4</f>
        <v>29.61</v>
      </c>
      <c r="F6" s="17">
        <v>6</v>
      </c>
      <c r="G6" s="15">
        <f>Tabela2[[#This Row],[Valor c/ Desconto]]*Tabela2[[#This Row],[Qtd]]</f>
        <v>177.66</v>
      </c>
    </row>
    <row r="7" spans="1:9">
      <c r="A7" s="4" t="s">
        <v>14</v>
      </c>
      <c r="B7" s="6" t="s">
        <v>15</v>
      </c>
      <c r="C7" s="4" t="s">
        <v>16</v>
      </c>
      <c r="D7" s="15">
        <v>399.9</v>
      </c>
      <c r="E7" s="15">
        <f>Tabela2[[#This Row],[Preço Unitário]]-Tabela2[[#This Row],[Preço Unitário]]*$I$4</f>
        <v>359.90999999999997</v>
      </c>
      <c r="F7" s="17">
        <v>3</v>
      </c>
      <c r="G7" s="15">
        <f>Tabela2[[#This Row],[Valor c/ Desconto]]*Tabela2[[#This Row],[Qtd]]</f>
        <v>1079.73</v>
      </c>
    </row>
    <row r="8" spans="1:9">
      <c r="A8" s="4" t="s">
        <v>17</v>
      </c>
      <c r="B8" s="6" t="s">
        <v>10</v>
      </c>
      <c r="C8" s="4" t="s">
        <v>11</v>
      </c>
      <c r="D8" s="15">
        <v>249.9</v>
      </c>
      <c r="E8" s="15">
        <f>Tabela2[[#This Row],[Preço Unitário]]-Tabela2[[#This Row],[Preço Unitário]]*$I$4</f>
        <v>224.91</v>
      </c>
      <c r="F8" s="17">
        <v>1</v>
      </c>
      <c r="G8" s="15">
        <f>Tabela2[[#This Row],[Valor c/ Desconto]]*Tabela2[[#This Row],[Qtd]]</f>
        <v>224.91</v>
      </c>
    </row>
    <row r="9" spans="1:9">
      <c r="A9" s="4" t="s">
        <v>17</v>
      </c>
      <c r="B9" s="6" t="s">
        <v>12</v>
      </c>
      <c r="C9" s="4" t="s">
        <v>11</v>
      </c>
      <c r="D9" s="15">
        <v>259.89999999999998</v>
      </c>
      <c r="E9" s="15">
        <f>Tabela2[[#This Row],[Preço Unitário]]-Tabela2[[#This Row],[Preço Unitário]]*$I$4</f>
        <v>233.90999999999997</v>
      </c>
      <c r="F9" s="17">
        <v>2</v>
      </c>
      <c r="G9" s="15">
        <f>Tabela2[[#This Row],[Valor c/ Desconto]]*Tabela2[[#This Row],[Qtd]]</f>
        <v>467.81999999999994</v>
      </c>
    </row>
    <row r="10" spans="1:9">
      <c r="A10" s="4" t="s">
        <v>17</v>
      </c>
      <c r="B10" s="6" t="s">
        <v>13</v>
      </c>
      <c r="C10" s="4" t="s">
        <v>11</v>
      </c>
      <c r="D10" s="15">
        <v>299.89999999999998</v>
      </c>
      <c r="E10" s="15">
        <f>Tabela2[[#This Row],[Preço Unitário]]-Tabela2[[#This Row],[Preço Unitário]]*$I$4</f>
        <v>269.90999999999997</v>
      </c>
      <c r="F10" s="17">
        <v>1</v>
      </c>
      <c r="G10" s="15">
        <f>Tabela2[[#This Row],[Valor c/ Desconto]]*Tabela2[[#This Row],[Qtd]]</f>
        <v>269.90999999999997</v>
      </c>
    </row>
    <row r="11" spans="1:9">
      <c r="A11" s="4" t="s">
        <v>18</v>
      </c>
      <c r="B11" s="6" t="s">
        <v>10</v>
      </c>
      <c r="C11" s="4" t="s">
        <v>11</v>
      </c>
      <c r="D11" s="15">
        <v>85.9</v>
      </c>
      <c r="E11" s="15">
        <f>Tabela2[[#This Row],[Preço Unitário]]-Tabela2[[#This Row],[Preço Unitário]]*$I$4</f>
        <v>77.31</v>
      </c>
      <c r="F11" s="17">
        <v>8</v>
      </c>
      <c r="G11" s="15">
        <f>Tabela2[[#This Row],[Valor c/ Desconto]]*Tabela2[[#This Row],[Qtd]]</f>
        <v>618.48</v>
      </c>
    </row>
    <row r="12" spans="1:9">
      <c r="A12" s="4" t="s">
        <v>18</v>
      </c>
      <c r="B12" s="6" t="s">
        <v>12</v>
      </c>
      <c r="C12" s="4" t="s">
        <v>11</v>
      </c>
      <c r="D12" s="15">
        <v>89.9</v>
      </c>
      <c r="E12" s="15">
        <f>Tabela2[[#This Row],[Preço Unitário]]-Tabela2[[#This Row],[Preço Unitário]]*$I$4</f>
        <v>80.910000000000011</v>
      </c>
      <c r="F12" s="17">
        <v>5</v>
      </c>
      <c r="G12" s="15">
        <f>Tabela2[[#This Row],[Valor c/ Desconto]]*Tabela2[[#This Row],[Qtd]]</f>
        <v>404.55000000000007</v>
      </c>
    </row>
    <row r="13" spans="1:9">
      <c r="A13" s="4" t="s">
        <v>18</v>
      </c>
      <c r="B13" s="6" t="s">
        <v>13</v>
      </c>
      <c r="C13" s="4" t="s">
        <v>11</v>
      </c>
      <c r="D13" s="15">
        <v>92.9</v>
      </c>
      <c r="E13" s="15">
        <f>Tabela2[[#This Row],[Preço Unitário]]-Tabela2[[#This Row],[Preço Unitário]]*$I$4</f>
        <v>83.61</v>
      </c>
      <c r="F13" s="17">
        <v>6</v>
      </c>
      <c r="G13" s="15">
        <f>Tabela2[[#This Row],[Valor c/ Desconto]]*Tabela2[[#This Row],[Qtd]]</f>
        <v>501.65999999999997</v>
      </c>
    </row>
    <row r="14" spans="1:9">
      <c r="A14" s="4" t="s">
        <v>19</v>
      </c>
      <c r="B14" s="6" t="s">
        <v>15</v>
      </c>
      <c r="C14" s="4" t="s">
        <v>11</v>
      </c>
      <c r="D14" s="15">
        <v>149.9</v>
      </c>
      <c r="E14" s="15">
        <f>Tabela2[[#This Row],[Preço Unitário]]-Tabela2[[#This Row],[Preço Unitário]]*$I$4</f>
        <v>134.91</v>
      </c>
      <c r="F14" s="17">
        <v>2</v>
      </c>
      <c r="G14" s="15">
        <f>Tabela2[[#This Row],[Valor c/ Desconto]]*Tabela2[[#This Row],[Qtd]]</f>
        <v>269.82</v>
      </c>
    </row>
    <row r="15" spans="1:9">
      <c r="A15" s="4" t="s">
        <v>20</v>
      </c>
      <c r="B15" s="6" t="s">
        <v>10</v>
      </c>
      <c r="C15" s="4" t="s">
        <v>11</v>
      </c>
      <c r="D15" s="15">
        <v>65.900000000000006</v>
      </c>
      <c r="E15" s="15">
        <f>Tabela2[[#This Row],[Preço Unitário]]-Tabela2[[#This Row],[Preço Unitário]]*$I$4</f>
        <v>59.31</v>
      </c>
      <c r="F15" s="17">
        <v>12</v>
      </c>
      <c r="G15" s="15">
        <f>Tabela2[[#This Row],[Valor c/ Desconto]]*Tabela2[[#This Row],[Qtd]]</f>
        <v>711.72</v>
      </c>
    </row>
    <row r="16" spans="1:9">
      <c r="A16" s="4" t="s">
        <v>20</v>
      </c>
      <c r="B16" s="6" t="s">
        <v>12</v>
      </c>
      <c r="C16" s="4" t="s">
        <v>11</v>
      </c>
      <c r="D16" s="15">
        <v>69.900000000000006</v>
      </c>
      <c r="E16" s="15">
        <f>Tabela2[[#This Row],[Preço Unitário]]-Tabela2[[#This Row],[Preço Unitário]]*$I$4</f>
        <v>62.910000000000004</v>
      </c>
      <c r="F16" s="17">
        <v>15</v>
      </c>
      <c r="G16" s="15">
        <f>Tabela2[[#This Row],[Valor c/ Desconto]]*Tabela2[[#This Row],[Qtd]]</f>
        <v>943.65000000000009</v>
      </c>
    </row>
    <row r="17" spans="1:7">
      <c r="A17" s="4" t="s">
        <v>20</v>
      </c>
      <c r="B17" s="6" t="s">
        <v>13</v>
      </c>
      <c r="C17" s="4" t="s">
        <v>11</v>
      </c>
      <c r="D17" s="15">
        <v>70.900000000000006</v>
      </c>
      <c r="E17" s="15">
        <f>Tabela2[[#This Row],[Preço Unitário]]-Tabela2[[#This Row],[Preço Unitário]]*$I$4</f>
        <v>63.81</v>
      </c>
      <c r="F17" s="17">
        <v>13</v>
      </c>
      <c r="G17" s="15">
        <f>Tabela2[[#This Row],[Valor c/ Desconto]]*Tabela2[[#This Row],[Qtd]]</f>
        <v>829.53</v>
      </c>
    </row>
    <row r="18" spans="1:7">
      <c r="A18" s="4" t="s">
        <v>21</v>
      </c>
      <c r="B18" s="6">
        <v>36</v>
      </c>
      <c r="C18" s="4" t="s">
        <v>22</v>
      </c>
      <c r="D18" s="15">
        <v>199.9</v>
      </c>
      <c r="E18" s="15">
        <f>Tabela2[[#This Row],[Preço Unitário]]-Tabela2[[#This Row],[Preço Unitário]]*$I$4</f>
        <v>179.91</v>
      </c>
      <c r="F18" s="17">
        <v>2</v>
      </c>
      <c r="G18" s="15">
        <f>Tabela2[[#This Row],[Valor c/ Desconto]]*Tabela2[[#This Row],[Qtd]]</f>
        <v>359.82</v>
      </c>
    </row>
    <row r="19" spans="1:7">
      <c r="A19" s="4" t="s">
        <v>21</v>
      </c>
      <c r="B19" s="6">
        <v>37</v>
      </c>
      <c r="C19" s="4" t="s">
        <v>22</v>
      </c>
      <c r="D19" s="15">
        <v>249.9</v>
      </c>
      <c r="E19" s="15">
        <f>Tabela2[[#This Row],[Preço Unitário]]-Tabela2[[#This Row],[Preço Unitário]]*$I$4</f>
        <v>224.91</v>
      </c>
      <c r="F19" s="17">
        <v>1</v>
      </c>
      <c r="G19" s="15">
        <f>Tabela2[[#This Row],[Valor c/ Desconto]]*Tabela2[[#This Row],[Qtd]]</f>
        <v>224.91</v>
      </c>
    </row>
    <row r="20" spans="1:7">
      <c r="A20" s="4" t="s">
        <v>21</v>
      </c>
      <c r="B20" s="6">
        <v>38</v>
      </c>
      <c r="C20" s="4" t="s">
        <v>22</v>
      </c>
      <c r="D20" s="15">
        <v>259.89999999999998</v>
      </c>
      <c r="E20" s="15">
        <f>Tabela2[[#This Row],[Preço Unitário]]-Tabela2[[#This Row],[Preço Unitário]]*$I$4</f>
        <v>233.90999999999997</v>
      </c>
      <c r="F20" s="17">
        <v>0</v>
      </c>
      <c r="G20" s="15">
        <f>Tabela2[[#This Row],[Valor c/ Desconto]]*Tabela2[[#This Row],[Qtd]]</f>
        <v>0</v>
      </c>
    </row>
    <row r="21" spans="1:7">
      <c r="A21" s="4" t="s">
        <v>23</v>
      </c>
      <c r="B21" s="6" t="s">
        <v>15</v>
      </c>
      <c r="C21" s="4" t="s">
        <v>16</v>
      </c>
      <c r="D21" s="15">
        <v>259.89999999999998</v>
      </c>
      <c r="E21" s="15">
        <f>Tabela2[[#This Row],[Preço Unitário]]-Tabela2[[#This Row],[Preço Unitário]]*$I$4</f>
        <v>233.90999999999997</v>
      </c>
      <c r="F21" s="17">
        <v>1</v>
      </c>
      <c r="G21" s="15">
        <f>Tabela2[[#This Row],[Valor c/ Desconto]]*Tabela2[[#This Row],[Qtd]]</f>
        <v>233.90999999999997</v>
      </c>
    </row>
    <row r="22" spans="1:7">
      <c r="A22" s="4" t="s">
        <v>24</v>
      </c>
      <c r="B22" s="6" t="s">
        <v>15</v>
      </c>
      <c r="C22" s="4" t="s">
        <v>16</v>
      </c>
      <c r="D22" s="15">
        <v>39.9</v>
      </c>
      <c r="E22" s="15">
        <f>Tabela2[[#This Row],[Preço Unitário]]-Tabela2[[#This Row],[Preço Unitário]]*$I$4</f>
        <v>35.909999999999997</v>
      </c>
      <c r="F22" s="17">
        <v>11</v>
      </c>
      <c r="G22" s="15">
        <f>Tabela2[[#This Row],[Valor c/ Desconto]]*Tabela2[[#This Row],[Qtd]]</f>
        <v>395.01</v>
      </c>
    </row>
    <row r="23" spans="1:7">
      <c r="A23" s="4" t="s">
        <v>25</v>
      </c>
      <c r="B23" s="6" t="s">
        <v>15</v>
      </c>
      <c r="C23" s="4" t="s">
        <v>16</v>
      </c>
      <c r="D23" s="15">
        <v>49.9</v>
      </c>
      <c r="E23" s="15">
        <f>Tabela2[[#This Row],[Preço Unitário]]-Tabela2[[#This Row],[Preço Unitário]]*$I$4</f>
        <v>44.91</v>
      </c>
      <c r="F23" s="18">
        <v>21</v>
      </c>
      <c r="G23" s="15">
        <f>Tabela2[[#This Row],[Valor c/ Desconto]]*Tabela2[[#This Row],[Qtd]]</f>
        <v>943.1099999999999</v>
      </c>
    </row>
    <row r="24" spans="1:7">
      <c r="A24" s="21" t="s">
        <v>28</v>
      </c>
      <c r="B24" s="22"/>
      <c r="C24" s="21"/>
      <c r="D24" s="23">
        <f>SUBTOTAL(109,Tabela2[Preço Unitário])</f>
        <v>2983.0000000000009</v>
      </c>
      <c r="E24" s="15">
        <f>SUBTOTAL(109,Tabela2[Valor c/ Desconto])</f>
        <v>2684.6999999999994</v>
      </c>
      <c r="F24" s="17">
        <f>SUBTOTAL(109,Tabela2[Qtd])</f>
        <v>132</v>
      </c>
      <c r="G24" s="23">
        <f>SUBTOTAL(109,Tabela2[Valor Total])</f>
        <v>9205.0199999999986</v>
      </c>
    </row>
  </sheetData>
  <mergeCells count="2">
    <mergeCell ref="A1:G1"/>
    <mergeCell ref="A2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Viana</cp:lastModifiedBy>
  <cp:revision/>
  <dcterms:created xsi:type="dcterms:W3CDTF">2024-03-05T20:09:45Z</dcterms:created>
  <dcterms:modified xsi:type="dcterms:W3CDTF">2024-03-06T16:59:42Z</dcterms:modified>
  <cp:category/>
  <cp:contentStatus/>
</cp:coreProperties>
</file>