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2 - Excel - Novas Formações/Formação Excel/3196 - Excel 2 - Cálculos- Fórmulas e Funções/Materiais do Curso/"/>
    </mc:Choice>
  </mc:AlternateContent>
  <xr:revisionPtr revIDLastSave="0" documentId="8_{F1EBF436-8DB4-4889-BDB7-9920DDE17859}" xr6:coauthVersionLast="47" xr6:coauthVersionMax="47" xr10:uidLastSave="{00000000-0000-0000-0000-000000000000}"/>
  <bookViews>
    <workbookView xWindow="28680" yWindow="-120" windowWidth="20640" windowHeight="11040" firstSheet="3" activeTab="2" xr2:uid="{F6D97A53-F63B-4272-A181-44B26E0B790F}"/>
  </bookViews>
  <sheets>
    <sheet name="Meu Gráfico" sheetId="6" r:id="rId1"/>
    <sheet name="Planilha3" sheetId="5" r:id="rId2"/>
    <sheet name="Produtos" sheetId="1" r:id="rId3"/>
    <sheet name="Planilha2" sheetId="8" r:id="rId4"/>
    <sheet name="Produtos (Com Tabela)" sheetId="2" r:id="rId5"/>
    <sheet name="Filtro Avançado" sheetId="7" r:id="rId6"/>
  </sheets>
  <definedNames>
    <definedName name="_xlnm._FilterDatabase" localSheetId="2" hidden="1">Produtos!$A$3:$G$42</definedName>
    <definedName name="_xlnm.Print_Area" localSheetId="2">Produtos!$A$1:$I$44</definedName>
    <definedName name="Int_Categoria">Produtos!$C$4:$C$42</definedName>
    <definedName name="Int_Nome_Prod">Produtos!$A$4:$A$42</definedName>
    <definedName name="Int_Nome_Prode">Produtos!$A$4:$A$42</definedName>
    <definedName name="Int_Quantidades">Produtos!$F$4:$F$42</definedName>
    <definedName name="Produtos">Produtos!$A$3:$A$42</definedName>
  </definedNames>
  <calcPr calcId="191028"/>
  <pivotCaches>
    <pivotCache cacheId="654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F4" i="8"/>
  <c r="G4" i="8"/>
  <c r="E4" i="8"/>
  <c r="C4" i="8"/>
  <c r="B4" i="8"/>
  <c r="F45" i="7"/>
  <c r="H45" i="7" s="1"/>
  <c r="F44" i="7"/>
  <c r="H44" i="7" s="1"/>
  <c r="F43" i="7"/>
  <c r="H43" i="7" s="1"/>
  <c r="F42" i="7"/>
  <c r="H42" i="7" s="1"/>
  <c r="F41" i="7"/>
  <c r="H41" i="7" s="1"/>
  <c r="F40" i="7"/>
  <c r="H40" i="7" s="1"/>
  <c r="F39" i="7"/>
  <c r="H39" i="7" s="1"/>
  <c r="F38" i="7"/>
  <c r="H38" i="7" s="1"/>
  <c r="F37" i="7"/>
  <c r="H37" i="7" s="1"/>
  <c r="F36" i="7"/>
  <c r="H36" i="7" s="1"/>
  <c r="F35" i="7"/>
  <c r="H35" i="7" s="1"/>
  <c r="F34" i="7"/>
  <c r="H34" i="7" s="1"/>
  <c r="F33" i="7"/>
  <c r="H33" i="7" s="1"/>
  <c r="F32" i="7"/>
  <c r="H32" i="7" s="1"/>
  <c r="F31" i="7"/>
  <c r="H31" i="7" s="1"/>
  <c r="F30" i="7"/>
  <c r="H30" i="7" s="1"/>
  <c r="F29" i="7"/>
  <c r="H29" i="7" s="1"/>
  <c r="F28" i="7"/>
  <c r="H28" i="7" s="1"/>
  <c r="F27" i="7"/>
  <c r="H27" i="7" s="1"/>
  <c r="F26" i="7"/>
  <c r="H26" i="7" s="1"/>
  <c r="F25" i="7"/>
  <c r="H25" i="7" s="1"/>
  <c r="F24" i="7"/>
  <c r="H24" i="7" s="1"/>
  <c r="F23" i="7"/>
  <c r="H23" i="7" s="1"/>
  <c r="F22" i="7"/>
  <c r="H22" i="7" s="1"/>
  <c r="F21" i="7"/>
  <c r="H21" i="7" s="1"/>
  <c r="F20" i="7"/>
  <c r="H20" i="7" s="1"/>
  <c r="F19" i="7"/>
  <c r="H19" i="7" s="1"/>
  <c r="F18" i="7"/>
  <c r="H18" i="7" s="1"/>
  <c r="F17" i="7"/>
  <c r="H17" i="7" s="1"/>
  <c r="F16" i="7"/>
  <c r="H16" i="7" s="1"/>
  <c r="F15" i="7"/>
  <c r="H15" i="7" s="1"/>
  <c r="F14" i="7"/>
  <c r="H14" i="7" s="1"/>
  <c r="F13" i="7"/>
  <c r="H13" i="7" s="1"/>
  <c r="F12" i="7"/>
  <c r="H12" i="7" s="1"/>
  <c r="F11" i="7"/>
  <c r="H11" i="7" s="1"/>
  <c r="F10" i="7"/>
  <c r="H10" i="7" s="1"/>
  <c r="F9" i="7"/>
  <c r="H9" i="7" s="1"/>
  <c r="F8" i="7"/>
  <c r="H8" i="7" s="1"/>
  <c r="F7" i="7"/>
  <c r="H7" i="7" s="1"/>
  <c r="E11" i="2"/>
  <c r="G11" i="2" s="1"/>
  <c r="E12" i="2"/>
  <c r="G12" i="2" s="1"/>
  <c r="E14" i="2"/>
  <c r="G14" i="2" s="1"/>
  <c r="E10" i="2"/>
  <c r="G10" i="2" s="1"/>
  <c r="E13" i="2"/>
  <c r="G13" i="2" s="1"/>
  <c r="E15" i="2"/>
  <c r="G15" i="2" s="1"/>
  <c r="E6" i="2"/>
  <c r="G6" i="2" s="1"/>
  <c r="E7" i="2"/>
  <c r="G7" i="2"/>
  <c r="E9" i="2"/>
  <c r="G9" i="2" s="1"/>
  <c r="E7" i="1"/>
  <c r="G7" i="1" s="1"/>
  <c r="E24" i="1"/>
  <c r="G24" i="1" s="1"/>
  <c r="E27" i="1"/>
  <c r="G27" i="1" s="1"/>
  <c r="E37" i="2"/>
  <c r="G37" i="2" s="1"/>
  <c r="E38" i="2"/>
  <c r="G38" i="2" s="1"/>
  <c r="E39" i="2"/>
  <c r="G39" i="2" s="1"/>
  <c r="E31" i="1"/>
  <c r="G31" i="1" s="1"/>
  <c r="E34" i="1"/>
  <c r="G34" i="1" s="1"/>
  <c r="E38" i="1"/>
  <c r="G38" i="1" s="1"/>
  <c r="E5" i="2"/>
  <c r="G5" i="2" s="1"/>
  <c r="E4" i="2"/>
  <c r="G4" i="2" s="1"/>
  <c r="E13" i="1"/>
  <c r="G13" i="1" s="1"/>
  <c r="E14" i="1"/>
  <c r="G14" i="1" s="1"/>
  <c r="E8" i="2"/>
  <c r="G8" i="2" s="1"/>
  <c r="E34" i="2"/>
  <c r="G34" i="2" s="1"/>
  <c r="E35" i="2"/>
  <c r="G35" i="2" s="1"/>
  <c r="E36" i="2"/>
  <c r="G36" i="2" s="1"/>
  <c r="E31" i="2"/>
  <c r="G31" i="2" s="1"/>
  <c r="E32" i="2"/>
  <c r="G32" i="2" s="1"/>
  <c r="E33" i="2"/>
  <c r="G33" i="2" s="1"/>
  <c r="E25" i="2"/>
  <c r="G25" i="2" s="1"/>
  <c r="E27" i="2"/>
  <c r="G27" i="2" s="1"/>
  <c r="E28" i="2"/>
  <c r="G28" i="2" s="1"/>
  <c r="E22" i="2"/>
  <c r="G22" i="2" s="1"/>
  <c r="E23" i="2"/>
  <c r="G23" i="2" s="1"/>
  <c r="E24" i="2"/>
  <c r="G24" i="2" s="1"/>
  <c r="E26" i="2"/>
  <c r="G26" i="2" s="1"/>
  <c r="E29" i="2"/>
  <c r="G29" i="2" s="1"/>
  <c r="E30" i="2"/>
  <c r="G30" i="2" s="1"/>
  <c r="E19" i="2"/>
  <c r="G19" i="2" s="1"/>
  <c r="E16" i="2"/>
  <c r="G16" i="2" s="1"/>
  <c r="E17" i="2"/>
  <c r="G17" i="2" s="1"/>
  <c r="E18" i="2"/>
  <c r="G18" i="2" s="1"/>
  <c r="E20" i="2"/>
  <c r="G20" i="2" s="1"/>
  <c r="E21" i="2"/>
  <c r="G21" i="2" s="1"/>
  <c r="E40" i="2"/>
  <c r="G40" i="2" s="1"/>
  <c r="E41" i="2"/>
  <c r="G41" i="2" s="1"/>
  <c r="E42" i="2"/>
  <c r="E11" i="1"/>
  <c r="G11" i="1" s="1"/>
  <c r="E15" i="1"/>
  <c r="G15" i="1" s="1"/>
  <c r="E9" i="1"/>
  <c r="G9" i="1" s="1"/>
  <c r="E20" i="1"/>
  <c r="G20" i="1" s="1"/>
  <c r="E21" i="1"/>
  <c r="G21" i="1" s="1"/>
  <c r="E25" i="1"/>
  <c r="G25" i="1" s="1"/>
  <c r="E17" i="1"/>
  <c r="G17" i="1" s="1"/>
  <c r="E18" i="1"/>
  <c r="G18" i="1" s="1"/>
  <c r="E22" i="1"/>
  <c r="G22" i="1" s="1"/>
  <c r="E26" i="1"/>
  <c r="G26" i="1" s="1"/>
  <c r="E29" i="1"/>
  <c r="G29" i="1" s="1"/>
  <c r="E19" i="1"/>
  <c r="G19" i="1" s="1"/>
  <c r="E37" i="1"/>
  <c r="G37" i="1" s="1"/>
  <c r="E41" i="1"/>
  <c r="G41" i="1" s="1"/>
  <c r="E40" i="1"/>
  <c r="G40" i="1" s="1"/>
  <c r="G42" i="2" l="1"/>
  <c r="E43" i="2"/>
  <c r="E39" i="1"/>
  <c r="G39" i="1" s="1"/>
  <c r="E35" i="1"/>
  <c r="G35" i="1" s="1"/>
  <c r="E32" i="1"/>
  <c r="G32" i="1" s="1"/>
  <c r="E23" i="1"/>
  <c r="G23" i="1" s="1"/>
  <c r="E12" i="1"/>
  <c r="G12" i="1" s="1"/>
  <c r="E16" i="1"/>
  <c r="G16" i="1" s="1"/>
  <c r="E10" i="1"/>
  <c r="G10" i="1" s="1"/>
  <c r="E33" i="1"/>
  <c r="G33" i="1" s="1"/>
  <c r="E28" i="1"/>
  <c r="G28" i="1" s="1"/>
  <c r="E30" i="1"/>
  <c r="G30" i="1" s="1"/>
  <c r="E5" i="1"/>
  <c r="G5" i="1" s="1"/>
  <c r="E8" i="1"/>
  <c r="G8" i="1" s="1"/>
  <c r="E4" i="1"/>
  <c r="G4" i="1" s="1"/>
  <c r="E6" i="1"/>
  <c r="G6" i="1" s="1"/>
  <c r="E36" i="1"/>
  <c r="G36" i="1" s="1"/>
  <c r="E42" i="1"/>
  <c r="G42" i="1" s="1"/>
  <c r="D43" i="2"/>
  <c r="F43" i="2"/>
  <c r="G43" i="2"/>
  <c r="F44" i="1"/>
  <c r="D44" i="1"/>
  <c r="G44" i="1" l="1"/>
  <c r="E44" i="1"/>
</calcChain>
</file>

<file path=xl/sharedStrings.xml><?xml version="1.0" encoding="utf-8"?>
<sst xmlns="http://schemas.openxmlformats.org/spreadsheetml/2006/main" count="392" uniqueCount="41">
  <si>
    <t>Produtos</t>
  </si>
  <si>
    <t>Soma de Qtd</t>
  </si>
  <si>
    <t>Bermuda</t>
  </si>
  <si>
    <t>Boné</t>
  </si>
  <si>
    <t>Camiseta Lisa</t>
  </si>
  <si>
    <t>Cinto</t>
  </si>
  <si>
    <t xml:space="preserve">Camiseta Lisa </t>
  </si>
  <si>
    <t>Jaqueta jeans</t>
  </si>
  <si>
    <t>Jaqueta couro</t>
  </si>
  <si>
    <t>Calça jeans</t>
  </si>
  <si>
    <t>Vestido longo</t>
  </si>
  <si>
    <t>Vestido curto</t>
  </si>
  <si>
    <t>Calça legging</t>
  </si>
  <si>
    <t>Bolsa de couro</t>
  </si>
  <si>
    <t>Bolsa coringa</t>
  </si>
  <si>
    <t>Óculos redondo</t>
  </si>
  <si>
    <t>Óculos quadrado</t>
  </si>
  <si>
    <t>Camiseta Estampada</t>
  </si>
  <si>
    <t>Tênis Nika</t>
  </si>
  <si>
    <t>Tênis Atitas</t>
  </si>
  <si>
    <t>Meteora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</si>
  <si>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</si>
  <si>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</si>
  <si>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</si>
  <si>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</si>
  <si>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</si>
  <si>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</si>
  <si>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</si>
  <si>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Calçado</t>
  </si>
  <si>
    <t>Único</t>
  </si>
  <si>
    <t>Acessórios</t>
  </si>
  <si>
    <t>P</t>
  </si>
  <si>
    <t>Vestuário</t>
  </si>
  <si>
    <t>G</t>
  </si>
  <si>
    <t>M</t>
  </si>
  <si>
    <t>Totais</t>
  </si>
  <si>
    <t>Meus Números</t>
  </si>
  <si>
    <t>Contagem de Produtos</t>
  </si>
  <si>
    <t>Soma de Qtd em Estoque</t>
  </si>
  <si>
    <t>Preço C/ Desconto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</si>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</sst>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  <scheme val="minor"/>
    </font>
    <font>
      <b/>
      <sz val="18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0" fontId="0" fillId="0" borderId="21" xfId="0" applyBorder="1"/>
    <xf numFmtId="0" fontId="8" fillId="0" borderId="21" xfId="0" applyFont="1" applyBorder="1" applyAlignment="1">
      <alignment vertical="center" wrapText="1"/>
    </xf>
    <xf numFmtId="0" fontId="8" fillId="6" borderId="21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6" borderId="22" xfId="0" applyFont="1" applyFill="1" applyBorder="1" applyAlignment="1">
      <alignment horizontal="left"/>
    </xf>
    <xf numFmtId="0" fontId="0" fillId="6" borderId="23" xfId="0" applyFill="1" applyBorder="1" applyAlignment="1">
      <alignment horizontal="left"/>
    </xf>
  </cellXfs>
  <cellStyles count="2">
    <cellStyle name="Normal" xfId="0" builtinId="0"/>
    <cellStyle name="Percentagem" xfId="1" builtinId="5"/>
  </cellStyles>
  <dxfs count="13"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PLANILHA 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Jaqueta jeans</c:v>
                </c:pt>
                <c:pt idx="6">
                  <c:v>Jaqueta couro</c:v>
                </c:pt>
                <c:pt idx="7">
                  <c:v>Calça jeans</c:v>
                </c:pt>
                <c:pt idx="8">
                  <c:v>Vestido longo</c:v>
                </c:pt>
                <c:pt idx="9">
                  <c:v>Vestido curto</c:v>
                </c:pt>
                <c:pt idx="10">
                  <c:v>Calça legging</c:v>
                </c:pt>
                <c:pt idx="11">
                  <c:v>Bolsa de couro</c:v>
                </c:pt>
                <c:pt idx="12">
                  <c:v>Bolsa coringa</c:v>
                </c:pt>
                <c:pt idx="13">
                  <c:v>Óculos redondo</c:v>
                </c:pt>
                <c:pt idx="14">
                  <c:v>Óculos quadrado</c:v>
                </c:pt>
                <c:pt idx="15">
                  <c:v>Camiseta Estampada</c:v>
                </c:pt>
                <c:pt idx="16">
                  <c:v>Tênis Nika</c:v>
                </c:pt>
                <c:pt idx="17">
                  <c:v>Tênis Atitas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4</c:v>
                </c:pt>
                <c:pt idx="6">
                  <c:v>4</c:v>
                </c:pt>
                <c:pt idx="7">
                  <c:v>19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28</c:v>
                </c:pt>
                <c:pt idx="16">
                  <c:v>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5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042321" cy="75009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92.427483217594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Camiseta Lisa "/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1"/>
    <s v="G"/>
    <s v="Vestuário"/>
    <n v="32.9"/>
    <n v="29.61"/>
    <n v="6"/>
    <n v="177.66"/>
  </r>
  <r>
    <x v="2"/>
    <s v="P"/>
    <s v="Vestuário"/>
    <n v="39.9"/>
    <n v="35.909999999999997"/>
    <n v="12"/>
    <n v="430.91999999999996"/>
  </r>
  <r>
    <x v="2"/>
    <s v="M"/>
    <s v="Vestuário"/>
    <n v="39.9"/>
    <n v="35.909999999999997"/>
    <n v="10"/>
    <n v="359.09999999999997"/>
  </r>
  <r>
    <x v="2"/>
    <s v="G"/>
    <s v="Vestuário"/>
    <n v="42.5"/>
    <n v="38.25"/>
    <n v="6"/>
    <n v="229.5"/>
  </r>
  <r>
    <x v="3"/>
    <s v="Único"/>
    <s v="Acessórios"/>
    <n v="399.9"/>
    <n v="359.90999999999997"/>
    <n v="3"/>
    <n v="1079.73"/>
  </r>
  <r>
    <x v="4"/>
    <s v="Único"/>
    <s v="Acessórios"/>
    <n v="349.9"/>
    <n v="314.90999999999997"/>
    <n v="0"/>
    <n v="0"/>
  </r>
  <r>
    <x v="5"/>
    <s v="P"/>
    <s v="Vestuário"/>
    <n v="249.9"/>
    <n v="224.91"/>
    <n v="1"/>
    <n v="224.91"/>
  </r>
  <r>
    <x v="5"/>
    <s v="M"/>
    <s v="Vestuário"/>
    <n v="259.89999999999998"/>
    <n v="233.90999999999997"/>
    <n v="2"/>
    <n v="467.81999999999994"/>
  </r>
  <r>
    <x v="5"/>
    <s v="G"/>
    <s v="Vestuário"/>
    <n v="299.89999999999998"/>
    <n v="269.90999999999997"/>
    <n v="1"/>
    <n v="269.90999999999997"/>
  </r>
  <r>
    <x v="6"/>
    <s v="P"/>
    <s v="Vestuário"/>
    <n v="300"/>
    <n v="270"/>
    <n v="1"/>
    <n v="270"/>
  </r>
  <r>
    <x v="6"/>
    <s v="M"/>
    <s v="Vestuário"/>
    <n v="302.89999999999998"/>
    <n v="272.60999999999996"/>
    <n v="2"/>
    <n v="545.21999999999991"/>
  </r>
  <r>
    <x v="6"/>
    <s v="G"/>
    <s v="Vestuário"/>
    <n v="299.89999999999998"/>
    <n v="269.90999999999997"/>
    <n v="1"/>
    <n v="269.90999999999997"/>
  </r>
  <r>
    <x v="7"/>
    <s v="P"/>
    <s v="Vestuário"/>
    <n v="85.9"/>
    <n v="77.31"/>
    <n v="8"/>
    <n v="618.48"/>
  </r>
  <r>
    <x v="7"/>
    <s v="M"/>
    <s v="Vestuário"/>
    <n v="89.9"/>
    <n v="80.910000000000011"/>
    <n v="5"/>
    <n v="404.55000000000007"/>
  </r>
  <r>
    <x v="7"/>
    <s v="G"/>
    <s v="Vestuário"/>
    <n v="92.9"/>
    <n v="83.61"/>
    <n v="6"/>
    <n v="501.65999999999997"/>
  </r>
  <r>
    <x v="8"/>
    <s v="P"/>
    <s v="Vestuário"/>
    <n v="140"/>
    <n v="126"/>
    <n v="2"/>
    <n v="252"/>
  </r>
  <r>
    <x v="8"/>
    <s v="M"/>
    <s v="Vestuário"/>
    <n v="142.9"/>
    <n v="128.61000000000001"/>
    <n v="2"/>
    <n v="257.22000000000003"/>
  </r>
  <r>
    <x v="8"/>
    <s v="G"/>
    <s v="Vestuário"/>
    <n v="146"/>
    <n v="131.4"/>
    <n v="2"/>
    <n v="262.8"/>
  </r>
  <r>
    <x v="9"/>
    <s v="P"/>
    <s v="Vestuário"/>
    <n v="89.9"/>
    <n v="80.910000000000011"/>
    <n v="3"/>
    <n v="242.73000000000002"/>
  </r>
  <r>
    <x v="9"/>
    <s v="M"/>
    <s v="Vestuário"/>
    <n v="91.4"/>
    <n v="82.26"/>
    <n v="0"/>
    <n v="0"/>
  </r>
  <r>
    <x v="9"/>
    <s v="G"/>
    <s v="Vestuário"/>
    <n v="93.5"/>
    <n v="84.15"/>
    <n v="2"/>
    <n v="168.3"/>
  </r>
  <r>
    <x v="10"/>
    <s v="P"/>
    <s v="Vestuário"/>
    <n v="65.900000000000006"/>
    <n v="59.31"/>
    <n v="12"/>
    <n v="711.72"/>
  </r>
  <r>
    <x v="10"/>
    <s v="M"/>
    <s v="Vestuário"/>
    <n v="69.900000000000006"/>
    <n v="62.910000000000004"/>
    <n v="15"/>
    <n v="943.65000000000009"/>
  </r>
  <r>
    <x v="10"/>
    <s v="G"/>
    <s v="Vestuário"/>
    <n v="70.900000000000006"/>
    <n v="63.81"/>
    <n v="13"/>
    <n v="829.53"/>
  </r>
  <r>
    <x v="11"/>
    <s v="P"/>
    <s v="Vestuário"/>
    <n v="44.9"/>
    <n v="40.409999999999997"/>
    <n v="5"/>
    <n v="202.04999999999998"/>
  </r>
  <r>
    <x v="11"/>
    <s v="M"/>
    <s v="Vestuário"/>
    <n v="46.9"/>
    <n v="42.21"/>
    <n v="3"/>
    <n v="126.63"/>
  </r>
  <r>
    <x v="11"/>
    <s v="G"/>
    <s v="Vestuário"/>
    <n v="48.9"/>
    <n v="44.01"/>
    <n v="2"/>
    <n v="88.02"/>
  </r>
  <r>
    <x v="12"/>
    <n v="36"/>
    <s v="Calçado"/>
    <n v="199.9"/>
    <n v="179.91"/>
    <n v="0"/>
    <n v="0"/>
  </r>
  <r>
    <x v="12"/>
    <n v="37"/>
    <s v="Calçado"/>
    <n v="249.9"/>
    <n v="224.91"/>
    <n v="1"/>
    <n v="224.91"/>
  </r>
  <r>
    <x v="12"/>
    <n v="38"/>
    <s v="Calçado"/>
    <n v="259.89999999999998"/>
    <n v="233.90999999999997"/>
    <n v="0"/>
    <n v="0"/>
  </r>
  <r>
    <x v="13"/>
    <n v="36"/>
    <s v="Calçado"/>
    <n v="249.9"/>
    <n v="224.91"/>
    <n v="5"/>
    <n v="1124.55"/>
  </r>
  <r>
    <x v="13"/>
    <n v="37"/>
    <s v="Calçado"/>
    <n v="255"/>
    <n v="229.5"/>
    <n v="3"/>
    <n v="688.5"/>
  </r>
  <r>
    <x v="13"/>
    <n v="38"/>
    <s v="Calçado"/>
    <n v="259.89999999999998"/>
    <n v="233.90999999999997"/>
    <n v="1"/>
    <n v="233.90999999999997"/>
  </r>
  <r>
    <x v="14"/>
    <s v="Único"/>
    <s v="Acessórios"/>
    <n v="259.89999999999998"/>
    <n v="233.90999999999997"/>
    <n v="1"/>
    <n v="233.90999999999997"/>
  </r>
  <r>
    <x v="15"/>
    <s v="Único"/>
    <s v="Acessórios"/>
    <n v="145"/>
    <n v="130.5"/>
    <n v="2"/>
    <n v="261"/>
  </r>
  <r>
    <x v="16"/>
    <s v="Único"/>
    <s v="Acessórios"/>
    <n v="39.9"/>
    <n v="35.909999999999997"/>
    <n v="11"/>
    <n v="395.01"/>
  </r>
  <r>
    <x v="17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654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10"/>
        <item m="1" x="18"/>
        <item x="16"/>
        <item m="1" x="19"/>
        <item x="1"/>
        <item x="17"/>
        <item m="1" x="22"/>
        <item m="1" x="20"/>
        <item m="1" x="23"/>
        <item m="1" x="21"/>
        <item x="0"/>
        <item x="5"/>
        <item x="6"/>
        <item x="7"/>
        <item x="8"/>
        <item x="9"/>
        <item x="11"/>
        <item x="14"/>
        <item x="15"/>
        <item x="3"/>
        <item x="4"/>
        <item x="2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43" totalsRowCount="1" headerRowDxfId="12">
  <autoFilter ref="A3:G42" xr:uid="{9DDBCA65-023C-4EC1-98AB-9D3EFD52E7AF}"/>
  <sortState xmlns:xlrd2="http://schemas.microsoft.com/office/spreadsheetml/2017/richdata2" ref="A4:G42">
    <sortCondition ref="C4:C42"/>
    <sortCondition descending="1" ref="D4:D42"/>
  </sortState>
  <tableColumns count="7">
    <tableColumn id="1" xr3:uid="{0DC906EA-AFD4-4719-8B69-33FF19C2D8D0}" name="Produtos" totalsRowLabel="Total" dataDxfId="11"/>
    <tableColumn id="2" xr3:uid="{5868626F-6538-4792-A504-C58671A675E4}" name="Tamanho" dataDxfId="9" totalsRowDxfId="10"/>
    <tableColumn id="3" xr3:uid="{D4BC101A-97D8-4654-894F-A95A0763ECFC}" name="Categoria" dataDxfId="8"/>
    <tableColumn id="4" xr3:uid="{34BA93BF-7C06-4A74-819A-029EE57FACDA}" name="Preço Unitário" totalsRowFunction="sum" dataDxfId="6" totalsRowDxfId="7"/>
    <tableColumn id="9" xr3:uid="{3CA4AA1E-2190-41D4-A447-52A35EAB57D4}" name="Preço C/ Desconto" totalsRowFunction="sum" dataDxfId="4" totalsRowDxfId="5">
      <calculatedColumnFormula>D4-(D4*$I$4)</calculatedColumnFormula>
    </tableColumn>
    <tableColumn id="5" xr3:uid="{79E8B5D8-9831-45EA-85F5-D3CD7A1F217D}" name="Qtd" totalsRowFunction="sum" dataDxfId="2" totalsRowDxfId="3"/>
    <tableColumn id="8" xr3:uid="{2CA96BD7-CFF7-47D2-9AA7-C3CD559334C6}" name="Valor Total" totalsRowFunction="sum" dataDxfId="0" totalsRowDxfId="1">
      <calculatedColumnFormula>E4*F4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B3" sqref="B3"/>
    </sheetView>
  </sheetViews>
  <sheetFormatPr defaultRowHeight="14.45"/>
  <cols>
    <col min="1" max="1" width="18.28515625" bestFit="1" customWidth="1"/>
    <col min="2" max="2" width="11.85546875" bestFit="1" customWidth="1"/>
  </cols>
  <sheetData>
    <row r="3" spans="1:2">
      <c r="A3" s="31" t="s">
        <v>0</v>
      </c>
      <c r="B3" t="s">
        <v>1</v>
      </c>
    </row>
    <row r="4" spans="1:2">
      <c r="A4" t="s">
        <v>2</v>
      </c>
      <c r="B4">
        <v>40</v>
      </c>
    </row>
    <row r="5" spans="1:2">
      <c r="A5" t="s">
        <v>3</v>
      </c>
      <c r="B5">
        <v>11</v>
      </c>
    </row>
    <row r="6" spans="1:2">
      <c r="A6" t="s">
        <v>4</v>
      </c>
      <c r="B6">
        <v>6</v>
      </c>
    </row>
    <row r="7" spans="1:2">
      <c r="A7" t="s">
        <v>5</v>
      </c>
      <c r="B7">
        <v>21</v>
      </c>
    </row>
    <row r="8" spans="1:2">
      <c r="A8" t="s">
        <v>6</v>
      </c>
      <c r="B8">
        <v>22</v>
      </c>
    </row>
    <row r="9" spans="1:2">
      <c r="A9" t="s">
        <v>7</v>
      </c>
      <c r="B9">
        <v>4</v>
      </c>
    </row>
    <row r="10" spans="1:2">
      <c r="A10" t="s">
        <v>8</v>
      </c>
      <c r="B10">
        <v>4</v>
      </c>
    </row>
    <row r="11" spans="1:2">
      <c r="A11" t="s">
        <v>9</v>
      </c>
      <c r="B11">
        <v>19</v>
      </c>
    </row>
    <row r="12" spans="1:2">
      <c r="A12" t="s">
        <v>10</v>
      </c>
      <c r="B12">
        <v>6</v>
      </c>
    </row>
    <row r="13" spans="1:2">
      <c r="A13" t="s">
        <v>11</v>
      </c>
      <c r="B13">
        <v>5</v>
      </c>
    </row>
    <row r="14" spans="1:2">
      <c r="A14" t="s">
        <v>12</v>
      </c>
      <c r="B14">
        <v>10</v>
      </c>
    </row>
    <row r="15" spans="1:2">
      <c r="A15" t="s">
        <v>13</v>
      </c>
      <c r="B15">
        <v>1</v>
      </c>
    </row>
    <row r="16" spans="1:2">
      <c r="A16" t="s">
        <v>14</v>
      </c>
      <c r="B16">
        <v>2</v>
      </c>
    </row>
    <row r="17" spans="1:2">
      <c r="A17" t="s">
        <v>15</v>
      </c>
      <c r="B17">
        <v>3</v>
      </c>
    </row>
    <row r="18" spans="1:2">
      <c r="A18" t="s">
        <v>16</v>
      </c>
      <c r="B18">
        <v>0</v>
      </c>
    </row>
    <row r="19" spans="1:2">
      <c r="A19" t="s">
        <v>17</v>
      </c>
      <c r="B19">
        <v>28</v>
      </c>
    </row>
    <row r="20" spans="1:2">
      <c r="A20" t="s">
        <v>18</v>
      </c>
      <c r="B20">
        <v>1</v>
      </c>
    </row>
    <row r="21" spans="1:2">
      <c r="A21" t="s">
        <v>19</v>
      </c>
      <c r="B2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tabSelected="1" zoomScale="130" zoomScaleNormal="130" zoomScaleSheetLayoutView="91" workbookViewId="0">
      <pane ySplit="3" topLeftCell="A4" activePane="bottomLeft" state="frozen"/>
      <selection pane="bottomLeft" activeCell="I9" sqref="I9"/>
    </sheetView>
  </sheetViews>
  <sheetFormatPr defaultRowHeight="14.45"/>
  <cols>
    <col min="1" max="1" width="18.5703125" bestFit="1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>
      <c r="A1" s="38" t="s">
        <v>20</v>
      </c>
      <c r="B1" s="38"/>
      <c r="C1" s="38"/>
      <c r="D1" s="38"/>
      <c r="E1" s="38"/>
      <c r="F1" s="38"/>
      <c r="G1" s="38"/>
    </row>
    <row r="2" spans="1:9" ht="4.5" customHeight="1" thickBot="1">
      <c r="A2" s="3"/>
      <c r="B2" s="3"/>
      <c r="C2" s="3"/>
      <c r="D2" s="3"/>
      <c r="E2" s="3"/>
      <c r="F2" s="3"/>
      <c r="G2" s="3"/>
    </row>
    <row r="3" spans="1:9" s="2" customFormat="1" ht="18.600000000000001" thickBot="1">
      <c r="A3" s="13" t="s">
        <v>0</v>
      </c>
      <c r="B3" s="14" t="s">
        <v>21</v>
      </c>
      <c r="C3" s="14" t="s">
        <v>22</v>
      </c>
      <c r="D3" s="14" t="s">
        <v>23</v>
      </c>
      <c r="E3" s="14" t="s">
        <v>24</v>
      </c>
      <c r="F3" s="15" t="s">
        <v>25</v>
      </c>
      <c r="G3" s="14" t="s">
        <v>26</v>
      </c>
      <c r="I3" s="29" t="s">
        <v>27</v>
      </c>
    </row>
    <row r="4" spans="1:9" ht="15" thickBot="1">
      <c r="A4" s="10" t="s">
        <v>18</v>
      </c>
      <c r="B4" s="11">
        <v>38</v>
      </c>
      <c r="C4" s="12" t="s">
        <v>28</v>
      </c>
      <c r="D4" s="19">
        <v>259.89999999999998</v>
      </c>
      <c r="E4" s="19">
        <f>D4-(D4*$I$4)</f>
        <v>233.90999999999997</v>
      </c>
      <c r="F4" s="20">
        <v>0</v>
      </c>
      <c r="G4" s="19">
        <f>E4*F4</f>
        <v>0</v>
      </c>
      <c r="I4" s="30">
        <v>0.1</v>
      </c>
    </row>
    <row r="5" spans="1:9">
      <c r="A5" s="6" t="s">
        <v>18</v>
      </c>
      <c r="B5" s="5">
        <v>36</v>
      </c>
      <c r="C5" s="4" t="s">
        <v>28</v>
      </c>
      <c r="D5" s="17">
        <v>199.9</v>
      </c>
      <c r="E5" s="17">
        <f>D5-(D5*$I$4)</f>
        <v>179.91</v>
      </c>
      <c r="F5" s="21">
        <v>0</v>
      </c>
      <c r="G5" s="17">
        <f>E5*F5</f>
        <v>0</v>
      </c>
    </row>
    <row r="6" spans="1:9">
      <c r="A6" s="6" t="s">
        <v>13</v>
      </c>
      <c r="B6" s="5" t="s">
        <v>29</v>
      </c>
      <c r="C6" s="4" t="s">
        <v>30</v>
      </c>
      <c r="D6" s="17">
        <v>259.89999999999998</v>
      </c>
      <c r="E6" s="17">
        <f>D6-(D6*$I$4)</f>
        <v>233.90999999999997</v>
      </c>
      <c r="F6" s="21">
        <v>1</v>
      </c>
      <c r="G6" s="17">
        <f>E6*F6</f>
        <v>233.90999999999997</v>
      </c>
    </row>
    <row r="7" spans="1:9">
      <c r="A7" s="10" t="s">
        <v>19</v>
      </c>
      <c r="B7" s="11">
        <v>38</v>
      </c>
      <c r="C7" s="12" t="s">
        <v>28</v>
      </c>
      <c r="D7" s="19">
        <v>259.89999999999998</v>
      </c>
      <c r="E7" s="19">
        <f>D7-(D7*$I$4)</f>
        <v>233.90999999999997</v>
      </c>
      <c r="F7" s="20">
        <v>1</v>
      </c>
      <c r="G7" s="19">
        <f>E7*F7</f>
        <v>233.90999999999997</v>
      </c>
    </row>
    <row r="8" spans="1:9">
      <c r="A8" s="10" t="s">
        <v>18</v>
      </c>
      <c r="B8" s="5">
        <v>37</v>
      </c>
      <c r="C8" s="4" t="s">
        <v>28</v>
      </c>
      <c r="D8" s="17">
        <v>249.9</v>
      </c>
      <c r="E8" s="17">
        <f>D8-(D8*$I$4)</f>
        <v>224.91</v>
      </c>
      <c r="F8" s="21">
        <v>1</v>
      </c>
      <c r="G8" s="17">
        <f>E8*F8</f>
        <v>224.91</v>
      </c>
    </row>
    <row r="9" spans="1:9" ht="15">
      <c r="A9" s="10" t="s">
        <v>8</v>
      </c>
      <c r="B9" s="5" t="s">
        <v>31</v>
      </c>
      <c r="C9" s="4" t="s">
        <v>32</v>
      </c>
      <c r="D9" s="17">
        <v>300</v>
      </c>
      <c r="E9" s="17">
        <f>D9-(D9*$I$4)</f>
        <v>270</v>
      </c>
      <c r="F9" s="21">
        <v>1</v>
      </c>
      <c r="G9" s="17">
        <f>E9*F9</f>
        <v>270</v>
      </c>
    </row>
    <row r="10" spans="1:9">
      <c r="A10" s="6" t="s">
        <v>7</v>
      </c>
      <c r="B10" s="5" t="s">
        <v>33</v>
      </c>
      <c r="C10" s="4" t="s">
        <v>32</v>
      </c>
      <c r="D10" s="17">
        <v>299.89999999999998</v>
      </c>
      <c r="E10" s="17">
        <f>D10-(D10*$I$4)</f>
        <v>269.90999999999997</v>
      </c>
      <c r="F10" s="21">
        <v>1</v>
      </c>
      <c r="G10" s="17">
        <f>E10*F10</f>
        <v>269.90999999999997</v>
      </c>
    </row>
    <row r="11" spans="1:9">
      <c r="A11" s="6" t="s">
        <v>8</v>
      </c>
      <c r="B11" s="5" t="s">
        <v>33</v>
      </c>
      <c r="C11" s="4" t="s">
        <v>32</v>
      </c>
      <c r="D11" s="17">
        <v>299.89999999999998</v>
      </c>
      <c r="E11" s="17">
        <f>D11-(D11*$I$4)</f>
        <v>269.90999999999997</v>
      </c>
      <c r="F11" s="21">
        <v>1</v>
      </c>
      <c r="G11" s="17">
        <f>E11*F11</f>
        <v>269.90999999999997</v>
      </c>
    </row>
    <row r="12" spans="1:9">
      <c r="A12" s="6" t="s">
        <v>7</v>
      </c>
      <c r="B12" s="5" t="s">
        <v>31</v>
      </c>
      <c r="C12" s="4" t="s">
        <v>32</v>
      </c>
      <c r="D12" s="17">
        <v>249.9</v>
      </c>
      <c r="E12" s="17">
        <f>D12-(D12*$I$4)</f>
        <v>224.91</v>
      </c>
      <c r="F12" s="21">
        <v>1</v>
      </c>
      <c r="G12" s="17">
        <f>E12*F12</f>
        <v>224.91</v>
      </c>
    </row>
    <row r="13" spans="1:9">
      <c r="A13" s="6" t="s">
        <v>16</v>
      </c>
      <c r="B13" s="5" t="s">
        <v>29</v>
      </c>
      <c r="C13" s="4" t="s">
        <v>30</v>
      </c>
      <c r="D13" s="17">
        <v>349.9</v>
      </c>
      <c r="E13" s="17">
        <f>D13-(D13*$I$4)</f>
        <v>314.90999999999997</v>
      </c>
      <c r="F13" s="21">
        <v>2</v>
      </c>
      <c r="G13" s="17">
        <f>E13*F13</f>
        <v>629.81999999999994</v>
      </c>
    </row>
    <row r="14" spans="1:9">
      <c r="A14" s="6" t="s">
        <v>14</v>
      </c>
      <c r="B14" s="5" t="s">
        <v>29</v>
      </c>
      <c r="C14" s="4" t="s">
        <v>30</v>
      </c>
      <c r="D14" s="17">
        <v>145</v>
      </c>
      <c r="E14" s="17">
        <f>D14-(D14*$I$4)</f>
        <v>130.5</v>
      </c>
      <c r="F14" s="21">
        <v>2</v>
      </c>
      <c r="G14" s="17">
        <f>E14*F14</f>
        <v>261</v>
      </c>
    </row>
    <row r="15" spans="1:9">
      <c r="A15" s="6" t="s">
        <v>8</v>
      </c>
      <c r="B15" s="5" t="s">
        <v>34</v>
      </c>
      <c r="C15" s="4" t="s">
        <v>32</v>
      </c>
      <c r="D15" s="17">
        <v>302.89999999999998</v>
      </c>
      <c r="E15" s="17">
        <f>D15-(D15*$I$4)</f>
        <v>272.60999999999996</v>
      </c>
      <c r="F15" s="21">
        <v>2</v>
      </c>
      <c r="G15" s="17">
        <f>E15*F15</f>
        <v>545.21999999999991</v>
      </c>
    </row>
    <row r="16" spans="1:9">
      <c r="A16" s="6" t="s">
        <v>7</v>
      </c>
      <c r="B16" s="5" t="s">
        <v>34</v>
      </c>
      <c r="C16" s="4" t="s">
        <v>32</v>
      </c>
      <c r="D16" s="17">
        <v>259.89999999999998</v>
      </c>
      <c r="E16" s="17">
        <f>D16-(D16*$I$4)</f>
        <v>233.90999999999997</v>
      </c>
      <c r="F16" s="21">
        <v>2</v>
      </c>
      <c r="G16" s="17">
        <f>E16*F16</f>
        <v>467.81999999999994</v>
      </c>
    </row>
    <row r="17" spans="1:7">
      <c r="A17" s="6" t="s">
        <v>10</v>
      </c>
      <c r="B17" s="5" t="s">
        <v>33</v>
      </c>
      <c r="C17" s="4" t="s">
        <v>32</v>
      </c>
      <c r="D17" s="17">
        <v>146</v>
      </c>
      <c r="E17" s="17">
        <f>D17-(D17*$I$4)</f>
        <v>131.4</v>
      </c>
      <c r="F17" s="21">
        <v>2</v>
      </c>
      <c r="G17" s="17">
        <f>E17*F17</f>
        <v>262.8</v>
      </c>
    </row>
    <row r="18" spans="1:7">
      <c r="A18" s="6" t="s">
        <v>10</v>
      </c>
      <c r="B18" s="5" t="s">
        <v>34</v>
      </c>
      <c r="C18" s="4" t="s">
        <v>32</v>
      </c>
      <c r="D18" s="17">
        <v>142.9</v>
      </c>
      <c r="E18" s="17">
        <f>D18-(D18*$I$4)</f>
        <v>128.61000000000001</v>
      </c>
      <c r="F18" s="21">
        <v>2</v>
      </c>
      <c r="G18" s="17">
        <f>E18*F18</f>
        <v>257.22000000000003</v>
      </c>
    </row>
    <row r="19" spans="1:7">
      <c r="A19" s="6" t="s">
        <v>10</v>
      </c>
      <c r="B19" s="5" t="s">
        <v>31</v>
      </c>
      <c r="C19" s="4" t="s">
        <v>32</v>
      </c>
      <c r="D19" s="17">
        <v>140</v>
      </c>
      <c r="E19" s="17">
        <f>D19-(D19*$I$4)</f>
        <v>126</v>
      </c>
      <c r="F19" s="21">
        <v>2</v>
      </c>
      <c r="G19" s="17">
        <f>E19*F19</f>
        <v>252</v>
      </c>
    </row>
    <row r="20" spans="1:7">
      <c r="A20" s="6" t="s">
        <v>11</v>
      </c>
      <c r="B20" s="5" t="s">
        <v>33</v>
      </c>
      <c r="C20" s="4" t="s">
        <v>32</v>
      </c>
      <c r="D20" s="17">
        <v>93.5</v>
      </c>
      <c r="E20" s="17">
        <f>D20-(D20*$I$4)</f>
        <v>84.15</v>
      </c>
      <c r="F20" s="21">
        <v>2</v>
      </c>
      <c r="G20" s="17">
        <f>E20*F20</f>
        <v>168.3</v>
      </c>
    </row>
    <row r="21" spans="1:7">
      <c r="A21" s="6" t="s">
        <v>11</v>
      </c>
      <c r="B21" s="5" t="s">
        <v>34</v>
      </c>
      <c r="C21" s="4" t="s">
        <v>32</v>
      </c>
      <c r="D21" s="17">
        <v>91.4</v>
      </c>
      <c r="E21" s="17">
        <f>D21-(D21*$I$4)</f>
        <v>82.26</v>
      </c>
      <c r="F21" s="21">
        <v>2</v>
      </c>
      <c r="G21" s="17">
        <f>E21*F21</f>
        <v>164.52</v>
      </c>
    </row>
    <row r="22" spans="1:7">
      <c r="A22" s="6" t="s">
        <v>12</v>
      </c>
      <c r="B22" s="5" t="s">
        <v>33</v>
      </c>
      <c r="C22" s="4" t="s">
        <v>32</v>
      </c>
      <c r="D22" s="17">
        <v>48.9</v>
      </c>
      <c r="E22" s="17">
        <f>D22-(D22*$I$4)</f>
        <v>44.01</v>
      </c>
      <c r="F22" s="21">
        <v>2</v>
      </c>
      <c r="G22" s="17">
        <f>E22*F22</f>
        <v>88.02</v>
      </c>
    </row>
    <row r="23" spans="1:7">
      <c r="A23" s="6" t="s">
        <v>15</v>
      </c>
      <c r="B23" s="5" t="s">
        <v>29</v>
      </c>
      <c r="C23" s="4" t="s">
        <v>30</v>
      </c>
      <c r="D23" s="17">
        <v>399.9</v>
      </c>
      <c r="E23" s="17">
        <f>D23-(D23*$I$4)</f>
        <v>359.90999999999997</v>
      </c>
      <c r="F23" s="21">
        <v>3</v>
      </c>
      <c r="G23" s="17">
        <f>E23*F23</f>
        <v>1079.73</v>
      </c>
    </row>
    <row r="24" spans="1:7">
      <c r="A24" s="6" t="s">
        <v>19</v>
      </c>
      <c r="B24" s="5">
        <v>37</v>
      </c>
      <c r="C24" s="4" t="s">
        <v>28</v>
      </c>
      <c r="D24" s="17">
        <v>255</v>
      </c>
      <c r="E24" s="17">
        <f>D24-(D24*$I$4)</f>
        <v>229.5</v>
      </c>
      <c r="F24" s="21">
        <v>3</v>
      </c>
      <c r="G24" s="17">
        <f>E24*F24</f>
        <v>688.5</v>
      </c>
    </row>
    <row r="25" spans="1:7">
      <c r="A25" s="6" t="s">
        <v>11</v>
      </c>
      <c r="B25" s="5" t="s">
        <v>31</v>
      </c>
      <c r="C25" s="4" t="s">
        <v>32</v>
      </c>
      <c r="D25" s="17">
        <v>89.9</v>
      </c>
      <c r="E25" s="17">
        <f>D25-(D25*$I$4)</f>
        <v>80.910000000000011</v>
      </c>
      <c r="F25" s="21">
        <v>3</v>
      </c>
      <c r="G25" s="17">
        <f>E25*F25</f>
        <v>242.73000000000002</v>
      </c>
    </row>
    <row r="26" spans="1:7">
      <c r="A26" s="6" t="s">
        <v>12</v>
      </c>
      <c r="B26" s="5" t="s">
        <v>34</v>
      </c>
      <c r="C26" s="4" t="s">
        <v>32</v>
      </c>
      <c r="D26" s="17">
        <v>46.9</v>
      </c>
      <c r="E26" s="17">
        <f>D26-(D26*$I$4)</f>
        <v>42.21</v>
      </c>
      <c r="F26" s="21">
        <v>3</v>
      </c>
      <c r="G26" s="17">
        <f>E26*F26</f>
        <v>126.63</v>
      </c>
    </row>
    <row r="27" spans="1:7">
      <c r="A27" s="6" t="s">
        <v>19</v>
      </c>
      <c r="B27" s="5">
        <v>36</v>
      </c>
      <c r="C27" s="4" t="s">
        <v>28</v>
      </c>
      <c r="D27" s="17">
        <v>249.9</v>
      </c>
      <c r="E27" s="17">
        <f>D27-(D27*$I$4)</f>
        <v>224.91</v>
      </c>
      <c r="F27" s="21">
        <v>5</v>
      </c>
      <c r="G27" s="17">
        <f>E27*F27</f>
        <v>1124.55</v>
      </c>
    </row>
    <row r="28" spans="1:7">
      <c r="A28" s="6" t="s">
        <v>9</v>
      </c>
      <c r="B28" s="5" t="s">
        <v>34</v>
      </c>
      <c r="C28" s="4" t="s">
        <v>32</v>
      </c>
      <c r="D28" s="17">
        <v>89.9</v>
      </c>
      <c r="E28" s="17">
        <f>D28-(D28*$I$4)</f>
        <v>80.910000000000011</v>
      </c>
      <c r="F28" s="21">
        <v>5</v>
      </c>
      <c r="G28" s="17">
        <f>E28*F28</f>
        <v>404.55000000000007</v>
      </c>
    </row>
    <row r="29" spans="1:7">
      <c r="A29" s="6" t="s">
        <v>12</v>
      </c>
      <c r="B29" s="5" t="s">
        <v>31</v>
      </c>
      <c r="C29" s="4" t="s">
        <v>32</v>
      </c>
      <c r="D29" s="17">
        <v>44.9</v>
      </c>
      <c r="E29" s="17">
        <f>D29-(D29*$I$4)</f>
        <v>40.409999999999997</v>
      </c>
      <c r="F29" s="21">
        <v>5</v>
      </c>
      <c r="G29" s="17">
        <f>E29*F29</f>
        <v>202.04999999999998</v>
      </c>
    </row>
    <row r="30" spans="1:7">
      <c r="A30" s="6" t="s">
        <v>9</v>
      </c>
      <c r="B30" s="5" t="s">
        <v>33</v>
      </c>
      <c r="C30" s="4" t="s">
        <v>32</v>
      </c>
      <c r="D30" s="17">
        <v>92.9</v>
      </c>
      <c r="E30" s="17">
        <f>D30-(D30*$I$4)</f>
        <v>83.61</v>
      </c>
      <c r="F30" s="21">
        <v>6</v>
      </c>
      <c r="G30" s="17">
        <f>E30*F30</f>
        <v>501.65999999999997</v>
      </c>
    </row>
    <row r="31" spans="1:7">
      <c r="A31" s="6" t="s">
        <v>17</v>
      </c>
      <c r="B31" s="5" t="s">
        <v>33</v>
      </c>
      <c r="C31" s="4" t="s">
        <v>32</v>
      </c>
      <c r="D31" s="17">
        <v>42.5</v>
      </c>
      <c r="E31" s="17">
        <f>D31-(D31*$I$4)</f>
        <v>38.25</v>
      </c>
      <c r="F31" s="21">
        <v>6</v>
      </c>
      <c r="G31" s="17">
        <f>E31*F31</f>
        <v>229.5</v>
      </c>
    </row>
    <row r="32" spans="1:7">
      <c r="A32" s="6" t="s">
        <v>4</v>
      </c>
      <c r="B32" s="5" t="s">
        <v>33</v>
      </c>
      <c r="C32" s="4" t="s">
        <v>32</v>
      </c>
      <c r="D32" s="17">
        <v>32.9</v>
      </c>
      <c r="E32" s="17">
        <f>D32-(D32*$I$4)</f>
        <v>29.61</v>
      </c>
      <c r="F32" s="21">
        <v>6</v>
      </c>
      <c r="G32" s="17">
        <f>E32*F32</f>
        <v>177.66</v>
      </c>
    </row>
    <row r="33" spans="1:7">
      <c r="A33" s="6" t="s">
        <v>9</v>
      </c>
      <c r="B33" s="5" t="s">
        <v>31</v>
      </c>
      <c r="C33" s="4" t="s">
        <v>32</v>
      </c>
      <c r="D33" s="17">
        <v>85.9</v>
      </c>
      <c r="E33" s="17">
        <f>D33-(D33*$I$4)</f>
        <v>77.31</v>
      </c>
      <c r="F33" s="21">
        <v>8</v>
      </c>
      <c r="G33" s="17">
        <f>E33*F33</f>
        <v>618.48</v>
      </c>
    </row>
    <row r="34" spans="1:7">
      <c r="A34" s="6" t="s">
        <v>17</v>
      </c>
      <c r="B34" s="5" t="s">
        <v>34</v>
      </c>
      <c r="C34" s="4" t="s">
        <v>32</v>
      </c>
      <c r="D34" s="17">
        <v>39.9</v>
      </c>
      <c r="E34" s="17">
        <f>D34-(D34*$I$4)</f>
        <v>35.909999999999997</v>
      </c>
      <c r="F34" s="21">
        <v>10</v>
      </c>
      <c r="G34" s="17">
        <f>E34*F34</f>
        <v>359.09999999999997</v>
      </c>
    </row>
    <row r="35" spans="1:7">
      <c r="A35" s="6" t="s">
        <v>6</v>
      </c>
      <c r="B35" s="5" t="s">
        <v>34</v>
      </c>
      <c r="C35" s="4" t="s">
        <v>32</v>
      </c>
      <c r="D35" s="17">
        <v>29.9</v>
      </c>
      <c r="E35" s="17">
        <f>D35-(D35*$I$4)</f>
        <v>26.909999999999997</v>
      </c>
      <c r="F35" s="21">
        <v>10</v>
      </c>
      <c r="G35" s="17">
        <f>E35*F35</f>
        <v>269.09999999999997</v>
      </c>
    </row>
    <row r="36" spans="1:7">
      <c r="A36" s="6" t="s">
        <v>3</v>
      </c>
      <c r="B36" s="5" t="s">
        <v>29</v>
      </c>
      <c r="C36" s="4" t="s">
        <v>30</v>
      </c>
      <c r="D36" s="17">
        <v>39.9</v>
      </c>
      <c r="E36" s="17">
        <f>D36-(D36*$I$4)</f>
        <v>35.909999999999997</v>
      </c>
      <c r="F36" s="21">
        <v>11</v>
      </c>
      <c r="G36" s="17">
        <f>E36*F36</f>
        <v>395.01</v>
      </c>
    </row>
    <row r="37" spans="1:7">
      <c r="A37" s="6" t="s">
        <v>2</v>
      </c>
      <c r="B37" s="5" t="s">
        <v>31</v>
      </c>
      <c r="C37" s="4" t="s">
        <v>32</v>
      </c>
      <c r="D37" s="17">
        <v>65.900000000000006</v>
      </c>
      <c r="E37" s="17">
        <f>D37-(D37*$I$4)</f>
        <v>59.31</v>
      </c>
      <c r="F37" s="21">
        <v>12</v>
      </c>
      <c r="G37" s="17">
        <f>E37*F37</f>
        <v>711.72</v>
      </c>
    </row>
    <row r="38" spans="1:7">
      <c r="A38" s="6" t="s">
        <v>17</v>
      </c>
      <c r="B38" s="5" t="s">
        <v>31</v>
      </c>
      <c r="C38" s="4" t="s">
        <v>32</v>
      </c>
      <c r="D38" s="17">
        <v>39.9</v>
      </c>
      <c r="E38" s="17">
        <f>D38-(D38*$I$4)</f>
        <v>35.909999999999997</v>
      </c>
      <c r="F38" s="21">
        <v>12</v>
      </c>
      <c r="G38" s="17">
        <f>E38*F38</f>
        <v>430.91999999999996</v>
      </c>
    </row>
    <row r="39" spans="1:7">
      <c r="A39" s="6" t="s">
        <v>6</v>
      </c>
      <c r="B39" s="5" t="s">
        <v>31</v>
      </c>
      <c r="C39" s="4" t="s">
        <v>32</v>
      </c>
      <c r="D39" s="17">
        <v>25.9</v>
      </c>
      <c r="E39" s="17">
        <f>D39-(D39*$I$4)</f>
        <v>23.31</v>
      </c>
      <c r="F39" s="21">
        <v>12</v>
      </c>
      <c r="G39" s="17">
        <f>E39*F39</f>
        <v>279.71999999999997</v>
      </c>
    </row>
    <row r="40" spans="1:7">
      <c r="A40" s="6" t="s">
        <v>2</v>
      </c>
      <c r="B40" s="5" t="s">
        <v>33</v>
      </c>
      <c r="C40" s="4" t="s">
        <v>32</v>
      </c>
      <c r="D40" s="17">
        <v>70.900000000000006</v>
      </c>
      <c r="E40" s="17">
        <f>D40-(D40*$I$4)</f>
        <v>63.81</v>
      </c>
      <c r="F40" s="21">
        <v>0</v>
      </c>
      <c r="G40" s="17">
        <f>E40*F40</f>
        <v>0</v>
      </c>
    </row>
    <row r="41" spans="1:7">
      <c r="A41" s="6" t="s">
        <v>2</v>
      </c>
      <c r="B41" s="5" t="s">
        <v>34</v>
      </c>
      <c r="C41" s="4" t="s">
        <v>32</v>
      </c>
      <c r="D41" s="17">
        <v>69.900000000000006</v>
      </c>
      <c r="E41" s="17">
        <f>D41-(D41*$I$4)</f>
        <v>62.910000000000004</v>
      </c>
      <c r="F41" s="21">
        <v>15</v>
      </c>
      <c r="G41" s="17">
        <f>E41*F41</f>
        <v>943.65000000000009</v>
      </c>
    </row>
    <row r="42" spans="1:7" ht="15" thickBot="1">
      <c r="A42" s="7" t="s">
        <v>5</v>
      </c>
      <c r="B42" s="8" t="s">
        <v>29</v>
      </c>
      <c r="C42" s="9" t="s">
        <v>30</v>
      </c>
      <c r="D42" s="18">
        <v>49.9</v>
      </c>
      <c r="E42" s="18">
        <f>D42-(D42*$I$4)</f>
        <v>44.91</v>
      </c>
      <c r="F42" s="22">
        <v>21</v>
      </c>
      <c r="G42" s="18">
        <f>E42*F42</f>
        <v>943.1099999999999</v>
      </c>
    </row>
    <row r="43" spans="1:7" ht="4.5" customHeight="1" thickBot="1">
      <c r="A43" s="3"/>
      <c r="B43" s="3"/>
      <c r="C43" s="3"/>
      <c r="D43" s="3"/>
      <c r="E43" s="3"/>
      <c r="F43" s="3"/>
      <c r="G43" s="3"/>
    </row>
    <row r="44" spans="1:7" ht="18.600000000000001" thickBot="1">
      <c r="A44" s="35" t="s">
        <v>35</v>
      </c>
      <c r="B44" s="36"/>
      <c r="C44" s="37"/>
      <c r="D44" s="24">
        <f>SUM(D4:D42)</f>
        <v>5962.2999999999938</v>
      </c>
      <c r="E44" s="26">
        <f>SUM(E4:E42)</f>
        <v>5366.07</v>
      </c>
      <c r="F44" s="25">
        <f>SUM(F4:F42)</f>
        <v>183</v>
      </c>
      <c r="G44" s="26">
        <f>SUM(G4:G42)</f>
        <v>14552.55</v>
      </c>
    </row>
  </sheetData>
  <autoFilter ref="A3:G42" xr:uid="{7162DC3F-8DD7-4F1A-A109-A490D58F15DD}"/>
  <sortState xmlns:xlrd2="http://schemas.microsoft.com/office/spreadsheetml/2017/richdata2" ref="A4:G42">
    <sortCondition ref="F4:F42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4441-FCAD-420C-9364-8D9DBEE1CED8}">
  <dimension ref="A1:G4"/>
  <sheetViews>
    <sheetView workbookViewId="0">
      <selection activeCell="D2" sqref="D2:E2"/>
    </sheetView>
  </sheetViews>
  <sheetFormatPr defaultRowHeight="15"/>
  <cols>
    <col min="2" max="7" width="20.140625" customWidth="1"/>
  </cols>
  <sheetData>
    <row r="1" spans="1:7" ht="27" customHeight="1">
      <c r="A1" s="39" t="s">
        <v>36</v>
      </c>
      <c r="B1" s="39"/>
    </row>
    <row r="2" spans="1:7" ht="30" customHeight="1">
      <c r="D2" s="40" t="s">
        <v>19</v>
      </c>
      <c r="E2" s="41"/>
      <c r="F2" s="40" t="s">
        <v>32</v>
      </c>
      <c r="G2" s="41"/>
    </row>
    <row r="3" spans="1:7" ht="80.25" customHeight="1">
      <c r="B3" s="33" t="s">
        <v>37</v>
      </c>
      <c r="C3" s="33" t="s">
        <v>38</v>
      </c>
      <c r="D3" s="34" t="s">
        <v>37</v>
      </c>
      <c r="E3" s="34" t="s">
        <v>38</v>
      </c>
      <c r="F3" s="34" t="s">
        <v>37</v>
      </c>
      <c r="G3" s="34" t="s">
        <v>38</v>
      </c>
    </row>
    <row r="4" spans="1:7" ht="80.25" customHeight="1">
      <c r="B4" s="32">
        <f>COUNTIF(Produtos!F4:F42, "&gt;0")</f>
        <v>36</v>
      </c>
      <c r="C4" s="32">
        <f>SUM(Produtos!F4:F42)</f>
        <v>183</v>
      </c>
      <c r="D4" s="32">
        <f>COUNTIF(Int_Nome_Prod,D2)</f>
        <v>3</v>
      </c>
      <c r="E4" s="32">
        <f>SUMIF(Int_Nome_Prod,D2,Int_Quantidades)</f>
        <v>9</v>
      </c>
      <c r="F4" s="32">
        <f>COUNTIF(Int_Categoria,F2)</f>
        <v>27</v>
      </c>
      <c r="G4" s="32">
        <f>SUMIF(Int_Categoria,F2,Int_Quantidades)</f>
        <v>133</v>
      </c>
    </row>
  </sheetData>
  <mergeCells count="3">
    <mergeCell ref="A1:B1"/>
    <mergeCell ref="D2:E2"/>
    <mergeCell ref="F2:G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 de Digitação" error="Este produto não está listado na tabela original_x000a_" xr:uid="{5762177B-EEF6-43A8-9BEF-63C6159DE2A7}">
          <x14:formula1>
            <xm:f>Produtos!$A$4:$A$42</xm:f>
          </x14:formula1>
          <xm:sqref>D2:E2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43"/>
  <sheetViews>
    <sheetView zoomScale="90" zoomScaleNormal="90" workbookViewId="0">
      <selection activeCell="F19" sqref="F19"/>
    </sheetView>
  </sheetViews>
  <sheetFormatPr defaultRowHeight="14.45"/>
  <cols>
    <col min="1" max="1" width="16.85546875" customWidth="1"/>
    <col min="2" max="2" width="15.85546875" style="1" bestFit="1" customWidth="1"/>
    <col min="3" max="3" width="12.140625" bestFit="1" customWidth="1"/>
    <col min="4" max="4" width="17.85546875" bestFit="1" customWidth="1"/>
    <col min="5" max="5" width="25.28515625" customWidth="1"/>
    <col min="6" max="6" width="13.7109375" style="1" customWidth="1"/>
    <col min="7" max="7" width="18.140625" customWidth="1"/>
    <col min="9" max="9" width="15" customWidth="1"/>
    <col min="10" max="10" width="12.42578125" customWidth="1"/>
  </cols>
  <sheetData>
    <row r="1" spans="1:9" ht="21">
      <c r="A1" s="38" t="s">
        <v>20</v>
      </c>
      <c r="B1" s="38"/>
      <c r="C1" s="38"/>
      <c r="D1" s="38"/>
      <c r="E1" s="38"/>
      <c r="F1" s="38"/>
      <c r="G1" s="38"/>
    </row>
    <row r="2" spans="1:9" ht="4.5" customHeight="1" thickBot="1">
      <c r="A2" s="3"/>
      <c r="B2" s="3"/>
      <c r="C2" s="3"/>
      <c r="D2" s="3"/>
      <c r="E2" s="23"/>
      <c r="F2" s="23"/>
      <c r="G2" s="23"/>
    </row>
    <row r="3" spans="1:9" s="2" customFormat="1" ht="18.75">
      <c r="A3" s="2" t="s">
        <v>0</v>
      </c>
      <c r="B3" s="2" t="s">
        <v>21</v>
      </c>
      <c r="C3" s="2" t="s">
        <v>22</v>
      </c>
      <c r="D3" s="2" t="s">
        <v>23</v>
      </c>
      <c r="E3" s="2" t="s">
        <v>39</v>
      </c>
      <c r="F3" s="2" t="s">
        <v>25</v>
      </c>
      <c r="G3" s="2" t="s">
        <v>26</v>
      </c>
      <c r="I3" s="27" t="s">
        <v>27</v>
      </c>
    </row>
    <row r="4" spans="1:9" ht="15" thickBot="1">
      <c r="A4" s="10" t="s">
        <v>15</v>
      </c>
      <c r="B4" s="11" t="s">
        <v>29</v>
      </c>
      <c r="C4" s="12" t="s">
        <v>30</v>
      </c>
      <c r="D4" s="19">
        <v>399.9</v>
      </c>
      <c r="E4" s="19">
        <f>D4-(D4*$I$4)</f>
        <v>359.90999999999997</v>
      </c>
      <c r="F4" s="20">
        <v>3</v>
      </c>
      <c r="G4" s="19">
        <f>E4*F4</f>
        <v>1079.73</v>
      </c>
      <c r="I4" s="28">
        <v>0.1</v>
      </c>
    </row>
    <row r="5" spans="1:9" ht="15">
      <c r="A5" s="6" t="s">
        <v>16</v>
      </c>
      <c r="B5" s="5" t="s">
        <v>29</v>
      </c>
      <c r="C5" s="4" t="s">
        <v>30</v>
      </c>
      <c r="D5" s="17">
        <v>349.9</v>
      </c>
      <c r="E5" s="17">
        <f>D5-(D5*$I$4)</f>
        <v>314.90999999999997</v>
      </c>
      <c r="F5" s="21">
        <v>2</v>
      </c>
      <c r="G5" s="17">
        <f>E5*F5</f>
        <v>629.81999999999994</v>
      </c>
    </row>
    <row r="6" spans="1:9">
      <c r="A6" s="6" t="s">
        <v>13</v>
      </c>
      <c r="B6" s="5" t="s">
        <v>29</v>
      </c>
      <c r="C6" s="4" t="s">
        <v>30</v>
      </c>
      <c r="D6" s="17">
        <v>259.89999999999998</v>
      </c>
      <c r="E6" s="17">
        <f>D6-(D6*$I$4)</f>
        <v>233.90999999999997</v>
      </c>
      <c r="F6" s="21">
        <v>1</v>
      </c>
      <c r="G6" s="17">
        <f>E6*F6</f>
        <v>233.90999999999997</v>
      </c>
    </row>
    <row r="7" spans="1:9" ht="15">
      <c r="A7" s="10" t="s">
        <v>14</v>
      </c>
      <c r="B7" s="11" t="s">
        <v>29</v>
      </c>
      <c r="C7" s="12" t="s">
        <v>30</v>
      </c>
      <c r="D7" s="19">
        <v>145</v>
      </c>
      <c r="E7" s="19">
        <f>D7-(D7*$I$4)</f>
        <v>130.5</v>
      </c>
      <c r="F7" s="20">
        <v>2</v>
      </c>
      <c r="G7" s="19">
        <f>E7*F7</f>
        <v>261</v>
      </c>
    </row>
    <row r="8" spans="1:9">
      <c r="A8" s="10" t="s">
        <v>5</v>
      </c>
      <c r="B8" s="5" t="s">
        <v>29</v>
      </c>
      <c r="C8" s="4" t="s">
        <v>30</v>
      </c>
      <c r="D8" s="17">
        <v>49.9</v>
      </c>
      <c r="E8" s="17">
        <f>D8-(D8*$I$4)</f>
        <v>44.91</v>
      </c>
      <c r="F8" s="21">
        <v>21</v>
      </c>
      <c r="G8" s="17">
        <f>E8*F8</f>
        <v>943.1099999999999</v>
      </c>
    </row>
    <row r="9" spans="1:9" ht="15">
      <c r="A9" s="10" t="s">
        <v>3</v>
      </c>
      <c r="B9" s="5" t="s">
        <v>29</v>
      </c>
      <c r="C9" s="4" t="s">
        <v>30</v>
      </c>
      <c r="D9" s="17">
        <v>39.9</v>
      </c>
      <c r="E9" s="17">
        <f>D9-(D9*$I$4)</f>
        <v>35.909999999999997</v>
      </c>
      <c r="F9" s="21">
        <v>11</v>
      </c>
      <c r="G9" s="17">
        <f>E9*F9</f>
        <v>395.01</v>
      </c>
    </row>
    <row r="10" spans="1:9">
      <c r="A10" s="6" t="s">
        <v>18</v>
      </c>
      <c r="B10" s="5">
        <v>38</v>
      </c>
      <c r="C10" s="4" t="s">
        <v>28</v>
      </c>
      <c r="D10" s="17">
        <v>259.89999999999998</v>
      </c>
      <c r="E10" s="17">
        <f>D10-(D10*$I$4)</f>
        <v>233.90999999999997</v>
      </c>
      <c r="F10" s="21">
        <v>0</v>
      </c>
      <c r="G10" s="17">
        <f>E10*F10</f>
        <v>0</v>
      </c>
    </row>
    <row r="11" spans="1:9" ht="15">
      <c r="A11" s="6" t="s">
        <v>19</v>
      </c>
      <c r="B11" s="5">
        <v>38</v>
      </c>
      <c r="C11" s="4" t="s">
        <v>28</v>
      </c>
      <c r="D11" s="17">
        <v>259.89999999999998</v>
      </c>
      <c r="E11" s="17">
        <f>D11-(D11*$I$4)</f>
        <v>233.90999999999997</v>
      </c>
      <c r="F11" s="21">
        <v>1</v>
      </c>
      <c r="G11" s="17">
        <f>E11*F11</f>
        <v>233.90999999999997</v>
      </c>
    </row>
    <row r="12" spans="1:9">
      <c r="A12" s="6" t="s">
        <v>19</v>
      </c>
      <c r="B12" s="5">
        <v>37</v>
      </c>
      <c r="C12" s="4" t="s">
        <v>28</v>
      </c>
      <c r="D12" s="17">
        <v>255</v>
      </c>
      <c r="E12" s="17">
        <f>D12-(D12*$I$4)</f>
        <v>229.5</v>
      </c>
      <c r="F12" s="21">
        <v>3</v>
      </c>
      <c r="G12" s="17">
        <f>E12*F12</f>
        <v>688.5</v>
      </c>
    </row>
    <row r="13" spans="1:9" ht="15">
      <c r="A13" s="6" t="s">
        <v>18</v>
      </c>
      <c r="B13" s="5">
        <v>37</v>
      </c>
      <c r="C13" s="4" t="s">
        <v>28</v>
      </c>
      <c r="D13" s="17">
        <v>249.9</v>
      </c>
      <c r="E13" s="17">
        <f>D13-(D13*$I$4)</f>
        <v>224.91</v>
      </c>
      <c r="F13" s="21">
        <v>1</v>
      </c>
      <c r="G13" s="17">
        <f>E13*F13</f>
        <v>224.91</v>
      </c>
    </row>
    <row r="14" spans="1:9">
      <c r="A14" s="6" t="s">
        <v>19</v>
      </c>
      <c r="B14" s="5">
        <v>36</v>
      </c>
      <c r="C14" s="4" t="s">
        <v>28</v>
      </c>
      <c r="D14" s="17">
        <v>249.9</v>
      </c>
      <c r="E14" s="17">
        <f>D14-(D14*$I$4)</f>
        <v>224.91</v>
      </c>
      <c r="F14" s="21">
        <v>5</v>
      </c>
      <c r="G14" s="17">
        <f>E14*F14</f>
        <v>1124.55</v>
      </c>
    </row>
    <row r="15" spans="1:9" ht="15">
      <c r="A15" s="6" t="s">
        <v>18</v>
      </c>
      <c r="B15" s="5">
        <v>36</v>
      </c>
      <c r="C15" s="4" t="s">
        <v>28</v>
      </c>
      <c r="D15" s="17">
        <v>199.9</v>
      </c>
      <c r="E15" s="17">
        <f>D15-(D15*$I$4)</f>
        <v>179.91</v>
      </c>
      <c r="F15" s="21">
        <v>0</v>
      </c>
      <c r="G15" s="17">
        <f>E15*F15</f>
        <v>0</v>
      </c>
    </row>
    <row r="16" spans="1:9">
      <c r="A16" s="6" t="s">
        <v>8</v>
      </c>
      <c r="B16" s="5" t="s">
        <v>34</v>
      </c>
      <c r="C16" s="4" t="s">
        <v>32</v>
      </c>
      <c r="D16" s="17">
        <v>302.89999999999998</v>
      </c>
      <c r="E16" s="17">
        <f>D16-(D16*$I$4)</f>
        <v>272.60999999999996</v>
      </c>
      <c r="F16" s="21">
        <v>2</v>
      </c>
      <c r="G16" s="17">
        <f>E16*F16</f>
        <v>545.21999999999991</v>
      </c>
    </row>
    <row r="17" spans="1:7" ht="15">
      <c r="A17" s="6" t="s">
        <v>8</v>
      </c>
      <c r="B17" s="5" t="s">
        <v>31</v>
      </c>
      <c r="C17" s="4" t="s">
        <v>32</v>
      </c>
      <c r="D17" s="17">
        <v>300</v>
      </c>
      <c r="E17" s="17">
        <f>D17-(D17*$I$4)</f>
        <v>270</v>
      </c>
      <c r="F17" s="21">
        <v>1</v>
      </c>
      <c r="G17" s="17">
        <f>E17*F17</f>
        <v>270</v>
      </c>
    </row>
    <row r="18" spans="1:7">
      <c r="A18" s="6" t="s">
        <v>7</v>
      </c>
      <c r="B18" s="5" t="s">
        <v>33</v>
      </c>
      <c r="C18" s="4" t="s">
        <v>32</v>
      </c>
      <c r="D18" s="17">
        <v>299.89999999999998</v>
      </c>
      <c r="E18" s="17">
        <f>D18-(D18*$I$4)</f>
        <v>269.90999999999997</v>
      </c>
      <c r="F18" s="21">
        <v>1</v>
      </c>
      <c r="G18" s="17">
        <f>E18*F18</f>
        <v>269.90999999999997</v>
      </c>
    </row>
    <row r="19" spans="1:7" ht="15">
      <c r="A19" s="6" t="s">
        <v>8</v>
      </c>
      <c r="B19" s="5" t="s">
        <v>33</v>
      </c>
      <c r="C19" s="4" t="s">
        <v>32</v>
      </c>
      <c r="D19" s="17">
        <v>299.89999999999998</v>
      </c>
      <c r="E19" s="17">
        <f>D19-(D19*$I$4)</f>
        <v>269.90999999999997</v>
      </c>
      <c r="F19" s="21">
        <v>1</v>
      </c>
      <c r="G19" s="17">
        <f>E19*F19</f>
        <v>269.90999999999997</v>
      </c>
    </row>
    <row r="20" spans="1:7">
      <c r="A20" s="6" t="s">
        <v>7</v>
      </c>
      <c r="B20" s="5" t="s">
        <v>34</v>
      </c>
      <c r="C20" s="4" t="s">
        <v>32</v>
      </c>
      <c r="D20" s="17">
        <v>259.89999999999998</v>
      </c>
      <c r="E20" s="17">
        <f>D20-(D20*$I$4)</f>
        <v>233.90999999999997</v>
      </c>
      <c r="F20" s="21">
        <v>2</v>
      </c>
      <c r="G20" s="17">
        <f>E20*F20</f>
        <v>467.81999999999994</v>
      </c>
    </row>
    <row r="21" spans="1:7" ht="15">
      <c r="A21" s="6" t="s">
        <v>7</v>
      </c>
      <c r="B21" s="5" t="s">
        <v>31</v>
      </c>
      <c r="C21" s="4" t="s">
        <v>32</v>
      </c>
      <c r="D21" s="17">
        <v>249.9</v>
      </c>
      <c r="E21" s="17">
        <f>D21-(D21*$I$4)</f>
        <v>224.91</v>
      </c>
      <c r="F21" s="21">
        <v>1</v>
      </c>
      <c r="G21" s="17">
        <f>E21*F21</f>
        <v>224.91</v>
      </c>
    </row>
    <row r="22" spans="1:7">
      <c r="A22" s="6" t="s">
        <v>10</v>
      </c>
      <c r="B22" s="5" t="s">
        <v>33</v>
      </c>
      <c r="C22" s="4" t="s">
        <v>32</v>
      </c>
      <c r="D22" s="17">
        <v>146</v>
      </c>
      <c r="E22" s="17">
        <f>D22-(D22*$I$4)</f>
        <v>131.4</v>
      </c>
      <c r="F22" s="21">
        <v>2</v>
      </c>
      <c r="G22" s="17">
        <f>E22*F22</f>
        <v>262.8</v>
      </c>
    </row>
    <row r="23" spans="1:7" ht="15">
      <c r="A23" s="6" t="s">
        <v>10</v>
      </c>
      <c r="B23" s="5" t="s">
        <v>34</v>
      </c>
      <c r="C23" s="4" t="s">
        <v>32</v>
      </c>
      <c r="D23" s="17">
        <v>142.9</v>
      </c>
      <c r="E23" s="17">
        <f>D23-(D23*$I$4)</f>
        <v>128.61000000000001</v>
      </c>
      <c r="F23" s="21">
        <v>2</v>
      </c>
      <c r="G23" s="17">
        <f>E23*F23</f>
        <v>257.22000000000003</v>
      </c>
    </row>
    <row r="24" spans="1:7">
      <c r="A24" s="6" t="s">
        <v>10</v>
      </c>
      <c r="B24" s="5" t="s">
        <v>31</v>
      </c>
      <c r="C24" s="4" t="s">
        <v>32</v>
      </c>
      <c r="D24" s="17">
        <v>140</v>
      </c>
      <c r="E24" s="17">
        <f>D24-(D24*$I$4)</f>
        <v>126</v>
      </c>
      <c r="F24" s="21">
        <v>2</v>
      </c>
      <c r="G24" s="17">
        <f>E24*F24</f>
        <v>252</v>
      </c>
    </row>
    <row r="25" spans="1:7" ht="15">
      <c r="A25" s="6" t="s">
        <v>11</v>
      </c>
      <c r="B25" s="5" t="s">
        <v>33</v>
      </c>
      <c r="C25" s="4" t="s">
        <v>32</v>
      </c>
      <c r="D25" s="17">
        <v>93.5</v>
      </c>
      <c r="E25" s="17">
        <f>D25-(D25*$I$4)</f>
        <v>84.15</v>
      </c>
      <c r="F25" s="21">
        <v>2</v>
      </c>
      <c r="G25" s="17">
        <f>E25*F25</f>
        <v>168.3</v>
      </c>
    </row>
    <row r="26" spans="1:7">
      <c r="A26" s="6" t="s">
        <v>9</v>
      </c>
      <c r="B26" s="5" t="s">
        <v>33</v>
      </c>
      <c r="C26" s="4" t="s">
        <v>32</v>
      </c>
      <c r="D26" s="17">
        <v>92.9</v>
      </c>
      <c r="E26" s="17">
        <f>D26-(D26*$I$4)</f>
        <v>83.61</v>
      </c>
      <c r="F26" s="21">
        <v>6</v>
      </c>
      <c r="G26" s="17">
        <f>E26*F26</f>
        <v>501.65999999999997</v>
      </c>
    </row>
    <row r="27" spans="1:7" ht="15">
      <c r="A27" s="6" t="s">
        <v>11</v>
      </c>
      <c r="B27" s="5" t="s">
        <v>34</v>
      </c>
      <c r="C27" s="4" t="s">
        <v>32</v>
      </c>
      <c r="D27" s="17">
        <v>91.4</v>
      </c>
      <c r="E27" s="17">
        <f>D27-(D27*$I$4)</f>
        <v>82.26</v>
      </c>
      <c r="F27" s="21">
        <v>2</v>
      </c>
      <c r="G27" s="17">
        <f>E27*F27</f>
        <v>164.52</v>
      </c>
    </row>
    <row r="28" spans="1:7">
      <c r="A28" s="6" t="s">
        <v>11</v>
      </c>
      <c r="B28" s="5" t="s">
        <v>31</v>
      </c>
      <c r="C28" s="4" t="s">
        <v>32</v>
      </c>
      <c r="D28" s="17">
        <v>89.9</v>
      </c>
      <c r="E28" s="17">
        <f>D28-(D28*$I$4)</f>
        <v>80.910000000000011</v>
      </c>
      <c r="F28" s="21">
        <v>3</v>
      </c>
      <c r="G28" s="17">
        <f>E28*F28</f>
        <v>242.73000000000002</v>
      </c>
    </row>
    <row r="29" spans="1:7" ht="15">
      <c r="A29" s="6" t="s">
        <v>9</v>
      </c>
      <c r="B29" s="5" t="s">
        <v>34</v>
      </c>
      <c r="C29" s="4" t="s">
        <v>32</v>
      </c>
      <c r="D29" s="17">
        <v>89.9</v>
      </c>
      <c r="E29" s="17">
        <f>D29-(D29*$I$4)</f>
        <v>80.910000000000011</v>
      </c>
      <c r="F29" s="21">
        <v>5</v>
      </c>
      <c r="G29" s="17">
        <f>E29*F29</f>
        <v>404.55000000000007</v>
      </c>
    </row>
    <row r="30" spans="1:7">
      <c r="A30" s="6" t="s">
        <v>9</v>
      </c>
      <c r="B30" s="5" t="s">
        <v>31</v>
      </c>
      <c r="C30" s="4" t="s">
        <v>32</v>
      </c>
      <c r="D30" s="17">
        <v>85.9</v>
      </c>
      <c r="E30" s="17">
        <f>D30-(D30*$I$4)</f>
        <v>77.31</v>
      </c>
      <c r="F30" s="21">
        <v>8</v>
      </c>
      <c r="G30" s="17">
        <f>E30*F30</f>
        <v>618.48</v>
      </c>
    </row>
    <row r="31" spans="1:7" ht="15">
      <c r="A31" s="6" t="s">
        <v>2</v>
      </c>
      <c r="B31" s="5" t="s">
        <v>33</v>
      </c>
      <c r="C31" s="4" t="s">
        <v>32</v>
      </c>
      <c r="D31" s="17">
        <v>70.900000000000006</v>
      </c>
      <c r="E31" s="17">
        <f>D31-(D31*$I$4)</f>
        <v>63.81</v>
      </c>
      <c r="F31" s="21">
        <v>13</v>
      </c>
      <c r="G31" s="17">
        <f>E31*F31</f>
        <v>829.53</v>
      </c>
    </row>
    <row r="32" spans="1:7">
      <c r="A32" s="6" t="s">
        <v>2</v>
      </c>
      <c r="B32" s="5" t="s">
        <v>34</v>
      </c>
      <c r="C32" s="4" t="s">
        <v>32</v>
      </c>
      <c r="D32" s="17">
        <v>69.900000000000006</v>
      </c>
      <c r="E32" s="17">
        <f>D32-(D32*$I$4)</f>
        <v>62.910000000000004</v>
      </c>
      <c r="F32" s="21">
        <v>15</v>
      </c>
      <c r="G32" s="17">
        <f>E32*F32</f>
        <v>943.65000000000009</v>
      </c>
    </row>
    <row r="33" spans="1:7" ht="15">
      <c r="A33" s="6" t="s">
        <v>2</v>
      </c>
      <c r="B33" s="5" t="s">
        <v>31</v>
      </c>
      <c r="C33" s="4" t="s">
        <v>32</v>
      </c>
      <c r="D33" s="17">
        <v>65.900000000000006</v>
      </c>
      <c r="E33" s="17">
        <f>D33-(D33*$I$4)</f>
        <v>59.31</v>
      </c>
      <c r="F33" s="21">
        <v>12</v>
      </c>
      <c r="G33" s="17">
        <f>E33*F33</f>
        <v>711.72</v>
      </c>
    </row>
    <row r="34" spans="1:7">
      <c r="A34" s="6" t="s">
        <v>12</v>
      </c>
      <c r="B34" s="5" t="s">
        <v>33</v>
      </c>
      <c r="C34" s="4" t="s">
        <v>32</v>
      </c>
      <c r="D34" s="17">
        <v>48.9</v>
      </c>
      <c r="E34" s="17">
        <f>D34-(D34*$I$4)</f>
        <v>44.01</v>
      </c>
      <c r="F34" s="21">
        <v>2</v>
      </c>
      <c r="G34" s="17">
        <f>E34*F34</f>
        <v>88.02</v>
      </c>
    </row>
    <row r="35" spans="1:7" ht="15">
      <c r="A35" s="6" t="s">
        <v>12</v>
      </c>
      <c r="B35" s="5" t="s">
        <v>34</v>
      </c>
      <c r="C35" s="4" t="s">
        <v>32</v>
      </c>
      <c r="D35" s="17">
        <v>46.9</v>
      </c>
      <c r="E35" s="17">
        <f>D35-(D35*$I$4)</f>
        <v>42.21</v>
      </c>
      <c r="F35" s="21">
        <v>3</v>
      </c>
      <c r="G35" s="17">
        <f>E35*F35</f>
        <v>126.63</v>
      </c>
    </row>
    <row r="36" spans="1:7">
      <c r="A36" s="6" t="s">
        <v>12</v>
      </c>
      <c r="B36" s="5" t="s">
        <v>31</v>
      </c>
      <c r="C36" s="4" t="s">
        <v>32</v>
      </c>
      <c r="D36" s="17">
        <v>44.9</v>
      </c>
      <c r="E36" s="17">
        <f>D36-(D36*$I$4)</f>
        <v>40.409999999999997</v>
      </c>
      <c r="F36" s="21">
        <v>5</v>
      </c>
      <c r="G36" s="17">
        <f>E36*F36</f>
        <v>202.04999999999998</v>
      </c>
    </row>
    <row r="37" spans="1:7" ht="15">
      <c r="A37" s="6" t="s">
        <v>17</v>
      </c>
      <c r="B37" s="5" t="s">
        <v>33</v>
      </c>
      <c r="C37" s="4" t="s">
        <v>32</v>
      </c>
      <c r="D37" s="17">
        <v>42.5</v>
      </c>
      <c r="E37" s="17">
        <f>D37-(D37*$I$4)</f>
        <v>38.25</v>
      </c>
      <c r="F37" s="21">
        <v>6</v>
      </c>
      <c r="G37" s="17">
        <f>E37*F37</f>
        <v>229.5</v>
      </c>
    </row>
    <row r="38" spans="1:7">
      <c r="A38" s="6" t="s">
        <v>17</v>
      </c>
      <c r="B38" s="5" t="s">
        <v>34</v>
      </c>
      <c r="C38" s="4" t="s">
        <v>32</v>
      </c>
      <c r="D38" s="17">
        <v>39.9</v>
      </c>
      <c r="E38" s="17">
        <f>D38-(D38*$I$4)</f>
        <v>35.909999999999997</v>
      </c>
      <c r="F38" s="21">
        <v>10</v>
      </c>
      <c r="G38" s="17">
        <f>E38*F38</f>
        <v>359.09999999999997</v>
      </c>
    </row>
    <row r="39" spans="1:7" ht="15">
      <c r="A39" s="6" t="s">
        <v>17</v>
      </c>
      <c r="B39" s="5" t="s">
        <v>31</v>
      </c>
      <c r="C39" s="4" t="s">
        <v>32</v>
      </c>
      <c r="D39" s="17">
        <v>39.9</v>
      </c>
      <c r="E39" s="17">
        <f>D39-(D39*$I$4)</f>
        <v>35.909999999999997</v>
      </c>
      <c r="F39" s="21">
        <v>12</v>
      </c>
      <c r="G39" s="17">
        <f>E39*F39</f>
        <v>430.91999999999996</v>
      </c>
    </row>
    <row r="40" spans="1:7">
      <c r="A40" s="6" t="s">
        <v>4</v>
      </c>
      <c r="B40" s="5" t="s">
        <v>33</v>
      </c>
      <c r="C40" s="4" t="s">
        <v>32</v>
      </c>
      <c r="D40" s="17">
        <v>32.9</v>
      </c>
      <c r="E40" s="17">
        <f>D40-(D40*$I$4)</f>
        <v>29.61</v>
      </c>
      <c r="F40" s="21">
        <v>6</v>
      </c>
      <c r="G40" s="17">
        <f>E40*F40</f>
        <v>177.66</v>
      </c>
    </row>
    <row r="41" spans="1:7" ht="15">
      <c r="A41" s="6" t="s">
        <v>6</v>
      </c>
      <c r="B41" s="5" t="s">
        <v>34</v>
      </c>
      <c r="C41" s="4" t="s">
        <v>32</v>
      </c>
      <c r="D41" s="17">
        <v>29.9</v>
      </c>
      <c r="E41" s="17">
        <f>D41-(D41*$I$4)</f>
        <v>26.909999999999997</v>
      </c>
      <c r="F41" s="21">
        <v>10</v>
      </c>
      <c r="G41" s="17">
        <f>E41*F41</f>
        <v>269.09999999999997</v>
      </c>
    </row>
    <row r="42" spans="1:7" ht="15" thickBot="1">
      <c r="A42" s="7" t="s">
        <v>6</v>
      </c>
      <c r="B42" s="8" t="s">
        <v>31</v>
      </c>
      <c r="C42" s="9" t="s">
        <v>32</v>
      </c>
      <c r="D42" s="18">
        <v>25.9</v>
      </c>
      <c r="E42" s="18">
        <f>D42-(D42*$I$4)</f>
        <v>23.31</v>
      </c>
      <c r="F42" s="22">
        <v>12</v>
      </c>
      <c r="G42" s="18">
        <f>E42*F42</f>
        <v>279.71999999999997</v>
      </c>
    </row>
    <row r="43" spans="1:7">
      <c r="A43" t="s">
        <v>40</v>
      </c>
      <c r="D43" s="16">
        <f>SUBTOTAL(109,Tabela5[Preço Unitário])</f>
        <v>5962.2999999999938</v>
      </c>
      <c r="E43" s="16">
        <f>SUBTOTAL(109,Tabela5[Preço C/ Desconto])</f>
        <v>5366.0699999999988</v>
      </c>
      <c r="F43" s="1">
        <f>SUBTOTAL(109,Tabela5[Qtd])</f>
        <v>196</v>
      </c>
      <c r="G43" s="16">
        <f>SUBTOTAL(109,Tabela5[Valor Total])</f>
        <v>15382.079999999996</v>
      </c>
    </row>
  </sheetData>
  <mergeCells count="1">
    <mergeCell ref="A1:G1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E290-7438-46F2-BDA1-67ECF40675FB}">
  <dimension ref="B2:H45"/>
  <sheetViews>
    <sheetView workbookViewId="0">
      <selection activeCell="F45" sqref="F45"/>
    </sheetView>
  </sheetViews>
  <sheetFormatPr defaultRowHeight="15"/>
  <cols>
    <col min="2" max="2" width="12" bestFit="1" customWidth="1"/>
    <col min="3" max="3" width="14.42578125" customWidth="1"/>
    <col min="4" max="4" width="12.28515625" bestFit="1" customWidth="1"/>
    <col min="5" max="5" width="17.5703125" bestFit="1" customWidth="1"/>
    <col min="6" max="6" width="22" bestFit="1" customWidth="1"/>
    <col min="7" max="7" width="5.7109375" bestFit="1" customWidth="1"/>
    <col min="8" max="8" width="13.85546875" bestFit="1" customWidth="1"/>
  </cols>
  <sheetData>
    <row r="2" spans="2:8" ht="18.75">
      <c r="B2" s="14" t="s">
        <v>21</v>
      </c>
      <c r="C2" s="15" t="s">
        <v>25</v>
      </c>
    </row>
    <row r="3" spans="2:8">
      <c r="B3" s="11" t="s">
        <v>31</v>
      </c>
      <c r="C3" s="20">
        <v>12</v>
      </c>
    </row>
    <row r="6" spans="2:8" ht="18.75">
      <c r="B6" s="13" t="s">
        <v>0</v>
      </c>
      <c r="C6" s="14" t="s">
        <v>21</v>
      </c>
      <c r="D6" s="14" t="s">
        <v>22</v>
      </c>
      <c r="E6" s="14" t="s">
        <v>23</v>
      </c>
      <c r="F6" s="14" t="s">
        <v>24</v>
      </c>
      <c r="G6" s="15" t="s">
        <v>25</v>
      </c>
      <c r="H6" s="14" t="s">
        <v>26</v>
      </c>
    </row>
    <row r="7" spans="2:8">
      <c r="B7" s="10" t="s">
        <v>18</v>
      </c>
      <c r="C7" s="11">
        <v>38</v>
      </c>
      <c r="D7" s="12" t="s">
        <v>28</v>
      </c>
      <c r="E7" s="19">
        <v>259.89999999999998</v>
      </c>
      <c r="F7" s="19">
        <f>E7-(E7*$I$4)</f>
        <v>259.89999999999998</v>
      </c>
      <c r="G7" s="20">
        <v>0</v>
      </c>
      <c r="H7" s="19">
        <f>F7*G7</f>
        <v>0</v>
      </c>
    </row>
    <row r="8" spans="2:8">
      <c r="B8" s="6" t="s">
        <v>18</v>
      </c>
      <c r="C8" s="5">
        <v>36</v>
      </c>
      <c r="D8" s="4" t="s">
        <v>28</v>
      </c>
      <c r="E8" s="17">
        <v>199.9</v>
      </c>
      <c r="F8" s="17">
        <f>E8-(E8*$I$4)</f>
        <v>199.9</v>
      </c>
      <c r="G8" s="21">
        <v>0</v>
      </c>
      <c r="H8" s="17">
        <f>F8*G8</f>
        <v>0</v>
      </c>
    </row>
    <row r="9" spans="2:8">
      <c r="B9" s="6" t="s">
        <v>13</v>
      </c>
      <c r="C9" s="5" t="s">
        <v>29</v>
      </c>
      <c r="D9" s="4" t="s">
        <v>30</v>
      </c>
      <c r="E9" s="17">
        <v>259.89999999999998</v>
      </c>
      <c r="F9" s="17">
        <f>E9-(E9*$I$4)</f>
        <v>259.89999999999998</v>
      </c>
      <c r="G9" s="21">
        <v>1</v>
      </c>
      <c r="H9" s="17">
        <f>F9*G9</f>
        <v>259.89999999999998</v>
      </c>
    </row>
    <row r="10" spans="2:8">
      <c r="B10" s="10" t="s">
        <v>19</v>
      </c>
      <c r="C10" s="11">
        <v>38</v>
      </c>
      <c r="D10" s="12" t="s">
        <v>28</v>
      </c>
      <c r="E10" s="19">
        <v>259.89999999999998</v>
      </c>
      <c r="F10" s="19">
        <f>E10-(E10*$I$4)</f>
        <v>259.89999999999998</v>
      </c>
      <c r="G10" s="20">
        <v>1</v>
      </c>
      <c r="H10" s="19">
        <f>F10*G10</f>
        <v>259.89999999999998</v>
      </c>
    </row>
    <row r="11" spans="2:8">
      <c r="B11" s="10" t="s">
        <v>18</v>
      </c>
      <c r="C11" s="5">
        <v>37</v>
      </c>
      <c r="D11" s="4" t="s">
        <v>28</v>
      </c>
      <c r="E11" s="17">
        <v>249.9</v>
      </c>
      <c r="F11" s="17">
        <f>E11-(E11*$I$4)</f>
        <v>249.9</v>
      </c>
      <c r="G11" s="21">
        <v>1</v>
      </c>
      <c r="H11" s="17">
        <f>F11*G11</f>
        <v>249.9</v>
      </c>
    </row>
    <row r="12" spans="2:8">
      <c r="B12" s="10" t="s">
        <v>8</v>
      </c>
      <c r="C12" s="5" t="s">
        <v>31</v>
      </c>
      <c r="D12" s="4" t="s">
        <v>32</v>
      </c>
      <c r="E12" s="17">
        <v>300</v>
      </c>
      <c r="F12" s="17">
        <f>E12-(E12*$I$4)</f>
        <v>300</v>
      </c>
      <c r="G12" s="21">
        <v>1</v>
      </c>
      <c r="H12" s="17">
        <f>F12*G12</f>
        <v>300</v>
      </c>
    </row>
    <row r="13" spans="2:8">
      <c r="B13" s="6" t="s">
        <v>7</v>
      </c>
      <c r="C13" s="5" t="s">
        <v>33</v>
      </c>
      <c r="D13" s="4" t="s">
        <v>32</v>
      </c>
      <c r="E13" s="17">
        <v>299.89999999999998</v>
      </c>
      <c r="F13" s="17">
        <f>E13-(E13*$I$4)</f>
        <v>299.89999999999998</v>
      </c>
      <c r="G13" s="21">
        <v>1</v>
      </c>
      <c r="H13" s="17">
        <f>F13*G13</f>
        <v>299.89999999999998</v>
      </c>
    </row>
    <row r="14" spans="2:8">
      <c r="B14" s="6" t="s">
        <v>8</v>
      </c>
      <c r="C14" s="5" t="s">
        <v>33</v>
      </c>
      <c r="D14" s="4" t="s">
        <v>32</v>
      </c>
      <c r="E14" s="17">
        <v>299.89999999999998</v>
      </c>
      <c r="F14" s="17">
        <f>E14-(E14*$I$4)</f>
        <v>299.89999999999998</v>
      </c>
      <c r="G14" s="21">
        <v>1</v>
      </c>
      <c r="H14" s="17">
        <f>F14*G14</f>
        <v>299.89999999999998</v>
      </c>
    </row>
    <row r="15" spans="2:8">
      <c r="B15" s="6" t="s">
        <v>7</v>
      </c>
      <c r="C15" s="5" t="s">
        <v>31</v>
      </c>
      <c r="D15" s="4" t="s">
        <v>32</v>
      </c>
      <c r="E15" s="17">
        <v>249.9</v>
      </c>
      <c r="F15" s="17">
        <f>E15-(E15*$I$4)</f>
        <v>249.9</v>
      </c>
      <c r="G15" s="21">
        <v>1</v>
      </c>
      <c r="H15" s="17">
        <f>F15*G15</f>
        <v>249.9</v>
      </c>
    </row>
    <row r="16" spans="2:8">
      <c r="B16" s="6" t="s">
        <v>16</v>
      </c>
      <c r="C16" s="5" t="s">
        <v>29</v>
      </c>
      <c r="D16" s="4" t="s">
        <v>30</v>
      </c>
      <c r="E16" s="17">
        <v>349.9</v>
      </c>
      <c r="F16" s="17">
        <f>E16-(E16*$I$4)</f>
        <v>349.9</v>
      </c>
      <c r="G16" s="21">
        <v>2</v>
      </c>
      <c r="H16" s="17">
        <f>F16*G16</f>
        <v>699.8</v>
      </c>
    </row>
    <row r="17" spans="2:8">
      <c r="B17" s="6" t="s">
        <v>14</v>
      </c>
      <c r="C17" s="5" t="s">
        <v>29</v>
      </c>
      <c r="D17" s="4" t="s">
        <v>30</v>
      </c>
      <c r="E17" s="17">
        <v>145</v>
      </c>
      <c r="F17" s="17">
        <f>E17-(E17*$I$4)</f>
        <v>145</v>
      </c>
      <c r="G17" s="21">
        <v>2</v>
      </c>
      <c r="H17" s="17">
        <f>F17*G17</f>
        <v>290</v>
      </c>
    </row>
    <row r="18" spans="2:8">
      <c r="B18" s="6" t="s">
        <v>8</v>
      </c>
      <c r="C18" s="5" t="s">
        <v>34</v>
      </c>
      <c r="D18" s="4" t="s">
        <v>32</v>
      </c>
      <c r="E18" s="17">
        <v>302.89999999999998</v>
      </c>
      <c r="F18" s="17">
        <f>E18-(E18*$I$4)</f>
        <v>302.89999999999998</v>
      </c>
      <c r="G18" s="21">
        <v>2</v>
      </c>
      <c r="H18" s="17">
        <f>F18*G18</f>
        <v>605.79999999999995</v>
      </c>
    </row>
    <row r="19" spans="2:8">
      <c r="B19" s="6" t="s">
        <v>7</v>
      </c>
      <c r="C19" s="5" t="s">
        <v>34</v>
      </c>
      <c r="D19" s="4" t="s">
        <v>32</v>
      </c>
      <c r="E19" s="17">
        <v>259.89999999999998</v>
      </c>
      <c r="F19" s="17">
        <f>E19-(E19*$I$4)</f>
        <v>259.89999999999998</v>
      </c>
      <c r="G19" s="21">
        <v>2</v>
      </c>
      <c r="H19" s="17">
        <f>F19*G19</f>
        <v>519.79999999999995</v>
      </c>
    </row>
    <row r="20" spans="2:8">
      <c r="B20" s="6" t="s">
        <v>10</v>
      </c>
      <c r="C20" s="5" t="s">
        <v>33</v>
      </c>
      <c r="D20" s="4" t="s">
        <v>32</v>
      </c>
      <c r="E20" s="17">
        <v>146</v>
      </c>
      <c r="F20" s="17">
        <f>E20-(E20*$I$4)</f>
        <v>146</v>
      </c>
      <c r="G20" s="21">
        <v>2</v>
      </c>
      <c r="H20" s="17">
        <f>F20*G20</f>
        <v>292</v>
      </c>
    </row>
    <row r="21" spans="2:8">
      <c r="B21" s="6" t="s">
        <v>10</v>
      </c>
      <c r="C21" s="5" t="s">
        <v>34</v>
      </c>
      <c r="D21" s="4" t="s">
        <v>32</v>
      </c>
      <c r="E21" s="17">
        <v>142.9</v>
      </c>
      <c r="F21" s="17">
        <f>E21-(E21*$I$4)</f>
        <v>142.9</v>
      </c>
      <c r="G21" s="21">
        <v>2</v>
      </c>
      <c r="H21" s="17">
        <f>F21*G21</f>
        <v>285.8</v>
      </c>
    </row>
    <row r="22" spans="2:8">
      <c r="B22" s="6" t="s">
        <v>10</v>
      </c>
      <c r="C22" s="5" t="s">
        <v>31</v>
      </c>
      <c r="D22" s="4" t="s">
        <v>32</v>
      </c>
      <c r="E22" s="17">
        <v>140</v>
      </c>
      <c r="F22" s="17">
        <f>E22-(E22*$I$4)</f>
        <v>140</v>
      </c>
      <c r="G22" s="21">
        <v>2</v>
      </c>
      <c r="H22" s="17">
        <f>F22*G22</f>
        <v>280</v>
      </c>
    </row>
    <row r="23" spans="2:8">
      <c r="B23" s="6" t="s">
        <v>11</v>
      </c>
      <c r="C23" s="5" t="s">
        <v>33</v>
      </c>
      <c r="D23" s="4" t="s">
        <v>32</v>
      </c>
      <c r="E23" s="17">
        <v>93.5</v>
      </c>
      <c r="F23" s="17">
        <f>E23-(E23*$I$4)</f>
        <v>93.5</v>
      </c>
      <c r="G23" s="21">
        <v>2</v>
      </c>
      <c r="H23" s="17">
        <f>F23*G23</f>
        <v>187</v>
      </c>
    </row>
    <row r="24" spans="2:8">
      <c r="B24" s="6" t="s">
        <v>11</v>
      </c>
      <c r="C24" s="5" t="s">
        <v>34</v>
      </c>
      <c r="D24" s="4" t="s">
        <v>32</v>
      </c>
      <c r="E24" s="17">
        <v>91.4</v>
      </c>
      <c r="F24" s="17">
        <f>E24-(E24*$I$4)</f>
        <v>91.4</v>
      </c>
      <c r="G24" s="21">
        <v>2</v>
      </c>
      <c r="H24" s="17">
        <f>F24*G24</f>
        <v>182.8</v>
      </c>
    </row>
    <row r="25" spans="2:8">
      <c r="B25" s="6" t="s">
        <v>12</v>
      </c>
      <c r="C25" s="5" t="s">
        <v>33</v>
      </c>
      <c r="D25" s="4" t="s">
        <v>32</v>
      </c>
      <c r="E25" s="17">
        <v>48.9</v>
      </c>
      <c r="F25" s="17">
        <f>E25-(E25*$I$4)</f>
        <v>48.9</v>
      </c>
      <c r="G25" s="21">
        <v>2</v>
      </c>
      <c r="H25" s="17">
        <f>F25*G25</f>
        <v>97.8</v>
      </c>
    </row>
    <row r="26" spans="2:8">
      <c r="B26" s="6" t="s">
        <v>15</v>
      </c>
      <c r="C26" s="5" t="s">
        <v>29</v>
      </c>
      <c r="D26" s="4" t="s">
        <v>30</v>
      </c>
      <c r="E26" s="17">
        <v>399.9</v>
      </c>
      <c r="F26" s="17">
        <f>E26-(E26*$I$4)</f>
        <v>399.9</v>
      </c>
      <c r="G26" s="21">
        <v>3</v>
      </c>
      <c r="H26" s="17">
        <f>F26*G26</f>
        <v>1199.6999999999998</v>
      </c>
    </row>
    <row r="27" spans="2:8">
      <c r="B27" s="6" t="s">
        <v>19</v>
      </c>
      <c r="C27" s="5">
        <v>37</v>
      </c>
      <c r="D27" s="4" t="s">
        <v>28</v>
      </c>
      <c r="E27" s="17">
        <v>255</v>
      </c>
      <c r="F27" s="17">
        <f>E27-(E27*$I$4)</f>
        <v>255</v>
      </c>
      <c r="G27" s="21">
        <v>3</v>
      </c>
      <c r="H27" s="17">
        <f>F27*G27</f>
        <v>765</v>
      </c>
    </row>
    <row r="28" spans="2:8">
      <c r="B28" s="6" t="s">
        <v>11</v>
      </c>
      <c r="C28" s="5" t="s">
        <v>31</v>
      </c>
      <c r="D28" s="4" t="s">
        <v>32</v>
      </c>
      <c r="E28" s="17">
        <v>89.9</v>
      </c>
      <c r="F28" s="17">
        <f>E28-(E28*$I$4)</f>
        <v>89.9</v>
      </c>
      <c r="G28" s="21">
        <v>3</v>
      </c>
      <c r="H28" s="17">
        <f>F28*G28</f>
        <v>269.70000000000005</v>
      </c>
    </row>
    <row r="29" spans="2:8">
      <c r="B29" s="6" t="s">
        <v>12</v>
      </c>
      <c r="C29" s="5" t="s">
        <v>34</v>
      </c>
      <c r="D29" s="4" t="s">
        <v>32</v>
      </c>
      <c r="E29" s="17">
        <v>46.9</v>
      </c>
      <c r="F29" s="17">
        <f>E29-(E29*$I$4)</f>
        <v>46.9</v>
      </c>
      <c r="G29" s="21">
        <v>3</v>
      </c>
      <c r="H29" s="17">
        <f>F29*G29</f>
        <v>140.69999999999999</v>
      </c>
    </row>
    <row r="30" spans="2:8">
      <c r="B30" s="6" t="s">
        <v>19</v>
      </c>
      <c r="C30" s="5">
        <v>36</v>
      </c>
      <c r="D30" s="4" t="s">
        <v>28</v>
      </c>
      <c r="E30" s="17">
        <v>249.9</v>
      </c>
      <c r="F30" s="17">
        <f>E30-(E30*$I$4)</f>
        <v>249.9</v>
      </c>
      <c r="G30" s="21">
        <v>5</v>
      </c>
      <c r="H30" s="17">
        <f>F30*G30</f>
        <v>1249.5</v>
      </c>
    </row>
    <row r="31" spans="2:8">
      <c r="B31" s="6" t="s">
        <v>9</v>
      </c>
      <c r="C31" s="5" t="s">
        <v>34</v>
      </c>
      <c r="D31" s="4" t="s">
        <v>32</v>
      </c>
      <c r="E31" s="17">
        <v>89.9</v>
      </c>
      <c r="F31" s="17">
        <f>E31-(E31*$I$4)</f>
        <v>89.9</v>
      </c>
      <c r="G31" s="21">
        <v>5</v>
      </c>
      <c r="H31" s="17">
        <f>F31*G31</f>
        <v>449.5</v>
      </c>
    </row>
    <row r="32" spans="2:8">
      <c r="B32" s="6" t="s">
        <v>12</v>
      </c>
      <c r="C32" s="5" t="s">
        <v>31</v>
      </c>
      <c r="D32" s="4" t="s">
        <v>32</v>
      </c>
      <c r="E32" s="17">
        <v>44.9</v>
      </c>
      <c r="F32" s="17">
        <f>E32-(E32*$I$4)</f>
        <v>44.9</v>
      </c>
      <c r="G32" s="21">
        <v>5</v>
      </c>
      <c r="H32" s="17">
        <f>F32*G32</f>
        <v>224.5</v>
      </c>
    </row>
    <row r="33" spans="2:8">
      <c r="B33" s="6" t="s">
        <v>9</v>
      </c>
      <c r="C33" s="5" t="s">
        <v>33</v>
      </c>
      <c r="D33" s="4" t="s">
        <v>32</v>
      </c>
      <c r="E33" s="17">
        <v>92.9</v>
      </c>
      <c r="F33" s="17">
        <f>E33-(E33*$I$4)</f>
        <v>92.9</v>
      </c>
      <c r="G33" s="21">
        <v>6</v>
      </c>
      <c r="H33" s="17">
        <f>F33*G33</f>
        <v>557.40000000000009</v>
      </c>
    </row>
    <row r="34" spans="2:8">
      <c r="B34" s="6" t="s">
        <v>17</v>
      </c>
      <c r="C34" s="5" t="s">
        <v>33</v>
      </c>
      <c r="D34" s="4" t="s">
        <v>32</v>
      </c>
      <c r="E34" s="17">
        <v>42.5</v>
      </c>
      <c r="F34" s="17">
        <f>E34-(E34*$I$4)</f>
        <v>42.5</v>
      </c>
      <c r="G34" s="21">
        <v>6</v>
      </c>
      <c r="H34" s="17">
        <f>F34*G34</f>
        <v>255</v>
      </c>
    </row>
    <row r="35" spans="2:8">
      <c r="B35" s="6" t="s">
        <v>4</v>
      </c>
      <c r="C35" s="5" t="s">
        <v>33</v>
      </c>
      <c r="D35" s="4" t="s">
        <v>32</v>
      </c>
      <c r="E35" s="17">
        <v>32.9</v>
      </c>
      <c r="F35" s="17">
        <f>E35-(E35*$I$4)</f>
        <v>32.9</v>
      </c>
      <c r="G35" s="21">
        <v>6</v>
      </c>
      <c r="H35" s="17">
        <f>F35*G35</f>
        <v>197.39999999999998</v>
      </c>
    </row>
    <row r="36" spans="2:8">
      <c r="B36" s="6" t="s">
        <v>9</v>
      </c>
      <c r="C36" s="5" t="s">
        <v>31</v>
      </c>
      <c r="D36" s="4" t="s">
        <v>32</v>
      </c>
      <c r="E36" s="17">
        <v>85.9</v>
      </c>
      <c r="F36" s="17">
        <f>E36-(E36*$I$4)</f>
        <v>85.9</v>
      </c>
      <c r="G36" s="21">
        <v>8</v>
      </c>
      <c r="H36" s="17">
        <f>F36*G36</f>
        <v>687.2</v>
      </c>
    </row>
    <row r="37" spans="2:8">
      <c r="B37" s="6" t="s">
        <v>17</v>
      </c>
      <c r="C37" s="5" t="s">
        <v>34</v>
      </c>
      <c r="D37" s="4" t="s">
        <v>32</v>
      </c>
      <c r="E37" s="17">
        <v>39.9</v>
      </c>
      <c r="F37" s="17">
        <f>E37-(E37*$I$4)</f>
        <v>39.9</v>
      </c>
      <c r="G37" s="21">
        <v>10</v>
      </c>
      <c r="H37" s="17">
        <f>F37*G37</f>
        <v>399</v>
      </c>
    </row>
    <row r="38" spans="2:8">
      <c r="B38" s="6" t="s">
        <v>6</v>
      </c>
      <c r="C38" s="5" t="s">
        <v>34</v>
      </c>
      <c r="D38" s="4" t="s">
        <v>32</v>
      </c>
      <c r="E38" s="17">
        <v>29.9</v>
      </c>
      <c r="F38" s="17">
        <f>E38-(E38*$I$4)</f>
        <v>29.9</v>
      </c>
      <c r="G38" s="21">
        <v>10</v>
      </c>
      <c r="H38" s="17">
        <f>F38*G38</f>
        <v>299</v>
      </c>
    </row>
    <row r="39" spans="2:8">
      <c r="B39" s="6" t="s">
        <v>3</v>
      </c>
      <c r="C39" s="5" t="s">
        <v>29</v>
      </c>
      <c r="D39" s="4" t="s">
        <v>30</v>
      </c>
      <c r="E39" s="17">
        <v>39.9</v>
      </c>
      <c r="F39" s="17">
        <f>E39-(E39*$I$4)</f>
        <v>39.9</v>
      </c>
      <c r="G39" s="21">
        <v>11</v>
      </c>
      <c r="H39" s="17">
        <f>F39*G39</f>
        <v>438.9</v>
      </c>
    </row>
    <row r="40" spans="2:8">
      <c r="B40" s="6" t="s">
        <v>2</v>
      </c>
      <c r="C40" s="5" t="s">
        <v>31</v>
      </c>
      <c r="D40" s="4" t="s">
        <v>32</v>
      </c>
      <c r="E40" s="17">
        <v>65.900000000000006</v>
      </c>
      <c r="F40" s="17">
        <f>E40-(E40*$I$4)</f>
        <v>65.900000000000006</v>
      </c>
      <c r="G40" s="21">
        <v>12</v>
      </c>
      <c r="H40" s="17">
        <f>F40*G40</f>
        <v>790.80000000000007</v>
      </c>
    </row>
    <row r="41" spans="2:8">
      <c r="B41" s="6" t="s">
        <v>17</v>
      </c>
      <c r="C41" s="5" t="s">
        <v>31</v>
      </c>
      <c r="D41" s="4" t="s">
        <v>32</v>
      </c>
      <c r="E41" s="17">
        <v>39.9</v>
      </c>
      <c r="F41" s="17">
        <f>E41-(E41*$I$4)</f>
        <v>39.9</v>
      </c>
      <c r="G41" s="21">
        <v>12</v>
      </c>
      <c r="H41" s="17">
        <f>F41*G41</f>
        <v>478.79999999999995</v>
      </c>
    </row>
    <row r="42" spans="2:8">
      <c r="B42" s="6" t="s">
        <v>6</v>
      </c>
      <c r="C42" s="5" t="s">
        <v>31</v>
      </c>
      <c r="D42" s="4" t="s">
        <v>32</v>
      </c>
      <c r="E42" s="17">
        <v>25.9</v>
      </c>
      <c r="F42" s="17">
        <f>E42-(E42*$I$4)</f>
        <v>25.9</v>
      </c>
      <c r="G42" s="21">
        <v>12</v>
      </c>
      <c r="H42" s="17">
        <f>F42*G42</f>
        <v>310.79999999999995</v>
      </c>
    </row>
    <row r="43" spans="2:8">
      <c r="B43" s="6" t="s">
        <v>2</v>
      </c>
      <c r="C43" s="5" t="s">
        <v>33</v>
      </c>
      <c r="D43" s="4" t="s">
        <v>32</v>
      </c>
      <c r="E43" s="17">
        <v>70.900000000000006</v>
      </c>
      <c r="F43" s="17">
        <f>E43-(E43*$I$4)</f>
        <v>70.900000000000006</v>
      </c>
      <c r="G43" s="21">
        <v>13</v>
      </c>
      <c r="H43" s="17">
        <f>F43*G43</f>
        <v>921.7</v>
      </c>
    </row>
    <row r="44" spans="2:8">
      <c r="B44" s="6" t="s">
        <v>2</v>
      </c>
      <c r="C44" s="5" t="s">
        <v>34</v>
      </c>
      <c r="D44" s="4" t="s">
        <v>32</v>
      </c>
      <c r="E44" s="17">
        <v>69.900000000000006</v>
      </c>
      <c r="F44" s="17">
        <f>E44-(E44*$I$4)</f>
        <v>69.900000000000006</v>
      </c>
      <c r="G44" s="21">
        <v>15</v>
      </c>
      <c r="H44" s="17">
        <f>F44*G44</f>
        <v>1048.5</v>
      </c>
    </row>
    <row r="45" spans="2:8">
      <c r="B45" s="7" t="s">
        <v>5</v>
      </c>
      <c r="C45" s="8" t="s">
        <v>29</v>
      </c>
      <c r="D45" s="9" t="s">
        <v>30</v>
      </c>
      <c r="E45" s="18">
        <v>49.9</v>
      </c>
      <c r="F45" s="18">
        <f>E45-(E45*$I$4)</f>
        <v>49.9</v>
      </c>
      <c r="G45" s="22">
        <v>21</v>
      </c>
      <c r="H45" s="18">
        <f>F45*G45</f>
        <v>1047.8999999999999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/>
  <cp:revision/>
  <dcterms:created xsi:type="dcterms:W3CDTF">2023-06-02T17:54:12Z</dcterms:created>
  <dcterms:modified xsi:type="dcterms:W3CDTF">2024-03-12T18:12:53Z</dcterms:modified>
  <cp:category/>
  <cp:contentStatus/>
</cp:coreProperties>
</file>