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esca\Desktop\Class Folder\Analysis Projects\"/>
    </mc:Choice>
  </mc:AlternateContent>
  <xr:revisionPtr revIDLastSave="0" documentId="8_{CB53B436-A246-4ABF-B75A-896973AC12F0}" xr6:coauthVersionLast="47" xr6:coauthVersionMax="47" xr10:uidLastSave="{00000000-0000-0000-0000-000000000000}"/>
  <bookViews>
    <workbookView xWindow="0" yWindow="0" windowWidth="25800" windowHeight="21150" activeTab="5" xr2:uid="{00000000-000D-0000-FFFF-FFFF00000000}"/>
  </bookViews>
  <sheets>
    <sheet name="Crowdfunding" sheetId="1" r:id="rId1"/>
    <sheet name="Parent Category" sheetId="5" r:id="rId2"/>
    <sheet name="Sub Category" sheetId="7" r:id="rId3"/>
    <sheet name="Parent Cat and Year" sheetId="14" r:id="rId4"/>
    <sheet name="Goal Outcome" sheetId="15" r:id="rId5"/>
    <sheet name="Statistical Analysis " sheetId="16" r:id="rId6"/>
  </sheets>
  <definedNames>
    <definedName name="_xlnm._FilterDatabase" localSheetId="0" hidden="1">Crowdfunding!$F$1:$F$1005</definedName>
    <definedName name="_xlchart.v1.0" hidden="1">'Goal Outcome'!$A$2:$A$13</definedName>
    <definedName name="_xlchart.v1.1" hidden="1">'Goal Outcome'!$F$1</definedName>
    <definedName name="_xlchart.v1.2" hidden="1">'Goal Outcome'!$F$2:$F$13</definedName>
    <definedName name="_xlchart.v1.3" hidden="1">'Goal Outcome'!$G$1</definedName>
    <definedName name="_xlchart.v1.4" hidden="1">'Goal Outcome'!$G$2:$G$13</definedName>
    <definedName name="_xlchart.v1.5" hidden="1">'Goal Outcome'!$H$1</definedName>
    <definedName name="_xlchart.v1.6" hidden="1">'Goal Outcome'!$H$2:$H$13</definedName>
    <definedName name="_xlcn.WorksheetConnection_CrowdfundingAR1" hidden="1">Crowdfunding!$A:$U</definedName>
  </definedNames>
  <calcPr calcId="191029"/>
  <pivotCaches>
    <pivotCache cacheId="12" r:id="rId7"/>
    <pivotCache cacheId="1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6" l="1"/>
  <c r="H7" i="16"/>
  <c r="I8" i="16"/>
  <c r="H8" i="16"/>
  <c r="I6" i="16"/>
  <c r="H6" i="16"/>
  <c r="I5" i="16"/>
  <c r="H5" i="16"/>
  <c r="I4" i="16"/>
  <c r="H4" i="16"/>
  <c r="I3" i="16"/>
  <c r="H3" i="16"/>
  <c r="B1048576" i="1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5"/>
  <c r="D13" i="15"/>
  <c r="D12" i="15"/>
  <c r="B11" i="15"/>
  <c r="D10" i="15"/>
  <c r="B10" i="15"/>
  <c r="D9" i="15"/>
  <c r="D8" i="15"/>
  <c r="D7" i="15"/>
  <c r="D6" i="15"/>
  <c r="B5" i="15"/>
  <c r="C5" i="15"/>
  <c r="D4" i="15"/>
  <c r="D2" i="15"/>
  <c r="D5" i="15"/>
  <c r="C13" i="15"/>
  <c r="B13" i="15"/>
  <c r="C12" i="15"/>
  <c r="C11" i="15"/>
  <c r="C10" i="15"/>
  <c r="C9" i="15"/>
  <c r="C8" i="15"/>
  <c r="C7" i="15"/>
  <c r="C6" i="15"/>
  <c r="B6" i="15"/>
  <c r="C3" i="15"/>
  <c r="C4" i="15"/>
  <c r="B3" i="15"/>
  <c r="B12" i="15"/>
  <c r="B2" i="15"/>
  <c r="C2" i="15"/>
  <c r="B9" i="15"/>
  <c r="B8" i="15"/>
  <c r="B7" i="15"/>
  <c r="B4" i="15"/>
  <c r="P4" i="1"/>
  <c r="P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3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D11" i="15" l="1"/>
  <c r="E11" i="15" s="1"/>
  <c r="E12" i="15"/>
  <c r="F12" i="15" s="1"/>
  <c r="E7" i="15"/>
  <c r="H7" i="15" s="1"/>
  <c r="E8" i="15"/>
  <c r="G8" i="15" s="1"/>
  <c r="E6" i="15"/>
  <c r="H6" i="15" s="1"/>
  <c r="E13" i="15"/>
  <c r="G13" i="15" s="1"/>
  <c r="E9" i="15"/>
  <c r="F9" i="15" s="1"/>
  <c r="E10" i="15"/>
  <c r="H10" i="15" s="1"/>
  <c r="E4" i="15"/>
  <c r="G4" i="15" s="1"/>
  <c r="E5" i="15"/>
  <c r="G5" i="15" s="1"/>
  <c r="E3" i="15"/>
  <c r="G3" i="15" s="1"/>
  <c r="E2" i="15"/>
  <c r="F2" i="15" s="1"/>
  <c r="F10" i="15" l="1"/>
  <c r="G2" i="15"/>
  <c r="H4" i="15"/>
  <c r="F11" i="15"/>
  <c r="H11" i="15"/>
  <c r="G11" i="15"/>
  <c r="F13" i="15"/>
  <c r="F7" i="15"/>
  <c r="H12" i="15"/>
  <c r="F4" i="15"/>
  <c r="H3" i="15"/>
  <c r="G9" i="15"/>
  <c r="H2" i="15"/>
  <c r="G6" i="15"/>
  <c r="H9" i="15"/>
  <c r="G7" i="15"/>
  <c r="G10" i="15"/>
  <c r="H13" i="15"/>
  <c r="H5" i="15"/>
  <c r="H8" i="15"/>
  <c r="F8" i="15"/>
  <c r="F6" i="15"/>
  <c r="G12" i="15"/>
  <c r="F3" i="15"/>
  <c r="F5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D7756-7F5E-4A44-B348-4707F0BEB6D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89697EC-0CAE-4A2F-B310-523A4D708344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<sst xmlns="http://schemas.openxmlformats.org/spreadsheetml/2006/main" count="9063" uniqueCount="2116">
  <si>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</si>
  <si>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</si>
  <si>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</si>
  <si>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</si>
  <si>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</si>
  <si>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</si>
  <si>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</si>
  <si>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</si>
  <si>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</si>
  <si>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</si>
  <si>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</si>
  <si>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</si>
  <si>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</si>
  <si>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</si>
  <si>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</si>
  <si>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</si>
  <si>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</si>
  <si>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</si>
  <si>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</si>
  <si>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</si>
  <si>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</si>
  <si>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</si>
  <si>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</si>
  <si>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</si>
  <si>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</si>
  <si>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</si>
  <si>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</si>
  <si>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</si>
  <si>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</si>
  <si>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</si>
  <si>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</si>
  <si>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</si>
  <si>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</si>
  <si>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</si>
  <si>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</si>
  <si>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</si>
  <si>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</si>
  <si>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</si>
  <si>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</si>
  <si>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</si>
  <si>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</si>
  <si>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</si>
  <si>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</si>
  <si>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</si>
  <si>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</si>
  <si>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</si>
  <si>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</si>
  <si>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</si>
  <si>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</si>
  <si>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</si>
  <si>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</si>
  <si>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</si>
  <si>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</si>
  <si>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</si>
  <si>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</si>
  <si>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</si>
  <si>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</si>
  <si>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</si>
  <si>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</si>
  <si>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</si>
  <si>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</si>
  <si>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</si>
  <si>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</si>
  <si>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</si>
  <si>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</si>
  <si>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</si>
  <si>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</si>
  <si>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</si>
  <si>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</si>
  <si>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</si>
  <si>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</si>
  <si>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</si>
  <si>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</si>
  <si>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</si>
  <si>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</si>
  <si>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</si>
  <si>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</si>
  <si>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</si>
  <si>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</si>
  <si>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</si>
  <si>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</si>
  <si>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</si>
  <si>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</si>
  <si>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</si>
  <si>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</si>
  <si>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</si>
  <si>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</si>
  <si>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</si>
  <si>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</si>
  <si>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</si>
  <si>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</si>
  <si>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</si>
  <si>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</si>
  <si>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</si>
  <si>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</si>
  <si>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</si>
  <si>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</si>
  <si>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</si>
  <si>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</si>
  <si>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</si>
  <si>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</si>
  <si>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</si>
  <si>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</si>
  <si>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</si>
  <si>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</si>
  <si>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</si>
  <si>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</si>
  <si>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</si>
  <si>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</si>
  <si>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</si>
  <si>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</si>
  <si>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</si>
  <si>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</si>
  <si>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</si>
  <si>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</si>
  <si>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</si>
  <si>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</si>
  <si>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</si>
  <si>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</si>
  <si>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</si>
  <si>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</si>
  <si>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</si>
  <si>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</si>
  <si>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</si>
  <si>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</si>
  <si>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</si>
  <si>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</si>
  <si>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</si>
  <si>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</si>
  <si>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</si>
  <si>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</si>
  <si>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</si>
  <si>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</si>
  <si>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</si>
  <si>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</si>
  <si>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</si>
  <si>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</si>
  <si>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</si>
  <si>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</si>
  <si>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</si>
  <si>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</si>
  <si>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</si>
  <si>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</si>
  <si>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</si>
  <si>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</si>
  <si>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</si>
  <si>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</si>
  <si>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</si>
  <si>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</si>
  <si>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</si>
  <si>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</si>
  <si>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</si>
  <si>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</si>
  <si>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</si>
  <si>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</si>
  <si>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</si>
  <si>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</si>
  <si>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</si>
  <si>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</si>
  <si>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</si>
  <si>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</si>
  <si>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</si>
  <si>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</si>
  <si>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</si>
  <si>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</si>
  <si>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</si>
  <si>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</si>
  <si>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</si>
  <si>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</si>
  <si>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</si>
  <si>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</si>
  <si>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</si>
  <si>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</si>
  <si>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</si>
  <si>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</si>
  <si>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</si>
  <si>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</si>
  <si>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</si>
  <si>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</si>
  <si>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</si>
  <si>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</si>
  <si>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</si>
  <si>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</si>
  <si>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</si>
  <si>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</si>
  <si>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</si>
  <si>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</si>
  <si>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</si>
  <si>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</si>
  <si>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</si>
  <si>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</si>
  <si>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</si>
  <si>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</si>
  <si>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</si>
  <si>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</si>
  <si>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</si>
  <si>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</si>
  <si>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</si>
  <si>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</si>
  <si>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</si>
  <si>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</si>
  <si>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</si>
  <si>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</si>
  <si>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</si>
  <si>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</si>
  <si>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</si>
  <si>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</si>
  <si>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</si>
  <si>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</si>
  <si>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</si>
  <si>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</si>
  <si>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</si>
  <si>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</si>
  <si>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</si>
  <si>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</si>
  <si>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</si>
  <si>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</si>
  <si>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</si>
  <si>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</si>
  <si>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</si>
  <si>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</si>
  <si>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</si>
  <si>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</si>
  <si>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</si>
  <si>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</si>
  <si>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</si>
  <si>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</si>
  <si>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</si>
  <si>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</si>
  <si>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</si>
  <si>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</si>
  <si>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</si>
  <si>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</si>
  <si>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</si>
  <si>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</si>
  <si>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</si>
  <si>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</si>
  <si>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</si>
  <si>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</si>
  <si>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</si>
  <si>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</si>
  <si>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</si>
  <si>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</si>
  <si>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</si>
  <si>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</si>
  <si>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</si>
  <si>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</si>
  <si>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</si>
  <si>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</si>
  <si>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</si>
  <si>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</si>
  <si>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</si>
  <si>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</si>
  <si>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</si>
  <si>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</si>
  <si>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</si>
  <si>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</si>
  <si>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</si>
  <si>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</si>
  <si>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</si>
  <si>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</si>
  <si>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</si>
  <si>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</si>
  <si>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</si>
  <si>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</si>
  <si>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</si>
  <si>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</si>
  <si>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</si>
  <si>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</si>
  <si>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</si>
  <si>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</si>
  <si>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</si>
  <si>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</si>
  <si>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</si>
  <si>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</si>
  <si>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</si>
  <si>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</si>
  <si>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</si>
  <si>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</si>
  <si>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</si>
  <si>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</si>
  <si>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</si>
  <si>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</si>
  <si>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</si>
  <si>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</si>
  <si>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</si>
  <si>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</si>
  <si>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</si>
  <si>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</si>
  <si>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</si>
  <si>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</si>
  <si>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</si>
  <si>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</si>
  <si>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</si>
  <si>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</si>
  <si>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</si>
  <si>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</si>
  <si>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</si>
  <si>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</si>
  <si>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</si>
  <si>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</si>
  <si>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</si>
  <si>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</si>
  <si>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</si>
  <si>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</si>
  <si>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</si>
  <si>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</si>
  <si>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</si>
  <si>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</si>
  <si>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</si>
  <si>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</si>
  <si>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</si>
  <si>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</si>
  <si>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</si>
  <si>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</si>
  <si>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</si>
  <si>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</si>
  <si>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</si>
  <si>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</si>
  <si>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</si>
  <si>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</si>
  <si>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</si>
  <si>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</si>
  <si>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</si>
  <si>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</si>
  <si>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</si>
  <si>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</si>
  <si>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</si>
  <si>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</si>
  <si>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</si>
  <si>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</si>
  <si>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</si>
  <si>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</si>
  <si>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</si>
  <si>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</si>
  <si>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</si>
  <si>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</si>
  <si>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</si>
  <si>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</si>
  <si>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</si>
  <si>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</si>
  <si>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</si>
  <si>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</si>
  <si>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</si>
  <si>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</si>
  <si>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</si>
  <si>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</si>
  <si>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</si>
  <si>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</si>
  <si>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</si>
  <si>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</si>
  <si>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</si>
  <si>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</si>
  <si>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</si>
  <si>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</si>
  <si>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</si>
  <si>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</si>
  <si>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</si>
  <si>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</si>
  <si>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</si>
  <si>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</si>
  <si>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</si>
  <si>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</si>
  <si>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</si>
  <si>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</si>
  <si>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</si>
  <si>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</si>
  <si>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</si>
  <si>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</si>
  <si>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</si>
  <si>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</si>
  <si>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</si>
  <si>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</si>
  <si>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</si>
  <si>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</si>
  <si>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</si>
  <si>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</si>
  <si>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</si>
  <si>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</si>
  <si>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</si>
  <si>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</si>
  <si>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</si>
  <si>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</si>
  <si>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</si>
  <si>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</si>
  <si>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</si>
  <si>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</si>
  <si>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</si>
  <si>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</si>
  <si>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</si>
  <si>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</si>
  <si>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</si>
  <si>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</si>
  <si>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</si>
  <si>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</si>
  <si>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</si>
  <si>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</si>
  <si>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</si>
  <si>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</si>
  <si>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</si>
  <si>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</si>
  <si>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</si>
  <si>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</si>
  <si>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</si>
  <si>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</si>
  <si>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</si>
  <si>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</si>
  <si>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</si>
  <si>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</si>
  <si>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</si>
  <si>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</si>
  <si>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</si>
  <si>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</si>
  <si>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</si>
  <si>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</si>
  <si>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</si>
  <si>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</si>
  <si>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</si>
  <si>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</si>
  <si>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</si>
  <si>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</si>
  <si>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</si>
  <si>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</si>
  <si>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</si>
  <si>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</si>
  <si>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</si>
  <si>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</si>
  <si>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</si>
  <si>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</si>
  <si>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</si>
  <si>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</si>
  <si>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</si>
  <si>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</si>
  <si>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</si>
  <si>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</si>
  <si>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</si>
  <si>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</si>
  <si>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</si>
  <si>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</si>
  <si>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</si>
  <si>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</si>
  <si>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</si>
  <si>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</si>
  <si>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</si>
  <si>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</si>
  <si>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</si>
  <si>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</si>
  <si>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</si>
  <si>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</si>
  <si>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</si>
  <si>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</si>
  <si>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</si>
  <si>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</si>
  <si>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</si>
  <si>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</si>
  <si>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</si>
  <si>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</si>
  <si>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</si>
  <si>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</si>
  <si>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</si>
  <si>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</si>
  <si>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</si>
  <si>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</si>
  <si>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</si>
  <si>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</si>
  <si>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</si>
  <si>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</si>
  <si>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</si>
  <si>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</si>
  <si>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</si>
  <si>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</si>
  <si>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</si>
  <si>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</si>
  <si>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</si>
  <si>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</si>
  <si>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</si>
  <si>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</si>
  <si>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</si>
  <si>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</si>
  <si>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</si>
  <si>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</si>
  <si>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</si>
  <si>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</si>
  <si>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</si>
  <si>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</si>
  <si>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</si>
  <si>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</si>
  <si>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</si>
  <si>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</si>
  <si>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</si>
  <si>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</si>
  <si>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</si>
  <si>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</si>
  <si>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</si>
  <si>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</si>
  <si>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</si>
  <si>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</si>
  <si>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</si>
  <si>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</si>
  <si>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</si>
  <si>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</si>
  <si>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</si>
  <si>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</si>
  <si>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</si>
  <si>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</si>
  <si>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</si>
  <si>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</si>
  <si>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</si>
  <si>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</si>
  <si>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</si>
  <si>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</si>
  <si>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</si>
  <si>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</si>
  <si>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</si>
  <si>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</si>
  <si>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</si>
  <si>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</si>
  <si>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</si>
  <si>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</si>
  <si>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</si>
  <si>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</si>
  <si>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</si>
  <si>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</si>
  <si>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</si>
  <si>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</si>
  <si>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</si>
  <si>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</si>
  <si>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</si>
  <si>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</si>
  <si>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</si>
  <si>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</si>
  <si>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</si>
  <si>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</si>
  <si>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</si>
  <si>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</si>
  <si>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</si>
  <si>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</si>
  <si>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</si>
  <si>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</si>
  <si>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</si>
  <si>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</si>
  <si>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</si>
  <si>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</si>
  <si>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</si>
  <si>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</si>
  <si>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</si>
  <si>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</si>
  <si>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</si>
  <si>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</si>
  <si>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</si>
  <si>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</si>
  <si>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</si>
  <si>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</si>
  <si>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</si>
  <si>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</si>
  <si>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</si>
  <si>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</si>
  <si>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</si>
  <si>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</si>
  <si>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</si>
  <si>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</si>
  <si>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</si>
  <si>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</si>
  <si>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</si>
  <si>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</si>
  <si>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</si>
  <si>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</si>
  <si>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</si>
  <si>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</si>
  <si>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</si>
  <si>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</si>
  <si>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</si>
  <si>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</si>
  <si>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</si>
  <si>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</si>
  <si>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</si>
  <si>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</si>
  <si>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</si>
  <si>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</si>
  <si>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</si>
  <si>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</si>
  <si>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</si>
  <si>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</si>
  <si>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</si>
  <si>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</si>
  <si>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</si>
  <si>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</si>
  <si>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</si>
  <si>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</si>
  <si>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</si>
  <si>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</si>
  <si>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</si>
  <si>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</si>
  <si>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</si>
  <si>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</si>
  <si>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</si>
  <si>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</si>
  <si>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</si>
  <si>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</si>
  <si>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</si>
  <si>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</si>
  <si>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</si>
  <si>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</si>
  <si>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</si>
  <si>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</si>
  <si>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</si>
  <si>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</si>
  <si>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</si>
  <si>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</si>
  <si>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</si>
  <si>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</si>
  <si>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</si>
  <si>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</si>
  <si>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</si>
  <si>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</si>
  <si>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</si>
  <si>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</si>
  <si>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</si>
  <si>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</si>
  <si>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</si>
  <si>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</si>
  <si>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</si>
  <si>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</si>
  <si>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</si>
  <si>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</si>
  <si>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</si>
  <si>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</si>
  <si>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</si>
  <si>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</si>
  <si>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</si>
  <si>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</si>
  <si>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</si>
  <si>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</si>
  <si>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</si>
  <si>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</si>
  <si>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</si>
  <si>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</si>
  <si>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</si>
  <si>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</si>
  <si>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</si>
  <si>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</si>
  <si>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</si>
  <si>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</si>
  <si>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</si>
  <si>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</si>
  <si>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</si>
  <si>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</si>
  <si>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</si>
  <si>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</si>
  <si>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</si>
  <si>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</si>
  <si>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</si>
  <si>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</si>
  <si>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</si>
  <si>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</si>
  <si>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</si>
  <si>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</si>
  <si>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</si>
  <si>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</si>
  <si>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</si>
  <si>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</si>
  <si>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</si>
  <si>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</si>
  <si>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</si>
  <si>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</si>
  <si>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</si>
  <si>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</si>
  <si>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</si>
  <si>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</si>
  <si>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</si>
  <si>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</si>
  <si>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</si>
  <si>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</si>
  <si>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</si>
  <si>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</si>
  <si>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</si>
  <si>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</si>
  <si>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</si>
  <si>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</si>
  <si>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</si>
  <si>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</si>
  <si>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</si>
  <si>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</si>
  <si>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</si>
  <si>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</si>
  <si>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</si>
  <si>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</si>
  <si>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</si>
  <si>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</si>
  <si>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</si>
  <si>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</si>
  <si>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</si>
  <si>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</si>
  <si>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</si>
  <si>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</si>
  <si>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</si>
  <si>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</si>
  <si>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</si>
  <si>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</si>
  <si>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</si>
  <si>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</si>
  <si>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</si>
  <si>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</si>
  <si>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</si>
  <si>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</si>
  <si>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</si>
  <si>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</si>
  <si>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</si>
  <si>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</si>
  <si>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</si>
  <si>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</si>
  <si>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</si>
  <si>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</si>
  <si>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</si>
  <si>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</si>
  <si>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</si>
  <si>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</si>
  <si>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</si>
  <si>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</si>
  <si>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</si>
  <si>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</si>
  <si>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</si>
  <si>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</si>
  <si>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</si>
  <si>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</si>
  <si>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</si>
  <si>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</si>
  <si>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</si>
  <si>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</si>
  <si>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</si>
  <si>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</si>
  <si>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</si>
  <si>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</si>
  <si>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</si>
  <si>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</si>
  <si>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</si>
  <si>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</si>
  <si>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</si>
  <si>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</si>
  <si>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</si>
  <si>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</si>
  <si>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</si>
  <si>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</si>
  <si>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</si>
  <si>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</si>
  <si>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</si>
  <si>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</si>
  <si>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</si>
  <si>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</si>
  <si>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</si>
  <si>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</si>
  <si>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</si>
  <si>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</si>
  <si>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</si>
  <si>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</si>
  <si>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</si>
  <si>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</si>
  <si>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</si>
  <si>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</si>
  <si>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</si>
  <si>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</si>
  <si>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</si>
  <si>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</si>
  <si>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</si>
  <si>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</si>
  <si>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</si>
  <si>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</si>
  <si>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</si>
  <si>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</si>
  <si>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</si>
  <si>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</si>
  <si>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</si>
  <si>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</si>
  <si>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</si>
  <si>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</si>
  <si>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</si>
  <si>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</si>
  <si>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</si>
  <si>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</si>
  <si>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</si>
  <si>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</si>
  <si>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</si>
  <si>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</si>
  <si>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</si>
  <si>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</si>
  <si>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</si>
  <si>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</si>
  <si>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</si>
  <si>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</si>
  <si>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</si>
  <si>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</si>
  <si>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</si>
  <si>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</si>
  <si>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</si>
  <si>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</si>
  <si>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</si>
  <si>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</si>
  <si>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</si>
  <si>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</si>
  <si>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</si>
  <si>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</si>
  <si>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</si>
  <si>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</si>
  <si>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</si>
  <si>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</si>
  <si>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</si>
  <si>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</si>
  <si>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</si>
  <si>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</si>
  <si>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</si>
  <si>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</si>
  <si>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</si>
  <si>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</si>
  <si>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</si>
  <si>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</si>
  <si>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</si>
  <si>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</si>
  <si>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</si>
  <si>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</si>
  <si>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</si>
  <si>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</si>
  <si>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</si>
  <si>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</si>
  <si>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</si>
  <si>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</si>
  <si>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</si>
  <si>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</si>
  <si>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</si>
  <si>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</si>
  <si>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</si>
  <si>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</si>
  <si>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</si>
  <si>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</si>
  <si>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</si>
  <si>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</si>
  <si>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</si>
  <si>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</si>
  <si>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</si>
  <si>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</si>
  <si>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</si>
  <si>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</si>
  <si>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</si>
  <si>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</si>
  <si>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</si>
  <si>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</si>
  <si>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</si>
  <si>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</si>
  <si>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</si>
  <si>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</si>
  <si>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</si>
  <si>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</si>
  <si>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</si>
  <si>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</si>
  <si>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</si>
  <si>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</si>
  <si>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</si>
  <si>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</si>
  <si>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</si>
  <si>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</si>
  <si>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</si>
  <si>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</si>
  <si>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</si>
  <si>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</si>
  <si>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</si>
  <si>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</si>
  <si>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</si>
  <si>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</si>
  <si>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</si>
  <si>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</si>
  <si>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</si>
  <si>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</si>
  <si>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</si>
  <si>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</si>
  <si>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</si>
  <si>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</si>
  <si>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</si>
  <si>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</si>
  <si>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</si>
  <si>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</si>
  <si>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</si>
  <si>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</si>
  <si>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</si>
  <si>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</si>
  <si>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</si>
  <si>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</si>
  <si>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</si>
  <si>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</si>
  <si>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</si>
  <si>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</si>
  <si>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</si>
  <si>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</si>
  <si>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</si>
  <si>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</si>
  <si>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</si>
  <si>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</si>
  <si>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</si>
  <si>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</si>
  <si>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</si>
  <si>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</si>
  <si>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</si>
  <si>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</si>
  <si>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</si>
  <si>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</si>
  <si>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</si>
  <si>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</si>
  <si>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</si>
  <si>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</si>
  <si>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</si>
  <si>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</si>
  <si>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</si>
  <si>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</si>
  <si>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</si>
  <si>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</si>
  <si>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</si>
  <si>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</si>
  <si>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</si>
  <si>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</si>
  <si>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</si>
  <si>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</si>
  <si>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</si>
  <si>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</si>
  <si>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</si>
  <si>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</si>
  <si>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</si>
  <si>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</si>
  <si>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</si>
  <si>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</si>
  <si>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</si>
  <si>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</si>
  <si>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</si>
  <si>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</si>
  <si>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</si>
  <si>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</si>
  <si>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</si>
  <si>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</si>
  <si>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</si>
  <si>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</si>
  <si>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</si>
  <si>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</si>
  <si>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</si>
  <si>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</si>
  <si>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</si>
  <si>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</si>
  <si>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</si>
  <si>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</si>
  <si>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</si>
  <si>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</si>
  <si>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</si>
  <si>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</si>
  <si>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</si>
  <si>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</si>
  <si>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</si>
  <si>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</si>
  <si>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</si>
  <si>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</si>
  <si>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</si>
  <si>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</si>
  <si>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</si>
  <si>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</si>
  <si>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</si>
  <si>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</si>
  <si>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</si>
  <si>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</si>
  <si>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</si>
  <si>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</si>
  <si>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</si>
  <si>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</si>
  <si>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</si>
  <si>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</si>
  <si>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</si>
  <si>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</si>
  <si>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</si>
  <si>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</si>
  <si>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</si>
  <si>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</si>
  <si>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</si>
  <si>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</si>
  <si>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</si>
  <si>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</si>
  <si>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</si>
  <si>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</si>
  <si>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</si>
  <si>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</si>
  <si>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</si>
  <si>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</si>
  <si>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</si>
  <si>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</si>
  <si>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</si>
  <si>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</si>
  <si>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</si>
  <si>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</si>
  <si>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</si>
  <si>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</si>
  <si>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</si>
  <si>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</si>
  <si>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</si>
  <si>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</si>
  <si>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</si>
  <si>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</si>
  <si>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</si>
  <si>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</si>
  <si>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</si>
  <si>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</si>
  <si>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</si>
  <si>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</si>
  <si>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</si>
  <si>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</si>
  <si>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</si>
  <si>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</si>
  <si>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</si>
  <si>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</si>
  <si>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</si>
  <si>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</si>
  <si>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</si>
  <si>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</si>
  <si>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</si>
  <si>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</si>
  <si>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</si>
  <si>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</si>
  <si>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</si>
  <si>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</si>
  <si>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</si>
  <si>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</si>
  <si>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</si>
  <si>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</si>
  <si>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</si>
  <si>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</si>
  <si>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</si>
  <si>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</si>
  <si>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</si>
  <si>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</si>
  <si>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</si>
  <si>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</si>
  <si>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</si>
  <si>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</si>
  <si>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</si>
  <si>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</si>
  <si>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</si>
  <si>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</si>
  <si>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</si>
  <si>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</si>
  <si>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</si>
  <si>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</si>
  <si>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</si>
  <si>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</si>
  <si>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</si>
  <si>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</si>
  <si>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</si>
  <si>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</si>
  <si>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</si>
  <si>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</si>
  <si>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</si>
  <si>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</si>
  <si>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</si>
  <si>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</si>
  <si>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</si>
  <si>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</si>
  <si>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</si>
  <si>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</si>
  <si>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</si>
  <si>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</si>
  <si>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</si>
  <si>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</si>
  <si>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</si>
  <si>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</si>
  <si>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</si>
  <si>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</si>
  <si>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</si>
  <si>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</si>
  <si>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</si>
  <si>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</si>
  <si>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</si>
  <si>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</si>
  <si>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</si>
  <si>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</si>
  <si>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</si>
  <si>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</si>
  <si>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</si>
  <si>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</si>
  <si>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</si>
  <si>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</si>
  <si>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</si>
  <si>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</si>
  <si>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</si>
  <si>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</si>
  <si>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</si>
  <si>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</si>
  <si>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</si>
  <si>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</si>
  <si>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</si>
  <si>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</si>
  <si>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</si>
  <si>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</si>
  <si>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</si>
  <si>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</si>
  <si>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</si>
  <si>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</si>
  <si>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</si>
  <si>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</si>
  <si>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</si>
  <si>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</si>
  <si>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</si>
  <si>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</si>
  <si>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</si>
  <si>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</si>
  <si>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</si>
  <si>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</si>
  <si>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</si>
  <si>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</si>
  <si>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</si>
  <si>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</si>
  <si>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</si>
  <si>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</si>
  <si>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</si>
  <si>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</si>
  <si>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</si>
  <si>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</si>
  <si>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</si>
  <si>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</si>
  <si>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</si>
  <si>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</si>
  <si>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</si>
  <si>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</si>
  <si>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</si>
  <si>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</si>
  <si>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</si>
  <si>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</si>
  <si>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</si>
  <si>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</si>
  <si>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</si>
  <si>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</si>
  <si>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</si>
  <si>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</si>
  <si>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</si>
  <si>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</si>
  <si>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</si>
  <si>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</si>
  <si>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</si>
  <si>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</si>
  <si>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</si>
  <si>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</si>
  <si>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</si>
  <si>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</si>
  <si>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</si>
  <si>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</si>
  <si>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</si>
  <si>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</si>
  <si>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</si>
  <si>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</si>
  <si>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</si>
  <si>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</si>
  <si>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</si>
  <si>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</si>
  <si>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</si>
  <si>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</si>
  <si>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</si>
  <si>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</si>
  <si>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</si>
  <si>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</si>
  <si>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</si>
  <si>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</si>
  <si>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</si>
  <si>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</si>
  <si>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</si>
  <si>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</si>
  <si>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</si>
  <si>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</si>
  <si>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</si>
  <si>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</si>
  <si>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</si>
  <si>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</si>
  <si>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</si>
  <si>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</si>
  <si>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</si>
  <si>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</si>
  <si>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</si>
  <si>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</si>
  <si>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</si>
  <si>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</si>
  <si>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</si>
  <si>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</si>
  <si>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</si>
  <si>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</si>
  <si>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</si>
  <si>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</si>
  <si>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</si>
  <si>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</si>
  <si>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</si>
  <si>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</si>
  <si>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</si>
  <si>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</si>
  <si>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</si>
  <si>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</si>
  <si>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</si>
  <si>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</si>
  <si>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</si>
  <si>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</si>
  <si>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</si>
  <si>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</si>
  <si>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</si>
  <si>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</si>
  <si>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</si>
  <si>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</si>
  <si>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</si>
  <si>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</si>
  <si>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</si>
  <si>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</si>
  <si>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</si>
  <si>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</si>
  <si>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</si>
  <si>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</si>
  <si>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</si>
  <si>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</si>
  <si>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</si>
  <si>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</si>
  <si>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</si>
  <si>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</si>
  <si>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</si>
  <si>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</si>
  <si>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</si>
  <si>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</si>
  <si>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</si>
  <si>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</si>
  <si>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</si>
  <si>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</si>
  <si>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</si>
  <si>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</si>
  <si>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</si>
  <si>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</si>
  <si>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</si>
  <si>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</si>
  <si>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</si>
  <si>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</si>
  <si>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</si>
  <si>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</si>
  <si>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</si>
  <si>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</si>
  <si>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</si>
  <si>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</si>
  <si>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</si>
  <si>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</si>
  <si>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</si>
  <si>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</si>
  <si>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</si>
  <si>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</si>
  <si>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</si>
  <si>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</si>
  <si>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</si>
  <si>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</si>
  <si>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</si>
  <si>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</si>
  <si>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</si>
  <si>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</si>
  <si>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</si>
  <si>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</si>
  <si>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</si>
  <si>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</si>
  <si>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</si>
  <si>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</si>
  <si>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</si>
  <si>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</si>
  <si>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</si>
  <si>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</si>
  <si>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</si>
  <si>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</si>
  <si>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</si>
  <si>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</si>
  <si>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</si>
  <si>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</si>
  <si>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</si>
  <si>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</si>
  <si>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</si>
  <si>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</si>
  <si>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</si>
  <si>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</si>
  <si>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</si>
  <si>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</si>
  <si>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</si>
  <si>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</si>
  <si>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</si>
  <si>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</si>
  <si>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</si>
  <si>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</si>
  <si>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</si>
  <si>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</si>
  <si>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</si>
  <si>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</si>
  <si>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</si>
  <si>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</si>
  <si>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</si>
  <si>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</si>
  <si>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</si>
  <si>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</si>
  <si>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</si>
  <si>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</si>
  <si>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</si>
  <si>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</si>
  <si>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</si>
  <si>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</si>
  <si>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</si>
  <si>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</si>
  <si>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</si>
  <si>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</si>
  <si>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</si>
  <si>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</si>
  <si>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</si>
  <si>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</si>
  <si>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</si>
  <si>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</si>
  <si>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</si>
  <si>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</si>
  <si>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</si>
  <si>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</si>
  <si>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</si>
  <si>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</si>
  <si>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</si>
  <si>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</si>
  <si>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</si>
  <si>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</si>
  <si>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</si>
  <si>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</si>
  <si>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</si>
  <si>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</si>
  <si>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</si>
  <si>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</si>
  <si>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</si>
  <si>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</si>
  <si>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</si>
  <si>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</si>
  <si>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</si>
  <si>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</si>
  <si>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</si>
  <si>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</si>
  <si>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</si>
  <si>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</si>
  <si>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</si>
  <si>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</si>
  <si>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</si>
  <si>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</si>
  <si>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</si>
  <si>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</si>
  <si>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</si>
  <si>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</si>
  <si>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</si>
  <si>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</si>
  <si>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</si>
  <si>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</si>
  <si>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</si>
  <si>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</si>
  <si>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</si>
  <si>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</si>
  <si>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</si>
  <si>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</si>
  <si>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</si>
  <si>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</si>
  <si>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</si>
  <si>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</si>
  <si>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</si>
  <si>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</si>
  <si>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</si>
  <si>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</si>
  <si>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</si>
  <si>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</si>
  <si>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</si>
  <si>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</si>
  <si>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</si>
  <si>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</si>
  <si>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</si>
  <si>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</si>
  <si>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</si>
  <si>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</si>
  <si>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</si>
  <si>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</si>
  <si>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</si>
  <si>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</si>
  <si>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</si>
  <si>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</si>
  <si>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</si>
  <si>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</si>
  <si>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</si>
  <si>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</si>
  <si>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</si>
  <si>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</si>
  <si>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</si>
  <si>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</si>
  <si>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</si>
  <si>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</si>
  <si>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</si>
  <si>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</si>
  <si>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</si>
  <si>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</si>
  <si>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</si>
  <si>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</si>
  <si>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</si>
  <si>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</si>
  <si>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</si>
  <si>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</si>
  <si>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</si>
  <si>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</si>
  <si>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</si>
  <si>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</si>
  <si>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</si>
  <si>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</si>
  <si>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</si>
  <si>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</si>
  <si>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</si>
  <si>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</si>
  <si>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</si>
  <si>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</si>
  <si>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</si>
  <si>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</si>
  <si>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</si>
  <si>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</si>
  <si>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</si>
  <si>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</si>
  <si>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</si>
  <si>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</si>
  <si>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</si>
  <si>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</si>
  <si>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</si>
  <si>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</si>
  <si>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</si>
  <si>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</si>
  <si>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</si>
  <si>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</si>
  <si>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</si>
  <si>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</si>
  <si>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</si>
  <si>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</si>
  <si>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</si>
  <si>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</si>
  <si>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</si>
  <si>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</si>
  <si>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</si>
  <si>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</si>
  <si>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</si>
  <si>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</si>
  <si>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</si>
  <si>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</si>
  <si>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</si>
  <si>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</si>
  <si>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</si>
  <si>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</si>
  <si>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</si>
  <si>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</si>
  <si>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</si>
  <si>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</si>
  <si>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</si>
  <si>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</si>
  <si>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</si>
  <si>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</si>
  <si>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</si>
  <si>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</si>
  <si>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</si>
  <si>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</si>
  <si>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</si>
  <si>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</si>
  <si>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</si>
  <si>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</si>
  <si>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</si>
  <si>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</si>
  <si>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</si>
  <si>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</si>
  <si>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</si>
  <si>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</si>
  <si>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</si>
  <si>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</si>
  <si>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</si>
  <si>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</si>
  <si>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</si>
  <si>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</si>
  <si>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</si>
  <si>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</si>
  <si>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</si>
  <si>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</si>
  <si>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</si>
  <si>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</si>
  <si>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</si>
  <si>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</si>
  <si>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</si>
  <si>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</si>
  <si>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</si>
  <si>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</si>
  <si>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</si>
  <si>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</si>
  <si>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</si>
  <si>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</si>
  <si>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</si>
  <si>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</si>
  <si>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</si>
  <si>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</si>
  <si>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</si>
  <si>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</si>
  <si>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</si>
  <si>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</si>
  <si>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</si>
  <si>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</si>
  <si>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</si>
  <si>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</si>
  <si>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</si>
  <si>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</si>
  <si>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</si>
  <si>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</si>
  <si>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</si>
  <si>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</si>
  <si>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</si>
  <si>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</si>
  <si>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</si>
  <si>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</si>
  <si>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</si>
  <si>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</si>
  <si>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</si>
  <si>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</si>
  <si>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</si>
  <si>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</si>
  <si>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</si>
  <si>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</si>
  <si>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</si>
  <si>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</si>
  <si>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</si>
  <si>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</si>
  <si>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</si>
  <si>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</si>
  <si>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</si>
  <si>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</si>
  <si>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</si>
  <si>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</si>
  <si>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</si>
  <si>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</si>
  <si>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</si>
  <si>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</si>
  <si>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</si>
  <si>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</si>
  <si>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</si>
  <si>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</si>
  <si>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</si>
  <si>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</si>
  <si>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</si>
  <si>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</si>
  <si>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</si>
  <si>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</si>
  <si>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</si>
  <si>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</si>
  <si>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</si>
  <si>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</si>
  <si>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</si>
  <si>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</si>
  <si>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</si>
  <si>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</si>
  <si>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</si>
  <si>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</si>
  <si>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</si>
  <si>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</si>
  <si>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</si>
  <si>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</si>
  <si>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</si>
  <si>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</si>
  <si>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</si>
  <si>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</si>
  <si>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</si>
  <si>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</si>
  <si>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</si>
  <si>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</si>
  <si>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</si>
  <si>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</si>
  <si>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</si>
  <si>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</si>
  <si>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</si>
  <si>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</si>
  <si>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</si>
  <si>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</si>
  <si>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</si>
  <si>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</si>
  <si>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</si>
  <si>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</si>
  <si>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</si>
  <si>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</si>
  <si>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</si>
  <si>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</si>
  <si>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</si>
  <si>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</si>
  <si>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</si>
  <si>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</si>
  <si>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</si>
  <si>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</si>
  <si>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</si>
  <si>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</si>
  <si>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</si>
  <si>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</si>
  <si>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</si>
  <si>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</si>
  <si>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</si>
  <si>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</si>
  <si>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</si>
  <si>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</si>
  <si>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</si>
  <si>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</si>
  <si>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</si>
  <si>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</si>
  <si>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</si>
  <si>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</si>
  <si>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</si>
  <si>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</si>
  <si>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</si>
  <si>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</si>
  <si>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</si>
  <si>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</si>
  <si>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</si>
  <si>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</si>
  <si>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</si>
  <si>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</si>
  <si>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</si>
  <si>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</si>
  <si>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</si>
  <si>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</si>
  <si>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</si>
  <si>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</si>
  <si>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</si>
  <si>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</si>
  <si>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</si>
  <si>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</si>
  <si>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</si>
  <si>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</si>
  <si>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</si>
  <si>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</si>
  <si>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</si>
  <si>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</si>
  <si>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</si>
  <si>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</si>
  <si>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</si>
  <si>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</si>
  <si>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</si>
  <si>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</si>
  <si>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</si>
  <si>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</si>
  <si>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</si>
  <si>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</si>
  <si>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</si>
  <si>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</si>
  <si>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</si>
  <si>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</si>
  <si>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</si>
  <si>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</si>
  <si>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</si>
  <si>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</si>
  <si>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</si>
  <si>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</si>
  <si>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</si>
  <si>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</si>
  <si>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</si>
  <si>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</si>
  <si>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</si>
  <si>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</si>
  <si>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</si>
  <si>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</si>
  <si>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</si>
  <si>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</si>
  <si>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</si>
  <si>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</si>
  <si>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</si>
  <si>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</si>
  <si>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</si>
  <si>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</si>
  <si>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</si>
  <si>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</si>
  <si>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</si>
  <si>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</si>
  <si>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</si>
  <si>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</si>
  <si>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</si>
  <si>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</si>
  <si>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</si>
  <si>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</si>
  <si>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</si>
  <si>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</si>
  <si>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</si>
  <si>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</si>
  <si>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</si>
  <si>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</si>
  <si>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</si>
  <si>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</si>
  <si>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</si>
  <si>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</si>
  <si>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</si>
  <si>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</si>
  <si>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</si>
  <si>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</si>
  <si>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</si>
  <si>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</si>
  <si>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</si>
  <si>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</si>
  <si>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</si>
  <si>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</si>
  <si>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</si>
  <si>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</si>
  <si>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</si>
  <si>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</si>
  <si>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</si>
  <si>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</si>
  <si>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</si>
  <si>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</si>
  <si>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</si>
  <si>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</si>
  <si>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</si>
  <si>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</si>
  <si>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</si>
  <si>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</si>
  <si>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</si>
  <si>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</si>
  <si>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</si>
  <si>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</si>
  <si>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</si>
  <si>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</si>
  <si>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</si>
  <si>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</si>
  <si>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</si>
  <si>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</si>
  <si>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</si>
  <si>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</si>
  <si>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</si>
  <si>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</si>
  <si>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</si>
  <si>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</si>
  <si>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</si>
  <si>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</si>
  <si>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</si>
  <si>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</si>
  <si>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</si>
  <si>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</si>
  <si>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</si>
  <si>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</si>
  <si>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</si>
  <si>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</si>
  <si>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</si>
  <si>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</si>
  <si>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</si>
  <si>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</si>
  <si>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</si>
  <si>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</si>
  <si>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</si>
  <si>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</si>
  <si>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</si>
  <si>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</si>
  <si>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</si>
  <si>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</si>
  <si>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</si>
  <si>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</si>
  <si>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</si>
  <si>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</si>
  <si>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</si>
  <si>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</si>
  <si>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</si>
  <si>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</si>
  <si>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</si>
  <si>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</si>
  <si>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</si>
  <si>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</si>
  <si>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</si>
  <si>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</si>
  <si>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</si>
  <si>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</si>
  <si>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</si>
  <si>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</si>
  <si>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</si>
  <si>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</si>
  <si>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</si>
  <si>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</si>
  <si>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</si>
  <si>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</si>
  <si>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</si>
  <si>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</si>
  <si>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</si>
  <si>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</si>
  <si>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</si>
  <si>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</si>
  <si>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</si>
  <si>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</si>
  <si>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</si>
  <si>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</si>
  <si>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</si>
  <si>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</si>
  <si>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</si>
  <si>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</si>
  <si>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</si>
  <si>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</si>
  <si>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</si>
  <si>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</si>
  <si>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</si>
  <si>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</si>
  <si>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</si>
  <si>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</si>
  <si>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</si>
  <si>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</si>
  <si>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</si>
  <si>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</si>
  <si>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</si>
  <si>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</si>
  <si>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</si>
  <si>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</si>
  <si>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</si>
  <si>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</si>
  <si>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</si>
  <si>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</si>
  <si>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</si>
  <si>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</si>
  <si>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</si>
  <si>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</si>
  <si>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</si>
  <si>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</si>
  <si>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</si>
  <si>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</si>
  <si>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</si>
  <si>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</si>
  <si>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</si>
  <si>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</si>
  <si>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</si>
  <si>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</si>
  <si>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</si>
  <si>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</si>
  <si>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</si>
  <si>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</si>
  <si>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</si>
  <si>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</si>
  <si>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</si>
  <si>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</si>
  <si>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</si>
  <si>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</si>
  <si>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</si>
  <si>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</si>
  <si>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</si>
  <si>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</si>
  <si>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</si>
  <si>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</si>
  <si>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</si>
  <si>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</si>
  <si>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</si>
  <si>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</si>
  <si>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</si>
  <si>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</si>
  <si>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</si>
  <si>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</si>
  <si>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</si>
  <si>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</si>
  <si>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</si>
  <si>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</si>
  <si>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</si>
  <si>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</si>
  <si>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</si>
  <si>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</si>
  <si>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</si>
  <si>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</si>
  <si>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</si>
  <si>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</si>
  <si>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</si>
  <si>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</si>
  <si>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</si>
  <si>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</si>
  <si>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</si>
  <si>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</si>
  <si>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</si>
  <si>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</si>
  <si>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</si>
  <si>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</si>
  <si>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</si>
  <si>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</si>
  <si>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</si>
  <si>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</si>
  <si>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</si>
  <si>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</si>
  <si>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</si>
  <si>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</si>
  <si>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</si>
  <si>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</si>
  <si>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</si>
  <si>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</si>
  <si>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</si>
  <si>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</si>
  <si>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</si>
  <si>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</si>
  <si>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</si>
  <si>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</si>
  <si>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</si>
  <si>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</si>
  <si>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</si>
  <si>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</si>
  <si>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</si>
  <si>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</si>
  <si>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</si>
  <si>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</si>
  <si>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</si>
  <si>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</si>
  <si>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</si>
  <si>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</si>
  <si>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</si>
  <si>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</si>
  <si>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</si>
  <si>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</si>
  <si>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</si>
  <si>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</si>
  <si>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</si>
  <si>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</si>
  <si>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</si>
  <si>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</si>
  <si>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</si>
  <si>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</si>
  <si>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</si>
  <si>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</si>
  <si>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</si>
  <si>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</si>
  <si>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</si>
  <si>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</si>
  <si>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</si>
  <si>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</si>
  <si>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</si>
  <si>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</si>
  <si>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</si>
  <si>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</si>
  <si>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</si>
  <si>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</si>
  <si>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</si>
  <si>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</si>
  <si>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</si>
  <si>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</si>
  <si>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</si>
  <si>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</si>
  <si>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</si>
  <si>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</si>
  <si>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</si>
  <si>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</si>
  <si>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</si>
  <si>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</si>
  <si>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</si>
  <si>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</si>
  <si>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</si>
  <si>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</si>
  <si>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</si>
  <si>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</si>
  <si>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</si>
  <si>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</si>
  <si>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</si>
  <si>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</si>
  <si>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</si>
  <si>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</si>
  <si>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</si>
  <si>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</si>
  <si>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</si>
  <si>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</si>
  <si>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</si>
  <si>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</si>
  <si>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</si>
  <si>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</si>
  <si>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</si>
  <si>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</si>
  <si>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</si>
  <si>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</si>
  <si>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</si>
  <si>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</si>
  <si>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</si>
  <si>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</si>
  <si>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</si>
  <si>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</si>
  <si>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</si>
  <si>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</si>
  <si>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</si>
  <si>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</si>
  <si>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</si>
  <si>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</si>
  <si>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</si>
  <si>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</si>
  <si>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</si>
  <si>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</si>
  <si>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</si>
  <si>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</si>
  <si>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</si>
  <si>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</si>
  <si>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</si>
  <si>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</si>
  <si>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</si>
  <si>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</si>
  <si>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</si>
  <si>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</si>
  <si>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</si>
  <si>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</si>
  <si>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</si>
  <si>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</si>
  <si>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</si>
  <si>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</si>
  <si>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</si>
  <si>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</si>
  <si>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</si>
  <si>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</si>
  <si>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</si>
  <si>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</si>
  <si>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</si>
  <si>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</si>
  <si>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</si>
  <si>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</si>
  <si>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</si>
  <si>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</si>
  <si>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</si>
  <si>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</si>
  <si>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</si>
  <si>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</si>
  <si>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</si>
  <si>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</si>
  <si>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</si>
  <si>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</si>
  <si>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</si>
  <si>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</si>
  <si>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</si>
  <si>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</si>
  <si>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</si>
  <si>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</si>
  <si>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</si>
  <si>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</si>
  <si>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</si>
  <si>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</si>
  <si>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</si>
  <si>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</si>
  <si>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</si>
  <si>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</si>
  <si>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</si>
  <si>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</si>
  <si>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</si>
  <si>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</si>
  <si>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</si>
  <si>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</si>
  <si>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</si>
  <si>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</si>
  <si>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</si>
  <si>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</si>
  <si>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</si>
  <si>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</si>
  <si>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</si>
  <si>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</si>
  <si>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</si>
  <si>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</si>
  <si>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</si>
  <si>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</si>
  <si>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</si>
  <si>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</si>
  <si>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</si>
  <si>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</si>
  <si>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</si>
  <si>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</si>
  <si>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</si>
  <si>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</si>
  <si>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</si>
  <si>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</si>
  <si>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</si>
  <si>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</si>
  <si>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</si>
  <si>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</si>
  <si>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</si>
  <si>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</si>
  <si>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</si>
  <si>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</si>
  <si>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</si>
  <si>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</si>
  <si>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</si>
  <si>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</si>
  <si>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</si>
  <si>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</si>
  <si>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</si>
  <si>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</si>
  <si>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</si>
  <si>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</si>
  <si>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</si>
  <si>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</si>
  <si>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</si>
  <si>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All</t>
  </si>
  <si>
    <t>(All)</t>
  </si>
  <si>
    <t>Data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</si>
  <si>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</si>
  <si>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</si>
  <si>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</si>
  <si>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</si>
  <si>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</si>
  <si>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</si>
  <si>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</si>
  <si>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</si>
  <si>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</si>
  <si>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</si>
  <si>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</si>
  <si>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</si>
  <si>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</si>
  <si>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</si>
  <si>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</si>
  <si>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</si>
  <si>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</si>
  <si>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</si>
  <si>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</si>
  <si>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</si>
  <si>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</si>
  <si>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</si>
  <si>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</si>
  <si>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</si>
  <si>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</si>
  <si>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</si>
  <si>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</si>
  <si>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</si>
  <si>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</si>
  <si>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</si>
  <si>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</si>
  <si>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</si>
  <si>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</si>
  <si>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`</t>
  </si>
  <si>
    <t>Percentage Successful</t>
  </si>
  <si>
    <t>Successful</t>
  </si>
  <si>
    <t>mean</t>
  </si>
  <si>
    <t>median</t>
  </si>
  <si>
    <t>min</t>
  </si>
  <si>
    <t>max</t>
  </si>
  <si>
    <t>variance</t>
  </si>
  <si>
    <t>standard deviation</t>
  </si>
  <si>
    <t>Unsucessful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</si>
</sst>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1"/>
      <color rgb="FF2B2B2B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8" fillId="0" borderId="0" xfId="42" applyNumberFormat="1" applyFont="1" applyAlignment="1">
      <alignment horizontal="center"/>
    </xf>
    <xf numFmtId="43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20" fillId="0" borderId="0" xfId="0" applyNumberFormat="1" applyFont="1"/>
    <xf numFmtId="0" fontId="2" fillId="0" borderId="0" xfId="0" applyFont="1"/>
    <xf numFmtId="0" fontId="21" fillId="0" borderId="0" xfId="0" applyFont="1" applyAlignment="1">
      <alignment horizontal="left" vertical="center" wrapText="1"/>
    </xf>
    <xf numFmtId="0" fontId="22" fillId="0" borderId="0" xfId="0" applyFont="1"/>
    <xf numFmtId="0" fontId="1" fillId="0" borderId="0" xfId="0" applyFont="1"/>
    <xf numFmtId="9" fontId="2" fillId="0" borderId="0" xfId="43" applyFont="1"/>
    <xf numFmtId="1" fontId="18" fillId="0" borderId="0" xfId="43" applyNumberFormat="1" applyFont="1"/>
    <xf numFmtId="1" fontId="19" fillId="0" borderId="0" xfId="43" applyNumberFormat="1" applyFont="1"/>
    <xf numFmtId="0" fontId="18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20600"/>
      <color rgb="FF007BC0"/>
      <color rgb="FFCC0000"/>
      <color rgb="FF043673"/>
      <color rgb="FF00853E"/>
      <color rgb="FF94112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Category!PivotTable2</c:name>
    <c:fmtId val="9"/>
  </c:pivotSource>
  <c:chart>
    <c:autoTitleDeleted val="0"/>
    <c:pivotFmts>
      <c:pivotFmt>
        <c:idx val="0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E-46BB-84FD-445A1B6228A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E-46BB-84FD-445A1B6228A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E-46BB-84FD-445A1B6228A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E-46BB-84FD-445A1B62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328543"/>
        <c:axId val="1154285503"/>
      </c:barChart>
      <c:catAx>
        <c:axId val="11423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85503"/>
        <c:crosses val="autoZero"/>
        <c:auto val="1"/>
        <c:lblAlgn val="ctr"/>
        <c:lblOffset val="100"/>
        <c:noMultiLvlLbl val="0"/>
      </c:catAx>
      <c:valAx>
        <c:axId val="11542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 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636068981310221E-2"/>
          <c:y val="5.1063518889243174E-2"/>
          <c:w val="0.85985009483735619"/>
          <c:h val="0.71463590435840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8-425E-86C6-2D4458B6CA3B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12-4194-9166-79B4AA35F0FA}"/>
              </c:ext>
            </c:extLst>
          </c:dPt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8-425E-86C6-2D4458B6CA3B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8-425E-86C6-2D4458B6CA3B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8-425E-86C6-2D4458B6C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058095"/>
        <c:axId val="1154281535"/>
      </c:barChart>
      <c:catAx>
        <c:axId val="8380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81535"/>
        <c:crosses val="autoZero"/>
        <c:auto val="0"/>
        <c:lblAlgn val="ctr"/>
        <c:lblOffset val="100"/>
        <c:noMultiLvlLbl val="0"/>
      </c:catAx>
      <c:valAx>
        <c:axId val="11542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11808656386951"/>
          <c:y val="0.38888829766986477"/>
          <c:w val="8.0881850329622362E-2"/>
          <c:h val="0.175439788503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 and Year!PivotTable5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20600"/>
            </a:solidFill>
            <a:round/>
          </a:ln>
          <a:effectLst/>
        </c:spPr>
        <c:marker>
          <c:symbol val="circle"/>
          <c:size val="5"/>
          <c:spPr>
            <a:solidFill>
              <a:srgbClr val="F20600"/>
            </a:solidFill>
            <a:ln w="9525">
              <a:solidFill>
                <a:srgbClr val="F206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896458594849556E-2"/>
          <c:y val="3.4090909090909088E-2"/>
          <c:w val="0.73939784700825439"/>
          <c:h val="0.87046110713433544"/>
        </c:manualLayout>
      </c:layout>
      <c:lineChart>
        <c:grouping val="standard"/>
        <c:varyColors val="0"/>
        <c:ser>
          <c:idx val="0"/>
          <c:order val="0"/>
          <c:tx>
            <c:strRef>
              <c:f>'Parent Cat and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'Parent Cat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 and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6-442D-988E-0A7141E3DD3E}"/>
            </c:ext>
          </c:extLst>
        </c:ser>
        <c:ser>
          <c:idx val="1"/>
          <c:order val="1"/>
          <c:tx>
            <c:strRef>
              <c:f>'Parent Cat and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20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0600"/>
              </a:solidFill>
              <a:ln w="9525">
                <a:solidFill>
                  <a:srgbClr val="F20600"/>
                </a:solidFill>
              </a:ln>
              <a:effectLst/>
            </c:spPr>
          </c:marker>
          <c:cat>
            <c:strRef>
              <c:f>'Parent Cat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 and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6-442D-988E-0A7141E3DD3E}"/>
            </c:ext>
          </c:extLst>
        </c:ser>
        <c:ser>
          <c:idx val="2"/>
          <c:order val="2"/>
          <c:tx>
            <c:strRef>
              <c:f>'Parent Cat and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 and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6-442D-988E-0A7141E3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82447"/>
        <c:axId val="1764530383"/>
      </c:lineChart>
      <c:catAx>
        <c:axId val="12448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30383"/>
        <c:crosses val="autoZero"/>
        <c:auto val="1"/>
        <c:lblAlgn val="ctr"/>
        <c:lblOffset val="100"/>
        <c:noMultiLvlLbl val="0"/>
      </c:catAx>
      <c:valAx>
        <c:axId val="17645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8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Outcomes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26305205198642E-2"/>
          <c:y val="0.106448087431694"/>
          <c:w val="0.92056311064867602"/>
          <c:h val="0.6374129463325281"/>
        </c:manualLayout>
      </c:layout>
      <c:lineChart>
        <c:grouping val="standard"/>
        <c:varyColors val="0"/>
        <c:ser>
          <c:idx val="0"/>
          <c:order val="0"/>
          <c:tx>
            <c:strRef>
              <c:f>'Goal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4-40FE-8C3F-B136B177E943}"/>
            </c:ext>
          </c:extLst>
        </c:ser>
        <c:ser>
          <c:idx val="1"/>
          <c:order val="1"/>
          <c:tx>
            <c:strRef>
              <c:f>'Goal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4-40FE-8C3F-B136B177E943}"/>
            </c:ext>
          </c:extLst>
        </c:ser>
        <c:ser>
          <c:idx val="2"/>
          <c:order val="2"/>
          <c:tx>
            <c:strRef>
              <c:f>'Goal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4-40FE-8C3F-B136B177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903855"/>
        <c:axId val="1463379888"/>
      </c:lineChart>
      <c:catAx>
        <c:axId val="9329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79888"/>
        <c:crosses val="autoZero"/>
        <c:auto val="1"/>
        <c:lblAlgn val="ctr"/>
        <c:lblOffset val="100"/>
        <c:noMultiLvlLbl val="0"/>
      </c:catAx>
      <c:valAx>
        <c:axId val="14633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269306</xdr:colOff>
      <xdr:row>1</xdr:row>
      <xdr:rowOff>178594</xdr:rowOff>
    </xdr:from>
    <xdr:to>
      <xdr:col>16</xdr:col>
      <xdr:colOff>476249</xdr:colOff>
      <xdr:row>16</xdr:row>
      <xdr:rowOff>140127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E9A63-8B9B-B085-F250-D950EE07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</xdr:rowOff>
    </xdr:from>
    <xdr:to>
      <xdr:col>19</xdr:col>
      <xdr:colOff>86591</xdr:colOff>
      <xdr:row>20</xdr:row>
      <xdr:rowOff>24740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A2812-4858-BB39-008A-46F6E8AF4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28576</xdr:rowOff>
    </xdr:from>
    <xdr:to>
      <xdr:col>13</xdr:col>
      <xdr:colOff>171450</xdr:colOff>
      <xdr:row>19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2FAA1-D4C9-D17E-3C91-23A80674B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16</xdr:row>
      <xdr:rowOff>142875</xdr:rowOff>
    </xdr:from>
    <xdr:to>
      <xdr:col>7</xdr:col>
      <xdr:colOff>1219200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67F7A-60A1-4C0C-1AED-663ECBD5E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314326</xdr:colOff>
      <xdr:row>13</xdr:row>
      <xdr:rowOff>57151</xdr:rowOff>
    </xdr:from>
    <xdr:to>
      <xdr:col>9</xdr:col>
      <xdr:colOff>133351</xdr:colOff>
      <xdr:row>24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DBB91A-42ED-91DB-95B4-2E15363849DD}"/>
            </a:ext>
          </a:extLst>
        </xdr:cNvPr>
        <xdr:cNvSpPr txBox="1"/>
      </xdr:nvSpPr>
      <xdr:spPr>
        <a:xfrm>
          <a:off x="5105401" y="2657476"/>
          <a:ext cx="356235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The mean and the</a:t>
          </a:r>
          <a:r>
            <a:rPr lang="en-US" sz="1600" baseline="0"/>
            <a:t> medium are both skewed ways to summarize the data. </a:t>
          </a:r>
        </a:p>
        <a:p>
          <a:endParaRPr lang="en-US" sz="1600" baseline="0"/>
        </a:p>
        <a:p>
          <a:endParaRPr lang="en-US" sz="1600"/>
        </a:p>
        <a:p>
          <a:r>
            <a:rPr lang="en-US" sz="1600"/>
            <a:t>Successful outcomes has more variability</a:t>
          </a:r>
          <a:r>
            <a:rPr lang="en-US" sz="1600" baseline="0"/>
            <a:t> because there's more backers. </a:t>
          </a:r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Roefaro" refreshedDate="45272.484979976849" createdVersion="8" refreshedVersion="8" minRefreshableVersion="3" recordCount="1005" xr:uid="{7C6FAAAC-AFEF-409D-B2BC-D0472F7A5024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43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a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a Roefaro" refreshedDate="45272.659155439818" backgroundQuery="1" createdVersion="8" refreshedVersion="8" minRefreshableVersion="3" recordCount="0" supportSubquery="1" supportAdvancedDrill="1" xr:uid="{9BA1F8C6-4AA8-4EA7-90A8-E1B91861FC55}">
  <cacheSource type="external" connectionId="1"/>
  <cacheFields count="4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Measures].[Count of outcome]" caption="Count of outcome" numFmtId="0" hierarchy="21" level="32767"/>
    <cacheField name="[Range].[country].[country]" caption="country" numFmtId="0" hierarchy="9" level="1">
      <sharedItems containsSemiMixedTypes="0" containsNonDate="0" containsString="0"/>
    </cacheField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s]" caption="Average Donations" attribute="1" defaultMemberUniqueName="[Range].[Average Donations].[All]" allUniqueName="[Range].[Average Donation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goal]" caption="Sum of goal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95234-99A3-4E4C-875F-F1161C652D2F}" name="PivotTable2" cacheId="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A3:F14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9" name="[Range].[country].[All]" cap="All"/>
  </pageFields>
  <dataFields count="1">
    <dataField name="Count of outcome" fld="2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11444-4655-46E6-8AEB-5EB8FCE023C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C9DD0-E738-47C8-B6A0-17E1C8C37092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 filterMode="1"/>
  <dimension ref="A1:U1005"/>
  <sheetViews>
    <sheetView topLeftCell="G1" zoomScaleNormal="100" workbookViewId="0">
      <pane ySplit="1" topLeftCell="A3" activePane="bottomLeft" state="frozen"/>
      <selection activeCell="D1" sqref="D1"/>
      <selection pane="bottomLeft" activeCell="U18" sqref="U18"/>
    </sheetView>
  </sheetViews>
  <sheetFormatPr defaultColWidth="11" defaultRowHeight="15.75" customHeight="1"/>
  <cols>
    <col min="1" max="1" width="3.875" bestFit="1" customWidth="1"/>
    <col min="2" max="2" width="30.375" bestFit="1" customWidth="1"/>
    <col min="3" max="3" width="34.375" style="3" bestFit="1" customWidth="1"/>
    <col min="4" max="4" width="9" customWidth="1"/>
    <col min="5" max="5" width="7.75" bestFit="1" customWidth="1"/>
    <col min="6" max="6" width="14.5" style="15" bestFit="1" customWidth="1"/>
    <col min="7" max="7" width="9.375" bestFit="1" customWidth="1"/>
    <col min="8" max="8" width="13.5" bestFit="1" customWidth="1"/>
    <col min="9" max="9" width="18.625" style="5" bestFit="1" customWidth="1"/>
    <col min="10" max="10" width="7.625" bestFit="1" customWidth="1"/>
    <col min="11" max="11" width="7.625" customWidth="1"/>
    <col min="12" max="12" width="8.375" bestFit="1" customWidth="1"/>
    <col min="13" max="13" width="11.5" bestFit="1" customWidth="1"/>
    <col min="14" max="14" width="23.75" customWidth="1"/>
    <col min="15" max="15" width="10.875" bestFit="1" customWidth="1"/>
    <col min="16" max="16" width="21" bestFit="1" customWidth="1"/>
    <col min="17" max="17" width="9.125" bestFit="1" customWidth="1"/>
    <col min="18" max="18" width="8.5" bestFit="1" customWidth="1"/>
    <col min="19" max="19" width="28.375" bestFit="1" customWidth="1"/>
    <col min="20" max="20" width="14.875" bestFit="1" customWidth="1"/>
    <col min="21" max="21" width="16.875" bestFit="1" customWidth="1"/>
  </cols>
  <sheetData>
    <row r="1" spans="1:21" s="1" customFormat="1" ht="15.75" customHeigh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4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L1" s="1" t="s">
        <v>7</v>
      </c>
      <c r="M1" s="1" t="s">
        <v>8</v>
      </c>
      <c r="N1" s="1" t="s">
        <v>2073</v>
      </c>
      <c r="O1" s="1" t="s">
        <v>9</v>
      </c>
      <c r="P1" s="1" t="s">
        <v>2072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15.75" hidden="1" customHeight="1">
      <c r="A2">
        <v>0</v>
      </c>
      <c r="B2" t="s">
        <v>12</v>
      </c>
      <c r="C2" s="3" t="s">
        <v>13</v>
      </c>
      <c r="D2">
        <v>100</v>
      </c>
      <c r="E2">
        <v>0</v>
      </c>
      <c r="F2" s="15">
        <f>ROUND((E2/D2)*100,0)</f>
        <v>0</v>
      </c>
      <c r="G2" t="s">
        <v>14</v>
      </c>
      <c r="H2">
        <v>0</v>
      </c>
      <c r="I2" s="5" t="str">
        <f>IFERROR(E2/H2,"0")</f>
        <v>0</v>
      </c>
      <c r="J2" t="s">
        <v>15</v>
      </c>
      <c r="L2" t="s">
        <v>16</v>
      </c>
      <c r="M2">
        <v>1448690400</v>
      </c>
      <c r="N2" s="8">
        <f>(((M2/60)/60)/24)+DATE(1970,1,1)</f>
        <v>42336.25</v>
      </c>
      <c r="O2">
        <v>1450159200</v>
      </c>
      <c r="P2" s="8">
        <f>(((O2/60)/60)/24)+DATE(1970,1,1)</f>
        <v>42353.25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ht="15.75" customHeight="1">
      <c r="A3">
        <v>1</v>
      </c>
      <c r="B3" t="s">
        <v>18</v>
      </c>
      <c r="C3" s="3" t="s">
        <v>19</v>
      </c>
      <c r="D3">
        <v>1400</v>
      </c>
      <c r="E3">
        <v>14560</v>
      </c>
      <c r="F3" s="15">
        <f t="shared" ref="F3:F66" si="0">ROUND((E3/D3)*100,0)</f>
        <v>1040</v>
      </c>
      <c r="G3" t="s">
        <v>20</v>
      </c>
      <c r="H3">
        <v>158</v>
      </c>
      <c r="I3" s="5">
        <f>IFERROR(E3/H3,"0")</f>
        <v>92.151898734177209</v>
      </c>
      <c r="J3" t="s">
        <v>21</v>
      </c>
      <c r="L3" t="s">
        <v>22</v>
      </c>
      <c r="M3">
        <v>1408424400</v>
      </c>
      <c r="N3" s="8">
        <f t="shared" ref="N3:N66" si="1">(((M3/60)/60)/24)+DATE(1970,1,1)</f>
        <v>41870.208333333336</v>
      </c>
      <c r="O3">
        <v>1408597200</v>
      </c>
      <c r="P3" s="8">
        <f t="shared" ref="P3:P66" si="2">(((O3/60)/60)/24)+DATE(1970,1,1)</f>
        <v>41872.208333333336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15.75" hidden="1" customHeight="1">
      <c r="A4">
        <v>2</v>
      </c>
      <c r="B4" t="s">
        <v>24</v>
      </c>
      <c r="C4" s="3" t="s">
        <v>25</v>
      </c>
      <c r="D4">
        <v>108400</v>
      </c>
      <c r="E4">
        <v>142523</v>
      </c>
      <c r="F4" s="15">
        <f t="shared" si="0"/>
        <v>131</v>
      </c>
      <c r="G4" t="s">
        <v>20</v>
      </c>
      <c r="H4">
        <v>1425</v>
      </c>
      <c r="I4" s="5">
        <f>IFERROR(E4/H4,"0")</f>
        <v>100.01614035087719</v>
      </c>
      <c r="J4" t="s">
        <v>26</v>
      </c>
      <c r="L4" t="s">
        <v>27</v>
      </c>
      <c r="M4">
        <v>1384668000</v>
      </c>
      <c r="N4" s="8">
        <f t="shared" si="1"/>
        <v>41595.25</v>
      </c>
      <c r="O4">
        <v>1384840800</v>
      </c>
      <c r="P4" s="8">
        <f t="shared" si="2"/>
        <v>41597.25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15.75" hidden="1" customHeight="1">
      <c r="A5">
        <v>3</v>
      </c>
      <c r="B5" t="s">
        <v>29</v>
      </c>
      <c r="C5" s="3" t="s">
        <v>30</v>
      </c>
      <c r="D5">
        <v>4200</v>
      </c>
      <c r="E5">
        <v>2477</v>
      </c>
      <c r="F5" s="15">
        <f t="shared" si="0"/>
        <v>59</v>
      </c>
      <c r="G5" t="s">
        <v>14</v>
      </c>
      <c r="H5">
        <v>24</v>
      </c>
      <c r="I5" s="5">
        <f>IFERROR(E5/H5,"0")</f>
        <v>103.20833333333333</v>
      </c>
      <c r="J5" t="s">
        <v>21</v>
      </c>
      <c r="L5" t="s">
        <v>22</v>
      </c>
      <c r="M5">
        <v>1565499600</v>
      </c>
      <c r="N5" s="8">
        <f t="shared" si="1"/>
        <v>43688.208333333328</v>
      </c>
      <c r="O5">
        <v>1568955600</v>
      </c>
      <c r="P5" s="8">
        <f t="shared" si="2"/>
        <v>43728.208333333328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ht="15.75" hidden="1" customHeight="1">
      <c r="A6">
        <v>4</v>
      </c>
      <c r="B6" t="s">
        <v>31</v>
      </c>
      <c r="C6" s="3" t="s">
        <v>32</v>
      </c>
      <c r="D6">
        <v>7600</v>
      </c>
      <c r="E6">
        <v>5265</v>
      </c>
      <c r="F6" s="15">
        <f t="shared" si="0"/>
        <v>69</v>
      </c>
      <c r="G6" t="s">
        <v>14</v>
      </c>
      <c r="H6">
        <v>53</v>
      </c>
      <c r="I6" s="5">
        <f>IFERROR(E6/H6,"0")</f>
        <v>99.339622641509436</v>
      </c>
      <c r="J6" t="s">
        <v>21</v>
      </c>
      <c r="L6" t="s">
        <v>22</v>
      </c>
      <c r="M6">
        <v>1547964000</v>
      </c>
      <c r="N6" s="8">
        <f t="shared" si="1"/>
        <v>43485.25</v>
      </c>
      <c r="O6">
        <v>1548309600</v>
      </c>
      <c r="P6" s="8">
        <f t="shared" si="2"/>
        <v>43489.25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ht="15.75" hidden="1" customHeight="1">
      <c r="A7">
        <v>5</v>
      </c>
      <c r="B7" t="s">
        <v>34</v>
      </c>
      <c r="C7" s="3" t="s">
        <v>35</v>
      </c>
      <c r="D7">
        <v>7600</v>
      </c>
      <c r="E7">
        <v>13195</v>
      </c>
      <c r="F7" s="15">
        <f t="shared" si="0"/>
        <v>174</v>
      </c>
      <c r="G7" t="s">
        <v>20</v>
      </c>
      <c r="H7">
        <v>174</v>
      </c>
      <c r="I7" s="5">
        <f>IFERROR(E7/H7,"0")</f>
        <v>75.833333333333329</v>
      </c>
      <c r="J7" t="s">
        <v>36</v>
      </c>
      <c r="L7" t="s">
        <v>37</v>
      </c>
      <c r="M7">
        <v>1346130000</v>
      </c>
      <c r="N7" s="8">
        <f t="shared" si="1"/>
        <v>41149.208333333336</v>
      </c>
      <c r="O7">
        <v>1347080400</v>
      </c>
      <c r="P7" s="8">
        <f t="shared" si="2"/>
        <v>41160.208333333336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ht="15.75" hidden="1" customHeight="1">
      <c r="A8">
        <v>6</v>
      </c>
      <c r="B8" t="s">
        <v>38</v>
      </c>
      <c r="C8" s="3" t="s">
        <v>39</v>
      </c>
      <c r="D8">
        <v>5200</v>
      </c>
      <c r="E8">
        <v>1090</v>
      </c>
      <c r="F8" s="15">
        <f t="shared" si="0"/>
        <v>21</v>
      </c>
      <c r="G8" t="s">
        <v>14</v>
      </c>
      <c r="H8">
        <v>18</v>
      </c>
      <c r="I8" s="5">
        <f>IFERROR(E8/H8,"0")</f>
        <v>60.555555555555557</v>
      </c>
      <c r="J8" t="s">
        <v>40</v>
      </c>
      <c r="L8" t="s">
        <v>41</v>
      </c>
      <c r="M8">
        <v>1505278800</v>
      </c>
      <c r="N8" s="8">
        <f t="shared" si="1"/>
        <v>42991.208333333328</v>
      </c>
      <c r="O8">
        <v>1505365200</v>
      </c>
      <c r="P8" s="8">
        <f t="shared" si="2"/>
        <v>42992.208333333328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ht="15.75" customHeight="1">
      <c r="A9">
        <v>7</v>
      </c>
      <c r="B9" t="s">
        <v>43</v>
      </c>
      <c r="C9" s="3" t="s">
        <v>44</v>
      </c>
      <c r="D9">
        <v>4500</v>
      </c>
      <c r="E9">
        <v>14741</v>
      </c>
      <c r="F9" s="15">
        <f t="shared" si="0"/>
        <v>328</v>
      </c>
      <c r="G9" t="s">
        <v>20</v>
      </c>
      <c r="H9">
        <v>227</v>
      </c>
      <c r="I9" s="5">
        <f>IFERROR(E9/H9,"0")</f>
        <v>64.93832599118943</v>
      </c>
      <c r="J9" t="s">
        <v>36</v>
      </c>
      <c r="L9" t="s">
        <v>37</v>
      </c>
      <c r="M9">
        <v>1439442000</v>
      </c>
      <c r="N9" s="8">
        <f t="shared" si="1"/>
        <v>42229.208333333328</v>
      </c>
      <c r="O9">
        <v>1439614800</v>
      </c>
      <c r="P9" s="8">
        <f t="shared" si="2"/>
        <v>42231.208333333328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ht="15.75" hidden="1" customHeight="1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5">
        <f t="shared" si="0"/>
        <v>20</v>
      </c>
      <c r="G10" t="s">
        <v>47</v>
      </c>
      <c r="H10">
        <v>708</v>
      </c>
      <c r="I10" s="5">
        <f>IFERROR(E10/H10,"0")</f>
        <v>30.997175141242938</v>
      </c>
      <c r="J10" t="s">
        <v>36</v>
      </c>
      <c r="L10" t="s">
        <v>37</v>
      </c>
      <c r="M10">
        <v>1281330000</v>
      </c>
      <c r="N10" s="8">
        <f t="shared" si="1"/>
        <v>40399.208333333336</v>
      </c>
      <c r="O10">
        <v>1281502800</v>
      </c>
      <c r="P10" s="8">
        <f t="shared" si="2"/>
        <v>40401.208333333336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ht="15.75" hidden="1" customHeight="1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5">
        <f t="shared" si="0"/>
        <v>52</v>
      </c>
      <c r="G11" t="s">
        <v>14</v>
      </c>
      <c r="H11">
        <v>44</v>
      </c>
      <c r="I11" s="5">
        <f>IFERROR(E11/H11,"0")</f>
        <v>72.909090909090907</v>
      </c>
      <c r="J11" t="s">
        <v>21</v>
      </c>
      <c r="L11" t="s">
        <v>22</v>
      </c>
      <c r="M11">
        <v>1379566800</v>
      </c>
      <c r="N11" s="8">
        <f t="shared" si="1"/>
        <v>41536.208333333336</v>
      </c>
      <c r="O11">
        <v>1383804000</v>
      </c>
      <c r="P11" s="8">
        <f t="shared" si="2"/>
        <v>41585.25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ht="15.75" customHeight="1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5">
        <f t="shared" si="0"/>
        <v>266</v>
      </c>
      <c r="G12" t="s">
        <v>20</v>
      </c>
      <c r="H12">
        <v>220</v>
      </c>
      <c r="I12" s="5">
        <f>IFERROR(E12/H12,"0")</f>
        <v>62.9</v>
      </c>
      <c r="J12" t="s">
        <v>21</v>
      </c>
      <c r="L12" t="s">
        <v>22</v>
      </c>
      <c r="M12">
        <v>1281762000</v>
      </c>
      <c r="N12" s="8">
        <f t="shared" si="1"/>
        <v>40404.208333333336</v>
      </c>
      <c r="O12">
        <v>1285909200</v>
      </c>
      <c r="P12" s="8">
        <f t="shared" si="2"/>
        <v>40452.208333333336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15.75" hidden="1" customHeight="1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5">
        <f t="shared" si="0"/>
        <v>48</v>
      </c>
      <c r="G13" t="s">
        <v>14</v>
      </c>
      <c r="H13">
        <v>27</v>
      </c>
      <c r="I13" s="5">
        <f>IFERROR(E13/H13,"0")</f>
        <v>112.22222222222223</v>
      </c>
      <c r="J13" t="s">
        <v>21</v>
      </c>
      <c r="L13" t="s">
        <v>22</v>
      </c>
      <c r="M13">
        <v>1285045200</v>
      </c>
      <c r="N13" s="8">
        <f t="shared" si="1"/>
        <v>40442.208333333336</v>
      </c>
      <c r="O13">
        <v>1285563600</v>
      </c>
      <c r="P13" s="8">
        <f t="shared" si="2"/>
        <v>40448.208333333336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ht="15.75" hidden="1" customHeight="1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5">
        <f t="shared" si="0"/>
        <v>89</v>
      </c>
      <c r="G14" t="s">
        <v>14</v>
      </c>
      <c r="H14">
        <v>55</v>
      </c>
      <c r="I14" s="5">
        <f>IFERROR(E14/H14,"0")</f>
        <v>102.34545454545454</v>
      </c>
      <c r="J14" t="s">
        <v>21</v>
      </c>
      <c r="L14" t="s">
        <v>22</v>
      </c>
      <c r="M14">
        <v>1571720400</v>
      </c>
      <c r="N14" s="8">
        <f t="shared" si="1"/>
        <v>43760.208333333328</v>
      </c>
      <c r="O14">
        <v>1572411600</v>
      </c>
      <c r="P14" s="8">
        <f t="shared" si="2"/>
        <v>43768.208333333328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15.75" customHeight="1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5">
        <f t="shared" si="0"/>
        <v>245</v>
      </c>
      <c r="G15" t="s">
        <v>20</v>
      </c>
      <c r="H15">
        <v>98</v>
      </c>
      <c r="I15" s="5">
        <f>IFERROR(E15/H15,"0")</f>
        <v>105.05102040816327</v>
      </c>
      <c r="J15" t="s">
        <v>21</v>
      </c>
      <c r="L15" t="s">
        <v>22</v>
      </c>
      <c r="M15">
        <v>1465621200</v>
      </c>
      <c r="N15" s="8">
        <f t="shared" si="1"/>
        <v>42532.208333333328</v>
      </c>
      <c r="O15">
        <v>1466658000</v>
      </c>
      <c r="P15" s="8">
        <f t="shared" si="2"/>
        <v>42544.208333333328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ht="15.75" hidden="1" customHeight="1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5">
        <f t="shared" si="0"/>
        <v>67</v>
      </c>
      <c r="G16" t="s">
        <v>14</v>
      </c>
      <c r="H16">
        <v>200</v>
      </c>
      <c r="I16" s="5">
        <f>IFERROR(E16/H16,"0")</f>
        <v>94.144999999999996</v>
      </c>
      <c r="J16" t="s">
        <v>21</v>
      </c>
      <c r="L16" t="s">
        <v>22</v>
      </c>
      <c r="M16">
        <v>1331013600</v>
      </c>
      <c r="N16" s="8">
        <f t="shared" si="1"/>
        <v>40974.25</v>
      </c>
      <c r="O16">
        <v>1333342800</v>
      </c>
      <c r="P16" s="8">
        <f t="shared" si="2"/>
        <v>41001.208333333336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ht="15.75" hidden="1" customHeight="1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5">
        <f t="shared" si="0"/>
        <v>47</v>
      </c>
      <c r="G17" t="s">
        <v>14</v>
      </c>
      <c r="H17">
        <v>452</v>
      </c>
      <c r="I17" s="5">
        <f>IFERROR(E17/H17,"0")</f>
        <v>84.986725663716811</v>
      </c>
      <c r="J17" t="s">
        <v>21</v>
      </c>
      <c r="L17" t="s">
        <v>22</v>
      </c>
      <c r="M17">
        <v>1575957600</v>
      </c>
      <c r="N17" s="8">
        <f t="shared" si="1"/>
        <v>43809.25</v>
      </c>
      <c r="O17">
        <v>1576303200</v>
      </c>
      <c r="P17" s="8">
        <f t="shared" si="2"/>
        <v>43813.25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ht="15.75" customHeight="1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5">
        <f t="shared" si="0"/>
        <v>649</v>
      </c>
      <c r="G18" t="s">
        <v>20</v>
      </c>
      <c r="H18">
        <v>100</v>
      </c>
      <c r="I18" s="5">
        <f>IFERROR(E18/H18,"0")</f>
        <v>110.41</v>
      </c>
      <c r="J18" t="s">
        <v>21</v>
      </c>
      <c r="L18" t="s">
        <v>22</v>
      </c>
      <c r="M18">
        <v>1390370400</v>
      </c>
      <c r="N18" s="8">
        <f t="shared" si="1"/>
        <v>41661.25</v>
      </c>
      <c r="O18">
        <v>1392271200</v>
      </c>
      <c r="P18" s="8">
        <f t="shared" si="2"/>
        <v>41683.25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ht="15.75" hidden="1" customHeight="1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5">
        <f t="shared" si="0"/>
        <v>159</v>
      </c>
      <c r="G19" t="s">
        <v>20</v>
      </c>
      <c r="H19">
        <v>1249</v>
      </c>
      <c r="I19" s="5">
        <f>IFERROR(E19/H19,"0")</f>
        <v>107.96236989591674</v>
      </c>
      <c r="J19" t="s">
        <v>21</v>
      </c>
      <c r="L19" t="s">
        <v>22</v>
      </c>
      <c r="M19">
        <v>1294812000</v>
      </c>
      <c r="N19" s="8">
        <f t="shared" si="1"/>
        <v>40555.25</v>
      </c>
      <c r="O19">
        <v>1294898400</v>
      </c>
      <c r="P19" s="8">
        <f t="shared" si="2"/>
        <v>40556.25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ht="15.75" hidden="1" customHeight="1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5">
        <f t="shared" si="0"/>
        <v>67</v>
      </c>
      <c r="G20" t="s">
        <v>74</v>
      </c>
      <c r="H20">
        <v>135</v>
      </c>
      <c r="I20" s="5">
        <f>IFERROR(E20/H20,"0")</f>
        <v>45.103703703703701</v>
      </c>
      <c r="J20" t="s">
        <v>21</v>
      </c>
      <c r="L20" t="s">
        <v>22</v>
      </c>
      <c r="M20">
        <v>1536382800</v>
      </c>
      <c r="N20" s="8">
        <f t="shared" si="1"/>
        <v>43351.208333333328</v>
      </c>
      <c r="O20">
        <v>1537074000</v>
      </c>
      <c r="P20" s="8">
        <f t="shared" si="2"/>
        <v>43359.208333333328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ht="15.75" hidden="1" customHeight="1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5">
        <f t="shared" si="0"/>
        <v>49</v>
      </c>
      <c r="G21" t="s">
        <v>14</v>
      </c>
      <c r="H21">
        <v>674</v>
      </c>
      <c r="I21" s="5">
        <f>IFERROR(E21/H21,"0")</f>
        <v>45.001483679525222</v>
      </c>
      <c r="J21" t="s">
        <v>21</v>
      </c>
      <c r="L21" t="s">
        <v>22</v>
      </c>
      <c r="M21">
        <v>1551679200</v>
      </c>
      <c r="N21" s="8">
        <f t="shared" si="1"/>
        <v>43528.25</v>
      </c>
      <c r="O21">
        <v>1553490000</v>
      </c>
      <c r="P21" s="8">
        <f t="shared" si="2"/>
        <v>43549.208333333328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ht="15.75" hidden="1" customHeight="1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5">
        <f t="shared" si="0"/>
        <v>112</v>
      </c>
      <c r="G22" t="s">
        <v>20</v>
      </c>
      <c r="H22">
        <v>1396</v>
      </c>
      <c r="I22" s="5">
        <f>IFERROR(E22/H22,"0")</f>
        <v>105.97134670487107</v>
      </c>
      <c r="J22" t="s">
        <v>21</v>
      </c>
      <c r="L22" t="s">
        <v>22</v>
      </c>
      <c r="M22">
        <v>1406523600</v>
      </c>
      <c r="N22" s="8">
        <f t="shared" si="1"/>
        <v>41848.208333333336</v>
      </c>
      <c r="O22">
        <v>1406523600</v>
      </c>
      <c r="P22" s="8">
        <f t="shared" si="2"/>
        <v>41848.208333333336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ht="15.75" hidden="1" customHeight="1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5">
        <f t="shared" si="0"/>
        <v>41</v>
      </c>
      <c r="G23" t="s">
        <v>14</v>
      </c>
      <c r="H23">
        <v>558</v>
      </c>
      <c r="I23" s="5">
        <f>IFERROR(E23/H23,"0")</f>
        <v>69.055555555555557</v>
      </c>
      <c r="J23" t="s">
        <v>21</v>
      </c>
      <c r="L23" t="s">
        <v>22</v>
      </c>
      <c r="M23">
        <v>1313384400</v>
      </c>
      <c r="N23" s="8">
        <f t="shared" si="1"/>
        <v>40770.208333333336</v>
      </c>
      <c r="O23">
        <v>1316322000</v>
      </c>
      <c r="P23" s="8">
        <f t="shared" si="2"/>
        <v>40804.208333333336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ht="15.75" hidden="1" customHeight="1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5">
        <f t="shared" si="0"/>
        <v>128</v>
      </c>
      <c r="G24" t="s">
        <v>20</v>
      </c>
      <c r="H24">
        <v>890</v>
      </c>
      <c r="I24" s="5">
        <f>IFERROR(E24/H24,"0")</f>
        <v>85.044943820224717</v>
      </c>
      <c r="J24" t="s">
        <v>21</v>
      </c>
      <c r="L24" t="s">
        <v>22</v>
      </c>
      <c r="M24">
        <v>1522731600</v>
      </c>
      <c r="N24" s="8">
        <f t="shared" si="1"/>
        <v>43193.208333333328</v>
      </c>
      <c r="O24">
        <v>1524027600</v>
      </c>
      <c r="P24" s="8">
        <f t="shared" si="2"/>
        <v>43208.208333333328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ht="15.75" customHeight="1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5">
        <f t="shared" si="0"/>
        <v>332</v>
      </c>
      <c r="G25" t="s">
        <v>20</v>
      </c>
      <c r="H25">
        <v>142</v>
      </c>
      <c r="I25" s="5">
        <f>IFERROR(E25/H25,"0")</f>
        <v>105.22535211267606</v>
      </c>
      <c r="J25" t="s">
        <v>40</v>
      </c>
      <c r="L25" t="s">
        <v>41</v>
      </c>
      <c r="M25">
        <v>1550124000</v>
      </c>
      <c r="N25" s="8">
        <f t="shared" si="1"/>
        <v>43510.25</v>
      </c>
      <c r="O25">
        <v>1554699600</v>
      </c>
      <c r="P25" s="8">
        <f t="shared" si="2"/>
        <v>43563.208333333328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ht="15.75" hidden="1" customHeight="1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5">
        <f t="shared" si="0"/>
        <v>113</v>
      </c>
      <c r="G26" t="s">
        <v>20</v>
      </c>
      <c r="H26">
        <v>2673</v>
      </c>
      <c r="I26" s="5">
        <f>IFERROR(E26/H26,"0")</f>
        <v>39.003741114852225</v>
      </c>
      <c r="J26" t="s">
        <v>21</v>
      </c>
      <c r="L26" t="s">
        <v>22</v>
      </c>
      <c r="M26">
        <v>1403326800</v>
      </c>
      <c r="N26" s="8">
        <f t="shared" si="1"/>
        <v>41811.208333333336</v>
      </c>
      <c r="O26">
        <v>1403499600</v>
      </c>
      <c r="P26" s="8">
        <f t="shared" si="2"/>
        <v>41813.208333333336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ht="15.75" customHeight="1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5">
        <f t="shared" si="0"/>
        <v>216</v>
      </c>
      <c r="G27" t="s">
        <v>20</v>
      </c>
      <c r="H27">
        <v>163</v>
      </c>
      <c r="I27" s="5">
        <f>IFERROR(E27/H27,"0")</f>
        <v>73.030674846625772</v>
      </c>
      <c r="J27" t="s">
        <v>21</v>
      </c>
      <c r="L27" t="s">
        <v>22</v>
      </c>
      <c r="M27">
        <v>1305694800</v>
      </c>
      <c r="N27" s="8">
        <f t="shared" si="1"/>
        <v>40681.208333333336</v>
      </c>
      <c r="O27">
        <v>1307422800</v>
      </c>
      <c r="P27" s="8">
        <f t="shared" si="2"/>
        <v>40701.208333333336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ht="15.75" hidden="1" customHeight="1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5">
        <f t="shared" si="0"/>
        <v>48</v>
      </c>
      <c r="G28" t="s">
        <v>74</v>
      </c>
      <c r="H28">
        <v>1480</v>
      </c>
      <c r="I28" s="5">
        <f>IFERROR(E28/H28,"0")</f>
        <v>35.009459459459457</v>
      </c>
      <c r="J28" t="s">
        <v>21</v>
      </c>
      <c r="L28" t="s">
        <v>22</v>
      </c>
      <c r="M28">
        <v>1533013200</v>
      </c>
      <c r="N28" s="8">
        <f t="shared" si="1"/>
        <v>43312.208333333328</v>
      </c>
      <c r="O28">
        <v>1535346000</v>
      </c>
      <c r="P28" s="8">
        <f t="shared" si="2"/>
        <v>43339.208333333328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ht="15.75" hidden="1" customHeight="1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5">
        <f t="shared" si="0"/>
        <v>80</v>
      </c>
      <c r="G29" t="s">
        <v>14</v>
      </c>
      <c r="H29">
        <v>15</v>
      </c>
      <c r="I29" s="5">
        <f>IFERROR(E29/H29,"0")</f>
        <v>106.6</v>
      </c>
      <c r="J29" t="s">
        <v>21</v>
      </c>
      <c r="L29" t="s">
        <v>22</v>
      </c>
      <c r="M29">
        <v>1443848400</v>
      </c>
      <c r="N29" s="8">
        <f t="shared" si="1"/>
        <v>42280.208333333328</v>
      </c>
      <c r="O29">
        <v>1444539600</v>
      </c>
      <c r="P29" s="8">
        <f t="shared" si="2"/>
        <v>42288.208333333328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ht="15.75" hidden="1" customHeight="1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5">
        <f t="shared" si="0"/>
        <v>105</v>
      </c>
      <c r="G30" t="s">
        <v>20</v>
      </c>
      <c r="H30">
        <v>2220</v>
      </c>
      <c r="I30" s="5">
        <f>IFERROR(E30/H30,"0")</f>
        <v>61.997747747747745</v>
      </c>
      <c r="J30" t="s">
        <v>21</v>
      </c>
      <c r="L30" t="s">
        <v>22</v>
      </c>
      <c r="M30">
        <v>1265695200</v>
      </c>
      <c r="N30" s="8">
        <f t="shared" si="1"/>
        <v>40218.25</v>
      </c>
      <c r="O30">
        <v>1267682400</v>
      </c>
      <c r="P30" s="8">
        <f t="shared" si="2"/>
        <v>40241.25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ht="15.75" customHeight="1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5">
        <f t="shared" si="0"/>
        <v>329</v>
      </c>
      <c r="G31" t="s">
        <v>20</v>
      </c>
      <c r="H31">
        <v>1606</v>
      </c>
      <c r="I31" s="5">
        <f>IFERROR(E31/H31,"0")</f>
        <v>94.000622665006233</v>
      </c>
      <c r="J31" t="s">
        <v>98</v>
      </c>
      <c r="L31" t="s">
        <v>99</v>
      </c>
      <c r="M31">
        <v>1532062800</v>
      </c>
      <c r="N31" s="8">
        <f t="shared" si="1"/>
        <v>43301.208333333328</v>
      </c>
      <c r="O31">
        <v>1535518800</v>
      </c>
      <c r="P31" s="8">
        <f t="shared" si="2"/>
        <v>43341.208333333328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ht="15.75" hidden="1" customHeight="1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5">
        <f t="shared" si="0"/>
        <v>161</v>
      </c>
      <c r="G32" t="s">
        <v>20</v>
      </c>
      <c r="H32">
        <v>129</v>
      </c>
      <c r="I32" s="5">
        <f>IFERROR(E32/H32,"0")</f>
        <v>112.05426356589147</v>
      </c>
      <c r="J32" t="s">
        <v>21</v>
      </c>
      <c r="L32" t="s">
        <v>22</v>
      </c>
      <c r="M32">
        <v>1558674000</v>
      </c>
      <c r="N32" s="8">
        <f t="shared" si="1"/>
        <v>43609.208333333328</v>
      </c>
      <c r="O32">
        <v>1559106000</v>
      </c>
      <c r="P32" s="8">
        <f t="shared" si="2"/>
        <v>43614.208333333328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ht="15.75" customHeight="1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5">
        <f t="shared" si="0"/>
        <v>310</v>
      </c>
      <c r="G33" t="s">
        <v>20</v>
      </c>
      <c r="H33">
        <v>226</v>
      </c>
      <c r="I33" s="5">
        <f>IFERROR(E33/H33,"0")</f>
        <v>48.008849557522126</v>
      </c>
      <c r="J33" t="s">
        <v>40</v>
      </c>
      <c r="L33" t="s">
        <v>41</v>
      </c>
      <c r="M33">
        <v>1451973600</v>
      </c>
      <c r="N33" s="8">
        <f t="shared" si="1"/>
        <v>42374.25</v>
      </c>
      <c r="O33">
        <v>1454392800</v>
      </c>
      <c r="P33" s="8">
        <f t="shared" si="2"/>
        <v>42402.25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ht="15.75" hidden="1" customHeight="1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5">
        <f t="shared" si="0"/>
        <v>87</v>
      </c>
      <c r="G34" t="s">
        <v>14</v>
      </c>
      <c r="H34">
        <v>2307</v>
      </c>
      <c r="I34" s="5">
        <f>IFERROR(E34/H34,"0")</f>
        <v>38.004334633723452</v>
      </c>
      <c r="J34" t="s">
        <v>107</v>
      </c>
      <c r="L34" t="s">
        <v>108</v>
      </c>
      <c r="M34">
        <v>1515564000</v>
      </c>
      <c r="N34" s="8">
        <f t="shared" si="1"/>
        <v>43110.25</v>
      </c>
      <c r="O34">
        <v>1517896800</v>
      </c>
      <c r="P34" s="8">
        <f t="shared" si="2"/>
        <v>43137.25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ht="15.75" customHeight="1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5">
        <f t="shared" si="0"/>
        <v>378</v>
      </c>
      <c r="G35" t="s">
        <v>20</v>
      </c>
      <c r="H35">
        <v>5419</v>
      </c>
      <c r="I35" s="5">
        <f>IFERROR(E35/H35,"0")</f>
        <v>35.000184535892231</v>
      </c>
      <c r="J35" t="s">
        <v>21</v>
      </c>
      <c r="L35" t="s">
        <v>22</v>
      </c>
      <c r="M35">
        <v>1412485200</v>
      </c>
      <c r="N35" s="8">
        <f t="shared" si="1"/>
        <v>41917.208333333336</v>
      </c>
      <c r="O35">
        <v>1415685600</v>
      </c>
      <c r="P35" s="8">
        <f t="shared" si="2"/>
        <v>41954.25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15.75" hidden="1" customHeight="1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5">
        <f t="shared" si="0"/>
        <v>151</v>
      </c>
      <c r="G36" t="s">
        <v>20</v>
      </c>
      <c r="H36">
        <v>165</v>
      </c>
      <c r="I36" s="5">
        <f>IFERROR(E36/H36,"0")</f>
        <v>85</v>
      </c>
      <c r="J36" t="s">
        <v>21</v>
      </c>
      <c r="L36" t="s">
        <v>22</v>
      </c>
      <c r="M36">
        <v>1490245200</v>
      </c>
      <c r="N36" s="8">
        <f t="shared" si="1"/>
        <v>42817.208333333328</v>
      </c>
      <c r="O36">
        <v>1490677200</v>
      </c>
      <c r="P36" s="8">
        <f t="shared" si="2"/>
        <v>42822.208333333328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ht="15.75" hidden="1" customHeight="1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5">
        <f t="shared" si="0"/>
        <v>150</v>
      </c>
      <c r="G37" t="s">
        <v>20</v>
      </c>
      <c r="H37">
        <v>1965</v>
      </c>
      <c r="I37" s="5">
        <f>IFERROR(E37/H37,"0")</f>
        <v>95.993893129770996</v>
      </c>
      <c r="J37" t="s">
        <v>36</v>
      </c>
      <c r="L37" t="s">
        <v>37</v>
      </c>
      <c r="M37">
        <v>1547877600</v>
      </c>
      <c r="N37" s="8">
        <f t="shared" si="1"/>
        <v>43484.25</v>
      </c>
      <c r="O37">
        <v>1551506400</v>
      </c>
      <c r="P37" s="8">
        <f t="shared" si="2"/>
        <v>43526.25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ht="15.75" hidden="1" customHeight="1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5">
        <f t="shared" si="0"/>
        <v>157</v>
      </c>
      <c r="G38" t="s">
        <v>20</v>
      </c>
      <c r="H38">
        <v>16</v>
      </c>
      <c r="I38" s="5">
        <f>IFERROR(E38/H38,"0")</f>
        <v>68.8125</v>
      </c>
      <c r="J38" t="s">
        <v>21</v>
      </c>
      <c r="L38" t="s">
        <v>22</v>
      </c>
      <c r="M38">
        <v>1298700000</v>
      </c>
      <c r="N38" s="8">
        <f t="shared" si="1"/>
        <v>40600.25</v>
      </c>
      <c r="O38">
        <v>1300856400</v>
      </c>
      <c r="P38" s="8">
        <f t="shared" si="2"/>
        <v>40625.208333333336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15.75" hidden="1" customHeight="1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5">
        <f t="shared" si="0"/>
        <v>140</v>
      </c>
      <c r="G39" t="s">
        <v>20</v>
      </c>
      <c r="H39">
        <v>107</v>
      </c>
      <c r="I39" s="5">
        <f>IFERROR(E39/H39,"0")</f>
        <v>105.97196261682242</v>
      </c>
      <c r="J39" t="s">
        <v>21</v>
      </c>
      <c r="L39" t="s">
        <v>22</v>
      </c>
      <c r="M39">
        <v>1570338000</v>
      </c>
      <c r="N39" s="8">
        <f t="shared" si="1"/>
        <v>43744.208333333328</v>
      </c>
      <c r="O39">
        <v>1573192800</v>
      </c>
      <c r="P39" s="8">
        <f t="shared" si="2"/>
        <v>43777.25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ht="15.75" customHeight="1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5">
        <f t="shared" si="0"/>
        <v>325</v>
      </c>
      <c r="G40" t="s">
        <v>20</v>
      </c>
      <c r="H40">
        <v>134</v>
      </c>
      <c r="I40" s="5">
        <f>IFERROR(E40/H40,"0")</f>
        <v>75.261194029850742</v>
      </c>
      <c r="J40" t="s">
        <v>21</v>
      </c>
      <c r="L40" t="s">
        <v>22</v>
      </c>
      <c r="M40">
        <v>1287378000</v>
      </c>
      <c r="N40" s="8">
        <f t="shared" si="1"/>
        <v>40469.208333333336</v>
      </c>
      <c r="O40">
        <v>1287810000</v>
      </c>
      <c r="P40" s="8">
        <f t="shared" si="2"/>
        <v>40474.208333333336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ht="15.75" hidden="1" customHeight="1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5">
        <f t="shared" si="0"/>
        <v>51</v>
      </c>
      <c r="G41" t="s">
        <v>14</v>
      </c>
      <c r="H41">
        <v>88</v>
      </c>
      <c r="I41" s="5">
        <f>IFERROR(E41/H41,"0")</f>
        <v>57.125</v>
      </c>
      <c r="J41" t="s">
        <v>36</v>
      </c>
      <c r="L41" t="s">
        <v>37</v>
      </c>
      <c r="M41">
        <v>1361772000</v>
      </c>
      <c r="N41" s="8">
        <f t="shared" si="1"/>
        <v>41330.25</v>
      </c>
      <c r="O41">
        <v>1362978000</v>
      </c>
      <c r="P41" s="8">
        <f t="shared" si="2"/>
        <v>41344.208333333336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ht="15.75" hidden="1" customHeight="1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5">
        <f t="shared" si="0"/>
        <v>169</v>
      </c>
      <c r="G42" t="s">
        <v>20</v>
      </c>
      <c r="H42">
        <v>198</v>
      </c>
      <c r="I42" s="5">
        <f>IFERROR(E42/H42,"0")</f>
        <v>75.141414141414145</v>
      </c>
      <c r="J42" t="s">
        <v>21</v>
      </c>
      <c r="L42" t="s">
        <v>22</v>
      </c>
      <c r="M42">
        <v>1275714000</v>
      </c>
      <c r="N42" s="8">
        <f t="shared" si="1"/>
        <v>40334.208333333336</v>
      </c>
      <c r="O42">
        <v>1277355600</v>
      </c>
      <c r="P42" s="8">
        <f t="shared" si="2"/>
        <v>40353.208333333336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ht="15.75" customHeight="1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5">
        <f t="shared" si="0"/>
        <v>213</v>
      </c>
      <c r="G43" t="s">
        <v>20</v>
      </c>
      <c r="H43">
        <v>111</v>
      </c>
      <c r="I43" s="5">
        <f>IFERROR(E43/H43,"0")</f>
        <v>107.42342342342343</v>
      </c>
      <c r="J43" t="s">
        <v>107</v>
      </c>
      <c r="L43" t="s">
        <v>108</v>
      </c>
      <c r="M43">
        <v>1346734800</v>
      </c>
      <c r="N43" s="8">
        <f t="shared" si="1"/>
        <v>41156.208333333336</v>
      </c>
      <c r="O43">
        <v>1348981200</v>
      </c>
      <c r="P43" s="8">
        <f t="shared" si="2"/>
        <v>41182.208333333336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ht="15.75" customHeight="1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5">
        <f t="shared" si="0"/>
        <v>444</v>
      </c>
      <c r="G44" t="s">
        <v>20</v>
      </c>
      <c r="H44">
        <v>222</v>
      </c>
      <c r="I44" s="5">
        <f>IFERROR(E44/H44,"0")</f>
        <v>35.995495495495497</v>
      </c>
      <c r="J44" t="s">
        <v>21</v>
      </c>
      <c r="L44" t="s">
        <v>22</v>
      </c>
      <c r="M44">
        <v>1309755600</v>
      </c>
      <c r="N44" s="8">
        <f t="shared" si="1"/>
        <v>40728.208333333336</v>
      </c>
      <c r="O44">
        <v>1310533200</v>
      </c>
      <c r="P44" s="8">
        <f t="shared" si="2"/>
        <v>40737.208333333336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ht="15.75" hidden="1" customHeight="1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5">
        <f t="shared" si="0"/>
        <v>186</v>
      </c>
      <c r="G45" t="s">
        <v>20</v>
      </c>
      <c r="H45">
        <v>6212</v>
      </c>
      <c r="I45" s="5">
        <f>IFERROR(E45/H45,"0")</f>
        <v>26.998873148744366</v>
      </c>
      <c r="J45" t="s">
        <v>21</v>
      </c>
      <c r="L45" t="s">
        <v>22</v>
      </c>
      <c r="M45">
        <v>1406178000</v>
      </c>
      <c r="N45" s="8">
        <f t="shared" si="1"/>
        <v>41844.208333333336</v>
      </c>
      <c r="O45">
        <v>1407560400</v>
      </c>
      <c r="P45" s="8">
        <f t="shared" si="2"/>
        <v>41860.208333333336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ht="15.75" customHeight="1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5">
        <f t="shared" si="0"/>
        <v>659</v>
      </c>
      <c r="G46" t="s">
        <v>20</v>
      </c>
      <c r="H46">
        <v>98</v>
      </c>
      <c r="I46" s="5">
        <f>IFERROR(E46/H46,"0")</f>
        <v>107.56122448979592</v>
      </c>
      <c r="J46" t="s">
        <v>36</v>
      </c>
      <c r="L46" t="s">
        <v>37</v>
      </c>
      <c r="M46">
        <v>1552798800</v>
      </c>
      <c r="N46" s="8">
        <f t="shared" si="1"/>
        <v>43541.208333333328</v>
      </c>
      <c r="O46">
        <v>1552885200</v>
      </c>
      <c r="P46" s="8">
        <f t="shared" si="2"/>
        <v>43542.208333333328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15.75" hidden="1" customHeight="1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5">
        <f t="shared" si="0"/>
        <v>48</v>
      </c>
      <c r="G47" t="s">
        <v>14</v>
      </c>
      <c r="H47">
        <v>48</v>
      </c>
      <c r="I47" s="5">
        <f>IFERROR(E47/H47,"0")</f>
        <v>94.375</v>
      </c>
      <c r="J47" t="s">
        <v>21</v>
      </c>
      <c r="L47" t="s">
        <v>22</v>
      </c>
      <c r="M47">
        <v>1478062800</v>
      </c>
      <c r="N47" s="8">
        <f t="shared" si="1"/>
        <v>42676.208333333328</v>
      </c>
      <c r="O47">
        <v>1479362400</v>
      </c>
      <c r="P47" s="8">
        <f t="shared" si="2"/>
        <v>42691.25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ht="15.75" hidden="1" customHeight="1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5">
        <f t="shared" si="0"/>
        <v>115</v>
      </c>
      <c r="G48" t="s">
        <v>20</v>
      </c>
      <c r="H48">
        <v>92</v>
      </c>
      <c r="I48" s="5">
        <f>IFERROR(E48/H48,"0")</f>
        <v>46.163043478260867</v>
      </c>
      <c r="J48" t="s">
        <v>21</v>
      </c>
      <c r="L48" t="s">
        <v>22</v>
      </c>
      <c r="M48">
        <v>1278565200</v>
      </c>
      <c r="N48" s="8">
        <f t="shared" si="1"/>
        <v>40367.208333333336</v>
      </c>
      <c r="O48">
        <v>1280552400</v>
      </c>
      <c r="P48" s="8">
        <f t="shared" si="2"/>
        <v>40390.208333333336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ht="15.75" customHeight="1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5">
        <f t="shared" si="0"/>
        <v>475</v>
      </c>
      <c r="G49" t="s">
        <v>20</v>
      </c>
      <c r="H49">
        <v>149</v>
      </c>
      <c r="I49" s="5">
        <f>IFERROR(E49/H49,"0")</f>
        <v>47.845637583892618</v>
      </c>
      <c r="J49" t="s">
        <v>21</v>
      </c>
      <c r="L49" t="s">
        <v>22</v>
      </c>
      <c r="M49">
        <v>1396069200</v>
      </c>
      <c r="N49" s="8">
        <f t="shared" si="1"/>
        <v>41727.208333333336</v>
      </c>
      <c r="O49">
        <v>1398661200</v>
      </c>
      <c r="P49" s="8">
        <f t="shared" si="2"/>
        <v>41757.208333333336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ht="15.75" customHeight="1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5">
        <f t="shared" si="0"/>
        <v>387</v>
      </c>
      <c r="G50" t="s">
        <v>20</v>
      </c>
      <c r="H50">
        <v>2431</v>
      </c>
      <c r="I50" s="5">
        <f>IFERROR(E50/H50,"0")</f>
        <v>53.007815713698065</v>
      </c>
      <c r="J50" t="s">
        <v>21</v>
      </c>
      <c r="L50" t="s">
        <v>22</v>
      </c>
      <c r="M50">
        <v>1435208400</v>
      </c>
      <c r="N50" s="8">
        <f t="shared" si="1"/>
        <v>42180.208333333328</v>
      </c>
      <c r="O50">
        <v>1436245200</v>
      </c>
      <c r="P50" s="8">
        <f t="shared" si="2"/>
        <v>42192.208333333328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ht="15.75" hidden="1" customHeight="1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5">
        <f t="shared" si="0"/>
        <v>190</v>
      </c>
      <c r="G51" t="s">
        <v>20</v>
      </c>
      <c r="H51">
        <v>303</v>
      </c>
      <c r="I51" s="5">
        <f>IFERROR(E51/H51,"0")</f>
        <v>45.059405940594061</v>
      </c>
      <c r="J51" t="s">
        <v>21</v>
      </c>
      <c r="L51" t="s">
        <v>22</v>
      </c>
      <c r="M51">
        <v>1571547600</v>
      </c>
      <c r="N51" s="8">
        <f t="shared" si="1"/>
        <v>43758.208333333328</v>
      </c>
      <c r="O51">
        <v>1575439200</v>
      </c>
      <c r="P51" s="8">
        <f t="shared" si="2"/>
        <v>43803.25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15.75" hidden="1" customHeight="1">
      <c r="A52">
        <v>50</v>
      </c>
      <c r="B52" t="s">
        <v>146</v>
      </c>
      <c r="C52" s="3" t="s">
        <v>147</v>
      </c>
      <c r="D52">
        <v>100</v>
      </c>
      <c r="E52">
        <v>2</v>
      </c>
      <c r="F52" s="15">
        <f t="shared" si="0"/>
        <v>2</v>
      </c>
      <c r="G52" t="s">
        <v>14</v>
      </c>
      <c r="H52">
        <v>1</v>
      </c>
      <c r="I52" s="5">
        <f>IFERROR(E52/H52,"0")</f>
        <v>2</v>
      </c>
      <c r="J52" t="s">
        <v>107</v>
      </c>
      <c r="L52" t="s">
        <v>108</v>
      </c>
      <c r="M52">
        <v>1375333200</v>
      </c>
      <c r="N52" s="8">
        <f t="shared" si="1"/>
        <v>41487.208333333336</v>
      </c>
      <c r="O52">
        <v>1377752400</v>
      </c>
      <c r="P52" s="8">
        <f t="shared" si="2"/>
        <v>41515.208333333336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ht="15.75" hidden="1" customHeight="1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5">
        <f t="shared" si="0"/>
        <v>92</v>
      </c>
      <c r="G53" t="s">
        <v>14</v>
      </c>
      <c r="H53">
        <v>1467</v>
      </c>
      <c r="I53" s="5">
        <f>IFERROR(E53/H53,"0")</f>
        <v>99.006816632583508</v>
      </c>
      <c r="J53" t="s">
        <v>40</v>
      </c>
      <c r="L53" t="s">
        <v>41</v>
      </c>
      <c r="M53">
        <v>1332824400</v>
      </c>
      <c r="N53" s="8">
        <f t="shared" si="1"/>
        <v>40995.208333333336</v>
      </c>
      <c r="O53">
        <v>1334206800</v>
      </c>
      <c r="P53" s="8">
        <f t="shared" si="2"/>
        <v>41011.208333333336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ht="15.75" hidden="1" customHeight="1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5">
        <f t="shared" si="0"/>
        <v>34</v>
      </c>
      <c r="G54" t="s">
        <v>14</v>
      </c>
      <c r="H54">
        <v>75</v>
      </c>
      <c r="I54" s="5">
        <f>IFERROR(E54/H54,"0")</f>
        <v>32.786666666666669</v>
      </c>
      <c r="J54" t="s">
        <v>21</v>
      </c>
      <c r="L54" t="s">
        <v>22</v>
      </c>
      <c r="M54">
        <v>1284526800</v>
      </c>
      <c r="N54" s="8">
        <f t="shared" si="1"/>
        <v>40436.208333333336</v>
      </c>
      <c r="O54">
        <v>1284872400</v>
      </c>
      <c r="P54" s="8">
        <f t="shared" si="2"/>
        <v>40440.208333333336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ht="15.75" hidden="1" customHeight="1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5">
        <f t="shared" si="0"/>
        <v>140</v>
      </c>
      <c r="G55" t="s">
        <v>20</v>
      </c>
      <c r="H55">
        <v>209</v>
      </c>
      <c r="I55" s="5">
        <f>IFERROR(E55/H55,"0")</f>
        <v>59.119617224880386</v>
      </c>
      <c r="J55" t="s">
        <v>21</v>
      </c>
      <c r="L55" t="s">
        <v>22</v>
      </c>
      <c r="M55">
        <v>1400562000</v>
      </c>
      <c r="N55" s="8">
        <f t="shared" si="1"/>
        <v>41779.208333333336</v>
      </c>
      <c r="O55">
        <v>1403931600</v>
      </c>
      <c r="P55" s="8">
        <f t="shared" si="2"/>
        <v>41818.208333333336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15.75" hidden="1" customHeight="1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5">
        <f t="shared" si="0"/>
        <v>90</v>
      </c>
      <c r="G56" t="s">
        <v>14</v>
      </c>
      <c r="H56">
        <v>120</v>
      </c>
      <c r="I56" s="5">
        <f>IFERROR(E56/H56,"0")</f>
        <v>44.93333333333333</v>
      </c>
      <c r="J56" t="s">
        <v>21</v>
      </c>
      <c r="L56" t="s">
        <v>22</v>
      </c>
      <c r="M56">
        <v>1520748000</v>
      </c>
      <c r="N56" s="8">
        <f t="shared" si="1"/>
        <v>43170.25</v>
      </c>
      <c r="O56">
        <v>1521262800</v>
      </c>
      <c r="P56" s="8">
        <f t="shared" si="2"/>
        <v>43176.208333333328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ht="15.75" hidden="1" customHeight="1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5">
        <f t="shared" si="0"/>
        <v>178</v>
      </c>
      <c r="G57" t="s">
        <v>20</v>
      </c>
      <c r="H57">
        <v>131</v>
      </c>
      <c r="I57" s="5">
        <f>IFERROR(E57/H57,"0")</f>
        <v>89.664122137404576</v>
      </c>
      <c r="J57" t="s">
        <v>21</v>
      </c>
      <c r="L57" t="s">
        <v>22</v>
      </c>
      <c r="M57">
        <v>1532926800</v>
      </c>
      <c r="N57" s="8">
        <f t="shared" si="1"/>
        <v>43311.208333333328</v>
      </c>
      <c r="O57">
        <v>1533358800</v>
      </c>
      <c r="P57" s="8">
        <f t="shared" si="2"/>
        <v>43316.208333333328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15.75" hidden="1" customHeight="1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5">
        <f t="shared" si="0"/>
        <v>144</v>
      </c>
      <c r="G58" t="s">
        <v>20</v>
      </c>
      <c r="H58">
        <v>164</v>
      </c>
      <c r="I58" s="5">
        <f>IFERROR(E58/H58,"0")</f>
        <v>70.079268292682926</v>
      </c>
      <c r="J58" t="s">
        <v>21</v>
      </c>
      <c r="L58" t="s">
        <v>22</v>
      </c>
      <c r="M58">
        <v>1420869600</v>
      </c>
      <c r="N58" s="8">
        <f t="shared" si="1"/>
        <v>42014.25</v>
      </c>
      <c r="O58">
        <v>1421474400</v>
      </c>
      <c r="P58" s="8">
        <f t="shared" si="2"/>
        <v>42021.25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ht="15.75" customHeight="1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5">
        <f t="shared" si="0"/>
        <v>215</v>
      </c>
      <c r="G59" t="s">
        <v>20</v>
      </c>
      <c r="H59">
        <v>201</v>
      </c>
      <c r="I59" s="5">
        <f>IFERROR(E59/H59,"0")</f>
        <v>31.059701492537314</v>
      </c>
      <c r="J59" t="s">
        <v>21</v>
      </c>
      <c r="L59" t="s">
        <v>22</v>
      </c>
      <c r="M59">
        <v>1504242000</v>
      </c>
      <c r="N59" s="8">
        <f t="shared" si="1"/>
        <v>42979.208333333328</v>
      </c>
      <c r="O59">
        <v>1505278800</v>
      </c>
      <c r="P59" s="8">
        <f t="shared" si="2"/>
        <v>42991.208333333328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ht="15.75" customHeight="1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5">
        <f t="shared" si="0"/>
        <v>227</v>
      </c>
      <c r="G60" t="s">
        <v>20</v>
      </c>
      <c r="H60">
        <v>211</v>
      </c>
      <c r="I60" s="5">
        <f>IFERROR(E60/H60,"0")</f>
        <v>29.061611374407583</v>
      </c>
      <c r="J60" t="s">
        <v>21</v>
      </c>
      <c r="L60" t="s">
        <v>22</v>
      </c>
      <c r="M60">
        <v>1442811600</v>
      </c>
      <c r="N60" s="8">
        <f t="shared" si="1"/>
        <v>42268.208333333328</v>
      </c>
      <c r="O60">
        <v>1443934800</v>
      </c>
      <c r="P60" s="8">
        <f t="shared" si="2"/>
        <v>42281.208333333328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ht="15.75" customHeight="1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5">
        <f t="shared" si="0"/>
        <v>275</v>
      </c>
      <c r="G61" t="s">
        <v>20</v>
      </c>
      <c r="H61">
        <v>128</v>
      </c>
      <c r="I61" s="5">
        <f>IFERROR(E61/H61,"0")</f>
        <v>30.0859375</v>
      </c>
      <c r="J61" t="s">
        <v>21</v>
      </c>
      <c r="L61" t="s">
        <v>22</v>
      </c>
      <c r="M61">
        <v>1497243600</v>
      </c>
      <c r="N61" s="8">
        <f t="shared" si="1"/>
        <v>42898.208333333328</v>
      </c>
      <c r="O61">
        <v>1498539600</v>
      </c>
      <c r="P61" s="8">
        <f t="shared" si="2"/>
        <v>42913.208333333328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ht="15.75" hidden="1" customHeight="1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5">
        <f t="shared" si="0"/>
        <v>144</v>
      </c>
      <c r="G62" t="s">
        <v>20</v>
      </c>
      <c r="H62">
        <v>1600</v>
      </c>
      <c r="I62" s="5">
        <f>IFERROR(E62/H62,"0")</f>
        <v>84.998125000000002</v>
      </c>
      <c r="J62" t="s">
        <v>15</v>
      </c>
      <c r="L62" t="s">
        <v>16</v>
      </c>
      <c r="M62">
        <v>1342501200</v>
      </c>
      <c r="N62" s="8">
        <f t="shared" si="1"/>
        <v>41107.208333333336</v>
      </c>
      <c r="O62">
        <v>1342760400</v>
      </c>
      <c r="P62" s="8">
        <f t="shared" si="2"/>
        <v>41110.208333333336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15.75" hidden="1" customHeight="1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5">
        <f t="shared" si="0"/>
        <v>93</v>
      </c>
      <c r="G63" t="s">
        <v>14</v>
      </c>
      <c r="H63">
        <v>2253</v>
      </c>
      <c r="I63" s="5">
        <f>IFERROR(E63/H63,"0")</f>
        <v>82.001775410563695</v>
      </c>
      <c r="J63" t="s">
        <v>15</v>
      </c>
      <c r="L63" t="s">
        <v>16</v>
      </c>
      <c r="M63">
        <v>1298268000</v>
      </c>
      <c r="N63" s="8">
        <f t="shared" si="1"/>
        <v>40595.25</v>
      </c>
      <c r="O63">
        <v>1301720400</v>
      </c>
      <c r="P63" s="8">
        <f t="shared" si="2"/>
        <v>40635.208333333336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ht="15.75" customHeight="1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5">
        <f t="shared" si="0"/>
        <v>723</v>
      </c>
      <c r="G64" t="s">
        <v>20</v>
      </c>
      <c r="H64">
        <v>249</v>
      </c>
      <c r="I64" s="5">
        <f>IFERROR(E64/H64,"0")</f>
        <v>58.040160642570278</v>
      </c>
      <c r="J64" t="s">
        <v>21</v>
      </c>
      <c r="L64" t="s">
        <v>22</v>
      </c>
      <c r="M64">
        <v>1433480400</v>
      </c>
      <c r="N64" s="8">
        <f t="shared" si="1"/>
        <v>42160.208333333328</v>
      </c>
      <c r="O64">
        <v>1433566800</v>
      </c>
      <c r="P64" s="8">
        <f t="shared" si="2"/>
        <v>42161.208333333328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ht="15.75" hidden="1" customHeight="1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5">
        <f t="shared" si="0"/>
        <v>12</v>
      </c>
      <c r="G65" t="s">
        <v>14</v>
      </c>
      <c r="H65">
        <v>5</v>
      </c>
      <c r="I65" s="5">
        <f>IFERROR(E65/H65,"0")</f>
        <v>111.4</v>
      </c>
      <c r="J65" t="s">
        <v>21</v>
      </c>
      <c r="L65" t="s">
        <v>22</v>
      </c>
      <c r="M65">
        <v>1493355600</v>
      </c>
      <c r="N65" s="8">
        <f t="shared" si="1"/>
        <v>42853.208333333328</v>
      </c>
      <c r="O65">
        <v>1493874000</v>
      </c>
      <c r="P65" s="8">
        <f t="shared" si="2"/>
        <v>42859.208333333328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ht="15.75" hidden="1" customHeight="1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5">
        <f t="shared" si="0"/>
        <v>98</v>
      </c>
      <c r="G66" t="s">
        <v>14</v>
      </c>
      <c r="H66">
        <v>38</v>
      </c>
      <c r="I66" s="5">
        <f>IFERROR(E66/H66,"0")</f>
        <v>71.94736842105263</v>
      </c>
      <c r="J66" t="s">
        <v>21</v>
      </c>
      <c r="L66" t="s">
        <v>22</v>
      </c>
      <c r="M66">
        <v>1530507600</v>
      </c>
      <c r="N66" s="8">
        <f t="shared" si="1"/>
        <v>43283.208333333328</v>
      </c>
      <c r="O66">
        <v>1531803600</v>
      </c>
      <c r="P66" s="8">
        <f t="shared" si="2"/>
        <v>43298.208333333328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ht="15.75" customHeight="1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5">
        <f t="shared" ref="F67:F130" si="3">ROUND((E67/D67)*100,0)</f>
        <v>236</v>
      </c>
      <c r="G67" t="s">
        <v>20</v>
      </c>
      <c r="H67">
        <v>236</v>
      </c>
      <c r="I67" s="5">
        <f>IFERROR(E67/H67,"0")</f>
        <v>61.038135593220339</v>
      </c>
      <c r="J67" t="s">
        <v>21</v>
      </c>
      <c r="L67" t="s">
        <v>22</v>
      </c>
      <c r="M67">
        <v>1296108000</v>
      </c>
      <c r="N67" s="8">
        <f t="shared" ref="N67:N130" si="4">(((M67/60)/60)/24)+DATE(1970,1,1)</f>
        <v>40570.25</v>
      </c>
      <c r="O67">
        <v>1296712800</v>
      </c>
      <c r="P67" s="8">
        <f t="shared" ref="P67:P130" si="5">(((O67/60)/60)/24)+DATE(1970,1,1)</f>
        <v>40577.25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ht="15.75" hidden="1" customHeight="1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5">
        <f t="shared" si="3"/>
        <v>45</v>
      </c>
      <c r="G68" t="s">
        <v>14</v>
      </c>
      <c r="H68">
        <v>12</v>
      </c>
      <c r="I68" s="5">
        <f>IFERROR(E68/H68,"0")</f>
        <v>108.91666666666667</v>
      </c>
      <c r="J68" t="s">
        <v>21</v>
      </c>
      <c r="L68" t="s">
        <v>22</v>
      </c>
      <c r="M68">
        <v>1428469200</v>
      </c>
      <c r="N68" s="8">
        <f t="shared" si="4"/>
        <v>42102.208333333328</v>
      </c>
      <c r="O68">
        <v>1428901200</v>
      </c>
      <c r="P68" s="8">
        <f t="shared" si="5"/>
        <v>42107.208333333328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15.75" hidden="1" customHeight="1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5">
        <f t="shared" si="3"/>
        <v>162</v>
      </c>
      <c r="G69" t="s">
        <v>20</v>
      </c>
      <c r="H69">
        <v>4065</v>
      </c>
      <c r="I69" s="5">
        <f>IFERROR(E69/H69,"0")</f>
        <v>29.001722017220171</v>
      </c>
      <c r="J69" t="s">
        <v>40</v>
      </c>
      <c r="L69" t="s">
        <v>41</v>
      </c>
      <c r="M69">
        <v>1264399200</v>
      </c>
      <c r="N69" s="8">
        <f t="shared" si="4"/>
        <v>40203.25</v>
      </c>
      <c r="O69">
        <v>1264831200</v>
      </c>
      <c r="P69" s="8">
        <f t="shared" si="5"/>
        <v>40208.25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ht="15.75" customHeight="1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5">
        <f t="shared" si="3"/>
        <v>255</v>
      </c>
      <c r="G70" t="s">
        <v>20</v>
      </c>
      <c r="H70">
        <v>246</v>
      </c>
      <c r="I70" s="5">
        <f>IFERROR(E70/H70,"0")</f>
        <v>58.975609756097562</v>
      </c>
      <c r="J70" t="s">
        <v>107</v>
      </c>
      <c r="L70" t="s">
        <v>108</v>
      </c>
      <c r="M70">
        <v>1501131600</v>
      </c>
      <c r="N70" s="8">
        <f t="shared" si="4"/>
        <v>42943.208333333328</v>
      </c>
      <c r="O70">
        <v>1505192400</v>
      </c>
      <c r="P70" s="8">
        <f t="shared" si="5"/>
        <v>42990.208333333328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ht="15.75" hidden="1" customHeight="1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5">
        <f t="shared" si="3"/>
        <v>24</v>
      </c>
      <c r="G71" t="s">
        <v>74</v>
      </c>
      <c r="H71">
        <v>17</v>
      </c>
      <c r="I71" s="5">
        <f>IFERROR(E71/H71,"0")</f>
        <v>111.82352941176471</v>
      </c>
      <c r="J71" t="s">
        <v>21</v>
      </c>
      <c r="L71" t="s">
        <v>22</v>
      </c>
      <c r="M71">
        <v>1292738400</v>
      </c>
      <c r="N71" s="8">
        <f t="shared" si="4"/>
        <v>40531.25</v>
      </c>
      <c r="O71">
        <v>1295676000</v>
      </c>
      <c r="P71" s="8">
        <f t="shared" si="5"/>
        <v>40565.25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ht="15.75" hidden="1" customHeight="1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5">
        <f t="shared" si="3"/>
        <v>124</v>
      </c>
      <c r="G72" t="s">
        <v>20</v>
      </c>
      <c r="H72">
        <v>2475</v>
      </c>
      <c r="I72" s="5">
        <f>IFERROR(E72/H72,"0")</f>
        <v>63.995555555555555</v>
      </c>
      <c r="J72" t="s">
        <v>107</v>
      </c>
      <c r="L72" t="s">
        <v>108</v>
      </c>
      <c r="M72">
        <v>1288674000</v>
      </c>
      <c r="N72" s="8">
        <f t="shared" si="4"/>
        <v>40484.208333333336</v>
      </c>
      <c r="O72">
        <v>1292911200</v>
      </c>
      <c r="P72" s="8">
        <f t="shared" si="5"/>
        <v>40533.25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15.75" hidden="1" customHeight="1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5">
        <f t="shared" si="3"/>
        <v>108</v>
      </c>
      <c r="G73" t="s">
        <v>20</v>
      </c>
      <c r="H73">
        <v>76</v>
      </c>
      <c r="I73" s="5">
        <f>IFERROR(E73/H73,"0")</f>
        <v>85.315789473684205</v>
      </c>
      <c r="J73" t="s">
        <v>21</v>
      </c>
      <c r="L73" t="s">
        <v>22</v>
      </c>
      <c r="M73">
        <v>1575093600</v>
      </c>
      <c r="N73" s="8">
        <f t="shared" si="4"/>
        <v>43799.25</v>
      </c>
      <c r="O73">
        <v>1575439200</v>
      </c>
      <c r="P73" s="8">
        <f t="shared" si="5"/>
        <v>43803.25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ht="15.75" customHeight="1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5">
        <f t="shared" si="3"/>
        <v>670</v>
      </c>
      <c r="G74" t="s">
        <v>20</v>
      </c>
      <c r="H74">
        <v>54</v>
      </c>
      <c r="I74" s="5">
        <f>IFERROR(E74/H74,"0")</f>
        <v>74.481481481481481</v>
      </c>
      <c r="J74" t="s">
        <v>21</v>
      </c>
      <c r="L74" t="s">
        <v>22</v>
      </c>
      <c r="M74">
        <v>1435726800</v>
      </c>
      <c r="N74" s="8">
        <f t="shared" si="4"/>
        <v>42186.208333333328</v>
      </c>
      <c r="O74">
        <v>1438837200</v>
      </c>
      <c r="P74" s="8">
        <f t="shared" si="5"/>
        <v>42222.208333333328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ht="15.75" customHeight="1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5">
        <f t="shared" si="3"/>
        <v>661</v>
      </c>
      <c r="G75" t="s">
        <v>20</v>
      </c>
      <c r="H75">
        <v>88</v>
      </c>
      <c r="I75" s="5">
        <f>IFERROR(E75/H75,"0")</f>
        <v>105.14772727272727</v>
      </c>
      <c r="J75" t="s">
        <v>21</v>
      </c>
      <c r="L75" t="s">
        <v>22</v>
      </c>
      <c r="M75">
        <v>1480226400</v>
      </c>
      <c r="N75" s="8">
        <f t="shared" si="4"/>
        <v>42701.25</v>
      </c>
      <c r="O75">
        <v>1480485600</v>
      </c>
      <c r="P75" s="8">
        <f t="shared" si="5"/>
        <v>42704.25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ht="15.75" hidden="1" customHeight="1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5">
        <f t="shared" si="3"/>
        <v>122</v>
      </c>
      <c r="G76" t="s">
        <v>20</v>
      </c>
      <c r="H76">
        <v>85</v>
      </c>
      <c r="I76" s="5">
        <f>IFERROR(E76/H76,"0")</f>
        <v>56.188235294117646</v>
      </c>
      <c r="J76" t="s">
        <v>40</v>
      </c>
      <c r="L76" t="s">
        <v>41</v>
      </c>
      <c r="M76">
        <v>1459054800</v>
      </c>
      <c r="N76" s="8">
        <f t="shared" si="4"/>
        <v>42456.208333333328</v>
      </c>
      <c r="O76">
        <v>1459141200</v>
      </c>
      <c r="P76" s="8">
        <f t="shared" si="5"/>
        <v>42457.208333333328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ht="15.75" hidden="1" customHeight="1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5">
        <f t="shared" si="3"/>
        <v>151</v>
      </c>
      <c r="G77" t="s">
        <v>20</v>
      </c>
      <c r="H77">
        <v>170</v>
      </c>
      <c r="I77" s="5">
        <f>IFERROR(E77/H77,"0")</f>
        <v>85.917647058823533</v>
      </c>
      <c r="J77" t="s">
        <v>21</v>
      </c>
      <c r="L77" t="s">
        <v>22</v>
      </c>
      <c r="M77">
        <v>1531630800</v>
      </c>
      <c r="N77" s="8">
        <f t="shared" si="4"/>
        <v>43296.208333333328</v>
      </c>
      <c r="O77">
        <v>1532322000</v>
      </c>
      <c r="P77" s="8">
        <f t="shared" si="5"/>
        <v>43304.208333333328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ht="15.75" hidden="1" customHeight="1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5">
        <f t="shared" si="3"/>
        <v>78</v>
      </c>
      <c r="G78" t="s">
        <v>14</v>
      </c>
      <c r="H78">
        <v>1684</v>
      </c>
      <c r="I78" s="5">
        <f>IFERROR(E78/H78,"0")</f>
        <v>57.00296912114014</v>
      </c>
      <c r="J78" t="s">
        <v>21</v>
      </c>
      <c r="L78" t="s">
        <v>22</v>
      </c>
      <c r="M78">
        <v>1421992800</v>
      </c>
      <c r="N78" s="8">
        <f t="shared" si="4"/>
        <v>42027.25</v>
      </c>
      <c r="O78">
        <v>1426222800</v>
      </c>
      <c r="P78" s="8">
        <f t="shared" si="5"/>
        <v>42076.208333333328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ht="15.75" hidden="1" customHeight="1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5">
        <f t="shared" si="3"/>
        <v>47</v>
      </c>
      <c r="G79" t="s">
        <v>14</v>
      </c>
      <c r="H79">
        <v>56</v>
      </c>
      <c r="I79" s="5">
        <f>IFERROR(E79/H79,"0")</f>
        <v>79.642857142857139</v>
      </c>
      <c r="J79" t="s">
        <v>21</v>
      </c>
      <c r="L79" t="s">
        <v>22</v>
      </c>
      <c r="M79">
        <v>1285563600</v>
      </c>
      <c r="N79" s="8">
        <f t="shared" si="4"/>
        <v>40448.208333333336</v>
      </c>
      <c r="O79">
        <v>1286773200</v>
      </c>
      <c r="P79" s="8">
        <f t="shared" si="5"/>
        <v>40462.208333333336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ht="15.75" customHeight="1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5">
        <f t="shared" si="3"/>
        <v>301</v>
      </c>
      <c r="G80" t="s">
        <v>20</v>
      </c>
      <c r="H80">
        <v>330</v>
      </c>
      <c r="I80" s="5">
        <f>IFERROR(E80/H80,"0")</f>
        <v>41.018181818181816</v>
      </c>
      <c r="J80" t="s">
        <v>21</v>
      </c>
      <c r="L80" t="s">
        <v>22</v>
      </c>
      <c r="M80">
        <v>1523854800</v>
      </c>
      <c r="N80" s="8">
        <f t="shared" si="4"/>
        <v>43206.208333333328</v>
      </c>
      <c r="O80">
        <v>1523941200</v>
      </c>
      <c r="P80" s="8">
        <f t="shared" si="5"/>
        <v>43207.208333333328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ht="15.75" hidden="1" customHeight="1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5">
        <f t="shared" si="3"/>
        <v>70</v>
      </c>
      <c r="G81" t="s">
        <v>14</v>
      </c>
      <c r="H81">
        <v>838</v>
      </c>
      <c r="I81" s="5">
        <f>IFERROR(E81/H81,"0")</f>
        <v>48.004773269689736</v>
      </c>
      <c r="J81" t="s">
        <v>21</v>
      </c>
      <c r="L81" t="s">
        <v>22</v>
      </c>
      <c r="M81">
        <v>1529125200</v>
      </c>
      <c r="N81" s="8">
        <f t="shared" si="4"/>
        <v>43267.208333333328</v>
      </c>
      <c r="O81">
        <v>1529557200</v>
      </c>
      <c r="P81" s="8">
        <f t="shared" si="5"/>
        <v>43272.208333333328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ht="15.75" customHeight="1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5">
        <f t="shared" si="3"/>
        <v>637</v>
      </c>
      <c r="G82" t="s">
        <v>20</v>
      </c>
      <c r="H82">
        <v>127</v>
      </c>
      <c r="I82" s="5">
        <f>IFERROR(E82/H82,"0")</f>
        <v>55.212598425196852</v>
      </c>
      <c r="J82" t="s">
        <v>21</v>
      </c>
      <c r="L82" t="s">
        <v>22</v>
      </c>
      <c r="M82">
        <v>1503982800</v>
      </c>
      <c r="N82" s="8">
        <f t="shared" si="4"/>
        <v>42976.208333333328</v>
      </c>
      <c r="O82">
        <v>1506574800</v>
      </c>
      <c r="P82" s="8">
        <f t="shared" si="5"/>
        <v>43006.208333333328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ht="15.75" customHeight="1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5">
        <f t="shared" si="3"/>
        <v>225</v>
      </c>
      <c r="G83" t="s">
        <v>20</v>
      </c>
      <c r="H83">
        <v>411</v>
      </c>
      <c r="I83" s="5">
        <f>IFERROR(E83/H83,"0")</f>
        <v>92.109489051094897</v>
      </c>
      <c r="J83" t="s">
        <v>21</v>
      </c>
      <c r="L83" t="s">
        <v>22</v>
      </c>
      <c r="M83">
        <v>1511416800</v>
      </c>
      <c r="N83" s="8">
        <f t="shared" si="4"/>
        <v>43062.25</v>
      </c>
      <c r="O83">
        <v>1513576800</v>
      </c>
      <c r="P83" s="8">
        <f t="shared" si="5"/>
        <v>43087.25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ht="15.75" customHeight="1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5">
        <f t="shared" si="3"/>
        <v>1497</v>
      </c>
      <c r="G84" t="s">
        <v>20</v>
      </c>
      <c r="H84">
        <v>180</v>
      </c>
      <c r="I84" s="5">
        <f>IFERROR(E84/H84,"0")</f>
        <v>83.183333333333337</v>
      </c>
      <c r="J84" t="s">
        <v>40</v>
      </c>
      <c r="L84" t="s">
        <v>41</v>
      </c>
      <c r="M84">
        <v>1547704800</v>
      </c>
      <c r="N84" s="8">
        <f t="shared" si="4"/>
        <v>43482.25</v>
      </c>
      <c r="O84">
        <v>1548309600</v>
      </c>
      <c r="P84" s="8">
        <f t="shared" si="5"/>
        <v>43489.25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ht="15.75" hidden="1" customHeight="1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5">
        <f t="shared" si="3"/>
        <v>38</v>
      </c>
      <c r="G85" t="s">
        <v>14</v>
      </c>
      <c r="H85">
        <v>1000</v>
      </c>
      <c r="I85" s="5">
        <f>IFERROR(E85/H85,"0")</f>
        <v>39.996000000000002</v>
      </c>
      <c r="J85" t="s">
        <v>21</v>
      </c>
      <c r="L85" t="s">
        <v>22</v>
      </c>
      <c r="M85">
        <v>1469682000</v>
      </c>
      <c r="N85" s="8">
        <f t="shared" si="4"/>
        <v>42579.208333333328</v>
      </c>
      <c r="O85">
        <v>1471582800</v>
      </c>
      <c r="P85" s="8">
        <f t="shared" si="5"/>
        <v>42601.208333333328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ht="15.75" hidden="1" customHeight="1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5">
        <f t="shared" si="3"/>
        <v>132</v>
      </c>
      <c r="G86" t="s">
        <v>20</v>
      </c>
      <c r="H86">
        <v>374</v>
      </c>
      <c r="I86" s="5">
        <f>IFERROR(E86/H86,"0")</f>
        <v>111.1336898395722</v>
      </c>
      <c r="J86" t="s">
        <v>21</v>
      </c>
      <c r="L86" t="s">
        <v>22</v>
      </c>
      <c r="M86">
        <v>1343451600</v>
      </c>
      <c r="N86" s="8">
        <f t="shared" si="4"/>
        <v>41118.208333333336</v>
      </c>
      <c r="O86">
        <v>1344315600</v>
      </c>
      <c r="P86" s="8">
        <f t="shared" si="5"/>
        <v>41128.208333333336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ht="15.75" hidden="1" customHeight="1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5">
        <f t="shared" si="3"/>
        <v>131</v>
      </c>
      <c r="G87" t="s">
        <v>20</v>
      </c>
      <c r="H87">
        <v>71</v>
      </c>
      <c r="I87" s="5">
        <f>IFERROR(E87/H87,"0")</f>
        <v>90.563380281690144</v>
      </c>
      <c r="J87" t="s">
        <v>26</v>
      </c>
      <c r="L87" t="s">
        <v>27</v>
      </c>
      <c r="M87">
        <v>1315717200</v>
      </c>
      <c r="N87" s="8">
        <f t="shared" si="4"/>
        <v>40797.208333333336</v>
      </c>
      <c r="O87">
        <v>1316408400</v>
      </c>
      <c r="P87" s="8">
        <f t="shared" si="5"/>
        <v>40805.208333333336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ht="15.75" hidden="1" customHeight="1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5">
        <f t="shared" si="3"/>
        <v>168</v>
      </c>
      <c r="G88" t="s">
        <v>20</v>
      </c>
      <c r="H88">
        <v>203</v>
      </c>
      <c r="I88" s="5">
        <f>IFERROR(E88/H88,"0")</f>
        <v>61.108374384236456</v>
      </c>
      <c r="J88" t="s">
        <v>21</v>
      </c>
      <c r="L88" t="s">
        <v>22</v>
      </c>
      <c r="M88">
        <v>1430715600</v>
      </c>
      <c r="N88" s="8">
        <f t="shared" si="4"/>
        <v>42128.208333333328</v>
      </c>
      <c r="O88">
        <v>1431838800</v>
      </c>
      <c r="P88" s="8">
        <f t="shared" si="5"/>
        <v>42141.208333333328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15.75" hidden="1" customHeight="1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5">
        <f t="shared" si="3"/>
        <v>62</v>
      </c>
      <c r="G89" t="s">
        <v>14</v>
      </c>
      <c r="H89">
        <v>1482</v>
      </c>
      <c r="I89" s="5">
        <f>IFERROR(E89/H89,"0")</f>
        <v>83.022941970310384</v>
      </c>
      <c r="J89" t="s">
        <v>26</v>
      </c>
      <c r="L89" t="s">
        <v>27</v>
      </c>
      <c r="M89">
        <v>1299564000</v>
      </c>
      <c r="N89" s="8">
        <f t="shared" si="4"/>
        <v>40610.25</v>
      </c>
      <c r="O89">
        <v>1300510800</v>
      </c>
      <c r="P89" s="8">
        <f t="shared" si="5"/>
        <v>40621.208333333336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ht="15.75" customHeight="1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5">
        <f t="shared" si="3"/>
        <v>261</v>
      </c>
      <c r="G90" t="s">
        <v>20</v>
      </c>
      <c r="H90">
        <v>113</v>
      </c>
      <c r="I90" s="5">
        <f>IFERROR(E90/H90,"0")</f>
        <v>110.76106194690266</v>
      </c>
      <c r="J90" t="s">
        <v>21</v>
      </c>
      <c r="L90" t="s">
        <v>22</v>
      </c>
      <c r="M90">
        <v>1429160400</v>
      </c>
      <c r="N90" s="8">
        <f t="shared" si="4"/>
        <v>42110.208333333328</v>
      </c>
      <c r="O90">
        <v>1431061200</v>
      </c>
      <c r="P90" s="8">
        <f t="shared" si="5"/>
        <v>42132.208333333328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ht="15.75" customHeight="1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5">
        <f t="shared" si="3"/>
        <v>253</v>
      </c>
      <c r="G91" t="s">
        <v>20</v>
      </c>
      <c r="H91">
        <v>96</v>
      </c>
      <c r="I91" s="5">
        <f>IFERROR(E91/H91,"0")</f>
        <v>89.458333333333329</v>
      </c>
      <c r="J91" t="s">
        <v>21</v>
      </c>
      <c r="L91" t="s">
        <v>22</v>
      </c>
      <c r="M91">
        <v>1271307600</v>
      </c>
      <c r="N91" s="8">
        <f t="shared" si="4"/>
        <v>40283.208333333336</v>
      </c>
      <c r="O91">
        <v>1271480400</v>
      </c>
      <c r="P91" s="8">
        <f t="shared" si="5"/>
        <v>40285.208333333336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ht="15.75" hidden="1" customHeight="1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5">
        <f t="shared" si="3"/>
        <v>79</v>
      </c>
      <c r="G92" t="s">
        <v>14</v>
      </c>
      <c r="H92">
        <v>106</v>
      </c>
      <c r="I92" s="5">
        <f>IFERROR(E92/H92,"0")</f>
        <v>57.849056603773583</v>
      </c>
      <c r="J92" t="s">
        <v>21</v>
      </c>
      <c r="L92" t="s">
        <v>22</v>
      </c>
      <c r="M92">
        <v>1456380000</v>
      </c>
      <c r="N92" s="8">
        <f t="shared" si="4"/>
        <v>42425.25</v>
      </c>
      <c r="O92">
        <v>1456380000</v>
      </c>
      <c r="P92" s="8">
        <f t="shared" si="5"/>
        <v>42425.25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ht="15.75" hidden="1" customHeight="1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5">
        <f t="shared" si="3"/>
        <v>48</v>
      </c>
      <c r="G93" t="s">
        <v>14</v>
      </c>
      <c r="H93">
        <v>679</v>
      </c>
      <c r="I93" s="5">
        <f>IFERROR(E93/H93,"0")</f>
        <v>109.99705449189985</v>
      </c>
      <c r="J93" t="s">
        <v>107</v>
      </c>
      <c r="L93" t="s">
        <v>108</v>
      </c>
      <c r="M93">
        <v>1470459600</v>
      </c>
      <c r="N93" s="8">
        <f t="shared" si="4"/>
        <v>42588.208333333328</v>
      </c>
      <c r="O93">
        <v>1472878800</v>
      </c>
      <c r="P93" s="8">
        <f t="shared" si="5"/>
        <v>42616.208333333328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15.75" customHeight="1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5">
        <f t="shared" si="3"/>
        <v>259</v>
      </c>
      <c r="G94" t="s">
        <v>20</v>
      </c>
      <c r="H94">
        <v>498</v>
      </c>
      <c r="I94" s="5">
        <f>IFERROR(E94/H94,"0")</f>
        <v>103.96586345381526</v>
      </c>
      <c r="J94" t="s">
        <v>98</v>
      </c>
      <c r="L94" t="s">
        <v>99</v>
      </c>
      <c r="M94">
        <v>1277269200</v>
      </c>
      <c r="N94" s="8">
        <f t="shared" si="4"/>
        <v>40352.208333333336</v>
      </c>
      <c r="O94">
        <v>1277355600</v>
      </c>
      <c r="P94" s="8">
        <f t="shared" si="5"/>
        <v>40353.208333333336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ht="15.75" hidden="1" customHeight="1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5">
        <f t="shared" si="3"/>
        <v>61</v>
      </c>
      <c r="G95" t="s">
        <v>74</v>
      </c>
      <c r="H95">
        <v>610</v>
      </c>
      <c r="I95" s="5">
        <f>IFERROR(E95/H95,"0")</f>
        <v>107.99508196721311</v>
      </c>
      <c r="J95" t="s">
        <v>21</v>
      </c>
      <c r="L95" t="s">
        <v>22</v>
      </c>
      <c r="M95">
        <v>1350709200</v>
      </c>
      <c r="N95" s="8">
        <f t="shared" si="4"/>
        <v>41202.208333333336</v>
      </c>
      <c r="O95">
        <v>1351054800</v>
      </c>
      <c r="P95" s="8">
        <f t="shared" si="5"/>
        <v>41206.208333333336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ht="15.75" customHeight="1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5">
        <f t="shared" si="3"/>
        <v>304</v>
      </c>
      <c r="G96" t="s">
        <v>20</v>
      </c>
      <c r="H96">
        <v>180</v>
      </c>
      <c r="I96" s="5">
        <f>IFERROR(E96/H96,"0")</f>
        <v>48.927777777777777</v>
      </c>
      <c r="J96" t="s">
        <v>40</v>
      </c>
      <c r="L96" t="s">
        <v>41</v>
      </c>
      <c r="M96">
        <v>1554613200</v>
      </c>
      <c r="N96" s="8">
        <f t="shared" si="4"/>
        <v>43562.208333333328</v>
      </c>
      <c r="O96">
        <v>1555563600</v>
      </c>
      <c r="P96" s="8">
        <f t="shared" si="5"/>
        <v>43573.208333333328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15.75" hidden="1" customHeight="1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5">
        <f t="shared" si="3"/>
        <v>113</v>
      </c>
      <c r="G97" t="s">
        <v>20</v>
      </c>
      <c r="H97">
        <v>27</v>
      </c>
      <c r="I97" s="5">
        <f>IFERROR(E97/H97,"0")</f>
        <v>37.666666666666664</v>
      </c>
      <c r="J97" t="s">
        <v>21</v>
      </c>
      <c r="L97" t="s">
        <v>22</v>
      </c>
      <c r="M97">
        <v>1571029200</v>
      </c>
      <c r="N97" s="8">
        <f t="shared" si="4"/>
        <v>43752.208333333328</v>
      </c>
      <c r="O97">
        <v>1571634000</v>
      </c>
      <c r="P97" s="8">
        <f t="shared" si="5"/>
        <v>43759.208333333328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ht="15.75" customHeight="1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5">
        <f t="shared" si="3"/>
        <v>217</v>
      </c>
      <c r="G98" t="s">
        <v>20</v>
      </c>
      <c r="H98">
        <v>2331</v>
      </c>
      <c r="I98" s="5">
        <f>IFERROR(E98/H98,"0")</f>
        <v>64.999141999141997</v>
      </c>
      <c r="J98" t="s">
        <v>21</v>
      </c>
      <c r="L98" t="s">
        <v>22</v>
      </c>
      <c r="M98">
        <v>1299736800</v>
      </c>
      <c r="N98" s="8">
        <f t="shared" si="4"/>
        <v>40612.25</v>
      </c>
      <c r="O98">
        <v>1300856400</v>
      </c>
      <c r="P98" s="8">
        <f t="shared" si="5"/>
        <v>40625.208333333336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ht="15.75" customHeight="1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5">
        <f t="shared" si="3"/>
        <v>927</v>
      </c>
      <c r="G99" t="s">
        <v>20</v>
      </c>
      <c r="H99">
        <v>113</v>
      </c>
      <c r="I99" s="5">
        <f>IFERROR(E99/H99,"0")</f>
        <v>106.61061946902655</v>
      </c>
      <c r="J99" t="s">
        <v>21</v>
      </c>
      <c r="L99" t="s">
        <v>22</v>
      </c>
      <c r="M99">
        <v>1435208400</v>
      </c>
      <c r="N99" s="8">
        <f t="shared" si="4"/>
        <v>42180.208333333328</v>
      </c>
      <c r="O99">
        <v>1439874000</v>
      </c>
      <c r="P99" s="8">
        <f t="shared" si="5"/>
        <v>42234.208333333328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ht="15.75" hidden="1" customHeight="1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5">
        <f t="shared" si="3"/>
        <v>34</v>
      </c>
      <c r="G100" t="s">
        <v>14</v>
      </c>
      <c r="H100">
        <v>1220</v>
      </c>
      <c r="I100" s="5">
        <f>IFERROR(E100/H100,"0")</f>
        <v>27.009016393442622</v>
      </c>
      <c r="J100" t="s">
        <v>26</v>
      </c>
      <c r="L100" t="s">
        <v>27</v>
      </c>
      <c r="M100">
        <v>1437973200</v>
      </c>
      <c r="N100" s="8">
        <f t="shared" si="4"/>
        <v>42212.208333333328</v>
      </c>
      <c r="O100">
        <v>1438318800</v>
      </c>
      <c r="P100" s="8">
        <f t="shared" si="5"/>
        <v>42216.208333333328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15.75" hidden="1" customHeight="1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5">
        <f t="shared" si="3"/>
        <v>197</v>
      </c>
      <c r="G101" t="s">
        <v>20</v>
      </c>
      <c r="H101">
        <v>164</v>
      </c>
      <c r="I101" s="5">
        <f>IFERROR(E101/H101,"0")</f>
        <v>91.16463414634147</v>
      </c>
      <c r="J101" t="s">
        <v>21</v>
      </c>
      <c r="L101" t="s">
        <v>22</v>
      </c>
      <c r="M101">
        <v>1416895200</v>
      </c>
      <c r="N101" s="8">
        <f t="shared" si="4"/>
        <v>41968.25</v>
      </c>
      <c r="O101">
        <v>1419400800</v>
      </c>
      <c r="P101" s="8">
        <f t="shared" si="5"/>
        <v>41997.25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ht="15.75" hidden="1" customHeight="1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5">
        <f t="shared" si="3"/>
        <v>1</v>
      </c>
      <c r="G102" t="s">
        <v>14</v>
      </c>
      <c r="H102">
        <v>1</v>
      </c>
      <c r="I102" s="5">
        <f>IFERROR(E102/H102,"0")</f>
        <v>1</v>
      </c>
      <c r="J102" t="s">
        <v>21</v>
      </c>
      <c r="L102" t="s">
        <v>22</v>
      </c>
      <c r="M102">
        <v>1319000400</v>
      </c>
      <c r="N102" s="8">
        <f t="shared" si="4"/>
        <v>40835.208333333336</v>
      </c>
      <c r="O102">
        <v>1320555600</v>
      </c>
      <c r="P102" s="8">
        <f t="shared" si="5"/>
        <v>40853.208333333336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ht="15.75" customHeight="1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5">
        <f t="shared" si="3"/>
        <v>1021</v>
      </c>
      <c r="G103" t="s">
        <v>20</v>
      </c>
      <c r="H103">
        <v>164</v>
      </c>
      <c r="I103" s="5">
        <f>IFERROR(E103/H103,"0")</f>
        <v>56.054878048780488</v>
      </c>
      <c r="J103" t="s">
        <v>21</v>
      </c>
      <c r="L103" t="s">
        <v>22</v>
      </c>
      <c r="M103">
        <v>1424498400</v>
      </c>
      <c r="N103" s="8">
        <f t="shared" si="4"/>
        <v>42056.25</v>
      </c>
      <c r="O103">
        <v>1425103200</v>
      </c>
      <c r="P103" s="8">
        <f t="shared" si="5"/>
        <v>42063.25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ht="15.75" customHeight="1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5">
        <f t="shared" si="3"/>
        <v>282</v>
      </c>
      <c r="G104" t="s">
        <v>20</v>
      </c>
      <c r="H104">
        <v>336</v>
      </c>
      <c r="I104" s="5">
        <f>IFERROR(E104/H104,"0")</f>
        <v>31.017857142857142</v>
      </c>
      <c r="J104" t="s">
        <v>21</v>
      </c>
      <c r="L104" t="s">
        <v>22</v>
      </c>
      <c r="M104">
        <v>1526274000</v>
      </c>
      <c r="N104" s="8">
        <f t="shared" si="4"/>
        <v>43234.208333333328</v>
      </c>
      <c r="O104">
        <v>1526878800</v>
      </c>
      <c r="P104" s="8">
        <f t="shared" si="5"/>
        <v>43241.208333333328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ht="15.75" hidden="1" customHeight="1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5">
        <f t="shared" si="3"/>
        <v>25</v>
      </c>
      <c r="G105" t="s">
        <v>14</v>
      </c>
      <c r="H105">
        <v>37</v>
      </c>
      <c r="I105" s="5">
        <f>IFERROR(E105/H105,"0")</f>
        <v>66.513513513513516</v>
      </c>
      <c r="J105" t="s">
        <v>107</v>
      </c>
      <c r="L105" t="s">
        <v>108</v>
      </c>
      <c r="M105">
        <v>1287896400</v>
      </c>
      <c r="N105" s="8">
        <f t="shared" si="4"/>
        <v>40475.208333333336</v>
      </c>
      <c r="O105">
        <v>1288674000</v>
      </c>
      <c r="P105" s="8">
        <f t="shared" si="5"/>
        <v>40484.208333333336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ht="15.75" hidden="1" customHeight="1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5">
        <f t="shared" si="3"/>
        <v>143</v>
      </c>
      <c r="G106" t="s">
        <v>20</v>
      </c>
      <c r="H106">
        <v>1917</v>
      </c>
      <c r="I106" s="5">
        <f>IFERROR(E106/H106,"0")</f>
        <v>89.005216484089729</v>
      </c>
      <c r="J106" t="s">
        <v>21</v>
      </c>
      <c r="L106" t="s">
        <v>22</v>
      </c>
      <c r="M106">
        <v>1495515600</v>
      </c>
      <c r="N106" s="8">
        <f t="shared" si="4"/>
        <v>42878.208333333328</v>
      </c>
      <c r="O106">
        <v>1495602000</v>
      </c>
      <c r="P106" s="8">
        <f t="shared" si="5"/>
        <v>42879.208333333328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ht="15.75" hidden="1" customHeight="1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5">
        <f t="shared" si="3"/>
        <v>145</v>
      </c>
      <c r="G107" t="s">
        <v>20</v>
      </c>
      <c r="H107">
        <v>95</v>
      </c>
      <c r="I107" s="5">
        <f>IFERROR(E107/H107,"0")</f>
        <v>103.46315789473684</v>
      </c>
      <c r="J107" t="s">
        <v>21</v>
      </c>
      <c r="L107" t="s">
        <v>22</v>
      </c>
      <c r="M107">
        <v>1364878800</v>
      </c>
      <c r="N107" s="8">
        <f t="shared" si="4"/>
        <v>41366.208333333336</v>
      </c>
      <c r="O107">
        <v>1366434000</v>
      </c>
      <c r="P107" s="8">
        <f t="shared" si="5"/>
        <v>41384.208333333336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ht="15.75" customHeight="1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5">
        <f t="shared" si="3"/>
        <v>359</v>
      </c>
      <c r="G108" t="s">
        <v>20</v>
      </c>
      <c r="H108">
        <v>147</v>
      </c>
      <c r="I108" s="5">
        <f>IFERROR(E108/H108,"0")</f>
        <v>95.278911564625844</v>
      </c>
      <c r="J108" t="s">
        <v>21</v>
      </c>
      <c r="L108" t="s">
        <v>22</v>
      </c>
      <c r="M108">
        <v>1567918800</v>
      </c>
      <c r="N108" s="8">
        <f t="shared" si="4"/>
        <v>43716.208333333328</v>
      </c>
      <c r="O108">
        <v>1568350800</v>
      </c>
      <c r="P108" s="8">
        <f t="shared" si="5"/>
        <v>43721.208333333328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15.75" hidden="1" customHeight="1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5">
        <f t="shared" si="3"/>
        <v>186</v>
      </c>
      <c r="G109" t="s">
        <v>20</v>
      </c>
      <c r="H109">
        <v>86</v>
      </c>
      <c r="I109" s="5">
        <f>IFERROR(E109/H109,"0")</f>
        <v>75.895348837209298</v>
      </c>
      <c r="J109" t="s">
        <v>21</v>
      </c>
      <c r="L109" t="s">
        <v>22</v>
      </c>
      <c r="M109">
        <v>1524459600</v>
      </c>
      <c r="N109" s="8">
        <f t="shared" si="4"/>
        <v>43213.208333333328</v>
      </c>
      <c r="O109">
        <v>1525928400</v>
      </c>
      <c r="P109" s="8">
        <f t="shared" si="5"/>
        <v>43230.208333333328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15.75" customHeight="1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5">
        <f t="shared" si="3"/>
        <v>595</v>
      </c>
      <c r="G110" t="s">
        <v>20</v>
      </c>
      <c r="H110">
        <v>83</v>
      </c>
      <c r="I110" s="5">
        <f>IFERROR(E110/H110,"0")</f>
        <v>107.57831325301204</v>
      </c>
      <c r="J110" t="s">
        <v>21</v>
      </c>
      <c r="L110" t="s">
        <v>22</v>
      </c>
      <c r="M110">
        <v>1333688400</v>
      </c>
      <c r="N110" s="8">
        <f t="shared" si="4"/>
        <v>41005.208333333336</v>
      </c>
      <c r="O110">
        <v>1336885200</v>
      </c>
      <c r="P110" s="8">
        <f t="shared" si="5"/>
        <v>41042.208333333336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ht="15.75" hidden="1" customHeight="1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5">
        <f t="shared" si="3"/>
        <v>59</v>
      </c>
      <c r="G111" t="s">
        <v>14</v>
      </c>
      <c r="H111">
        <v>60</v>
      </c>
      <c r="I111" s="5">
        <f>IFERROR(E111/H111,"0")</f>
        <v>51.31666666666667</v>
      </c>
      <c r="J111" t="s">
        <v>21</v>
      </c>
      <c r="L111" t="s">
        <v>22</v>
      </c>
      <c r="M111">
        <v>1389506400</v>
      </c>
      <c r="N111" s="8">
        <f t="shared" si="4"/>
        <v>41651.25</v>
      </c>
      <c r="O111">
        <v>1389679200</v>
      </c>
      <c r="P111" s="8">
        <f t="shared" si="5"/>
        <v>41653.25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15.75" hidden="1" customHeight="1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5">
        <f t="shared" si="3"/>
        <v>15</v>
      </c>
      <c r="G112" t="s">
        <v>14</v>
      </c>
      <c r="H112">
        <v>296</v>
      </c>
      <c r="I112" s="5">
        <f>IFERROR(E112/H112,"0")</f>
        <v>71.983108108108112</v>
      </c>
      <c r="J112" t="s">
        <v>21</v>
      </c>
      <c r="L112" t="s">
        <v>22</v>
      </c>
      <c r="M112">
        <v>1536642000</v>
      </c>
      <c r="N112" s="8">
        <f t="shared" si="4"/>
        <v>43354.208333333328</v>
      </c>
      <c r="O112">
        <v>1538283600</v>
      </c>
      <c r="P112" s="8">
        <f t="shared" si="5"/>
        <v>43373.208333333328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ht="15.75" hidden="1" customHeight="1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5">
        <f t="shared" si="3"/>
        <v>120</v>
      </c>
      <c r="G113" t="s">
        <v>20</v>
      </c>
      <c r="H113">
        <v>676</v>
      </c>
      <c r="I113" s="5">
        <f>IFERROR(E113/H113,"0")</f>
        <v>108.95414201183432</v>
      </c>
      <c r="J113" t="s">
        <v>21</v>
      </c>
      <c r="L113" t="s">
        <v>22</v>
      </c>
      <c r="M113">
        <v>1348290000</v>
      </c>
      <c r="N113" s="8">
        <f t="shared" si="4"/>
        <v>41174.208333333336</v>
      </c>
      <c r="O113">
        <v>1348808400</v>
      </c>
      <c r="P113" s="8">
        <f t="shared" si="5"/>
        <v>41180.208333333336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ht="15.75" customHeight="1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5">
        <f t="shared" si="3"/>
        <v>269</v>
      </c>
      <c r="G114" t="s">
        <v>20</v>
      </c>
      <c r="H114">
        <v>361</v>
      </c>
      <c r="I114" s="5">
        <f>IFERROR(E114/H114,"0")</f>
        <v>35</v>
      </c>
      <c r="J114" t="s">
        <v>26</v>
      </c>
      <c r="L114" t="s">
        <v>27</v>
      </c>
      <c r="M114">
        <v>1408856400</v>
      </c>
      <c r="N114" s="8">
        <f t="shared" si="4"/>
        <v>41875.208333333336</v>
      </c>
      <c r="O114">
        <v>1410152400</v>
      </c>
      <c r="P114" s="8">
        <f t="shared" si="5"/>
        <v>41890.208333333336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ht="15.75" customHeight="1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5">
        <f t="shared" si="3"/>
        <v>377</v>
      </c>
      <c r="G115" t="s">
        <v>20</v>
      </c>
      <c r="H115">
        <v>131</v>
      </c>
      <c r="I115" s="5">
        <f>IFERROR(E115/H115,"0")</f>
        <v>94.938931297709928</v>
      </c>
      <c r="J115" t="s">
        <v>21</v>
      </c>
      <c r="L115" t="s">
        <v>22</v>
      </c>
      <c r="M115">
        <v>1505192400</v>
      </c>
      <c r="N115" s="8">
        <f t="shared" si="4"/>
        <v>42990.208333333328</v>
      </c>
      <c r="O115">
        <v>1505797200</v>
      </c>
      <c r="P115" s="8">
        <f t="shared" si="5"/>
        <v>42997.208333333328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ht="15.75" customHeight="1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5">
        <f t="shared" si="3"/>
        <v>727</v>
      </c>
      <c r="G116" t="s">
        <v>20</v>
      </c>
      <c r="H116">
        <v>126</v>
      </c>
      <c r="I116" s="5">
        <f>IFERROR(E116/H116,"0")</f>
        <v>109.65079365079364</v>
      </c>
      <c r="J116" t="s">
        <v>21</v>
      </c>
      <c r="L116" t="s">
        <v>22</v>
      </c>
      <c r="M116">
        <v>1554786000</v>
      </c>
      <c r="N116" s="8">
        <f t="shared" si="4"/>
        <v>43564.208333333328</v>
      </c>
      <c r="O116">
        <v>1554872400</v>
      </c>
      <c r="P116" s="8">
        <f t="shared" si="5"/>
        <v>43565.208333333328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ht="15.75" hidden="1" customHeight="1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5">
        <f t="shared" si="3"/>
        <v>87</v>
      </c>
      <c r="G117" t="s">
        <v>14</v>
      </c>
      <c r="H117">
        <v>3304</v>
      </c>
      <c r="I117" s="5">
        <f>IFERROR(E117/H117,"0")</f>
        <v>44.001815980629537</v>
      </c>
      <c r="J117" t="s">
        <v>107</v>
      </c>
      <c r="L117" t="s">
        <v>108</v>
      </c>
      <c r="M117">
        <v>1510898400</v>
      </c>
      <c r="N117" s="8">
        <f t="shared" si="4"/>
        <v>43056.25</v>
      </c>
      <c r="O117">
        <v>1513922400</v>
      </c>
      <c r="P117" s="8">
        <f t="shared" si="5"/>
        <v>43091.25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15.75" hidden="1" customHeight="1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5">
        <f t="shared" si="3"/>
        <v>88</v>
      </c>
      <c r="G118" t="s">
        <v>14</v>
      </c>
      <c r="H118">
        <v>73</v>
      </c>
      <c r="I118" s="5">
        <f>IFERROR(E118/H118,"0")</f>
        <v>86.794520547945211</v>
      </c>
      <c r="J118" t="s">
        <v>21</v>
      </c>
      <c r="L118" t="s">
        <v>22</v>
      </c>
      <c r="M118">
        <v>1442552400</v>
      </c>
      <c r="N118" s="8">
        <f t="shared" si="4"/>
        <v>42265.208333333328</v>
      </c>
      <c r="O118">
        <v>1442638800</v>
      </c>
      <c r="P118" s="8">
        <f t="shared" si="5"/>
        <v>42266.208333333328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ht="15.75" hidden="1" customHeight="1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5">
        <f t="shared" si="3"/>
        <v>174</v>
      </c>
      <c r="G119" t="s">
        <v>20</v>
      </c>
      <c r="H119">
        <v>275</v>
      </c>
      <c r="I119" s="5">
        <f>IFERROR(E119/H119,"0")</f>
        <v>30.992727272727272</v>
      </c>
      <c r="J119" t="s">
        <v>21</v>
      </c>
      <c r="L119" t="s">
        <v>22</v>
      </c>
      <c r="M119">
        <v>1316667600</v>
      </c>
      <c r="N119" s="8">
        <f t="shared" si="4"/>
        <v>40808.208333333336</v>
      </c>
      <c r="O119">
        <v>1317186000</v>
      </c>
      <c r="P119" s="8">
        <f t="shared" si="5"/>
        <v>40814.208333333336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ht="15.75" hidden="1" customHeight="1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5">
        <f t="shared" si="3"/>
        <v>118</v>
      </c>
      <c r="G120" t="s">
        <v>20</v>
      </c>
      <c r="H120">
        <v>67</v>
      </c>
      <c r="I120" s="5">
        <f>IFERROR(E120/H120,"0")</f>
        <v>94.791044776119406</v>
      </c>
      <c r="J120" t="s">
        <v>21</v>
      </c>
      <c r="L120" t="s">
        <v>22</v>
      </c>
      <c r="M120">
        <v>1390716000</v>
      </c>
      <c r="N120" s="8">
        <f t="shared" si="4"/>
        <v>41665.25</v>
      </c>
      <c r="O120">
        <v>1391234400</v>
      </c>
      <c r="P120" s="8">
        <f t="shared" si="5"/>
        <v>41671.25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15.75" customHeight="1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5">
        <f t="shared" si="3"/>
        <v>215</v>
      </c>
      <c r="G121" t="s">
        <v>20</v>
      </c>
      <c r="H121">
        <v>154</v>
      </c>
      <c r="I121" s="5">
        <f>IFERROR(E121/H121,"0")</f>
        <v>69.79220779220779</v>
      </c>
      <c r="J121" t="s">
        <v>21</v>
      </c>
      <c r="L121" t="s">
        <v>22</v>
      </c>
      <c r="M121">
        <v>1402894800</v>
      </c>
      <c r="N121" s="8">
        <f t="shared" si="4"/>
        <v>41806.208333333336</v>
      </c>
      <c r="O121">
        <v>1404363600</v>
      </c>
      <c r="P121" s="8">
        <f t="shared" si="5"/>
        <v>41823.208333333336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ht="15.75" hidden="1" customHeight="1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5">
        <f t="shared" si="3"/>
        <v>149</v>
      </c>
      <c r="G122" t="s">
        <v>20</v>
      </c>
      <c r="H122">
        <v>1782</v>
      </c>
      <c r="I122" s="5">
        <f>IFERROR(E122/H122,"0")</f>
        <v>63.003367003367003</v>
      </c>
      <c r="J122" t="s">
        <v>21</v>
      </c>
      <c r="L122" t="s">
        <v>22</v>
      </c>
      <c r="M122">
        <v>1429246800</v>
      </c>
      <c r="N122" s="8">
        <f t="shared" si="4"/>
        <v>42111.208333333328</v>
      </c>
      <c r="O122">
        <v>1429592400</v>
      </c>
      <c r="P122" s="8">
        <f t="shared" si="5"/>
        <v>42115.208333333328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ht="15.75" customHeight="1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5">
        <f t="shared" si="3"/>
        <v>219</v>
      </c>
      <c r="G123" t="s">
        <v>20</v>
      </c>
      <c r="H123">
        <v>903</v>
      </c>
      <c r="I123" s="5">
        <f>IFERROR(E123/H123,"0")</f>
        <v>110.0343300110742</v>
      </c>
      <c r="J123" t="s">
        <v>21</v>
      </c>
      <c r="L123" t="s">
        <v>22</v>
      </c>
      <c r="M123">
        <v>1412485200</v>
      </c>
      <c r="N123" s="8">
        <f t="shared" si="4"/>
        <v>41917.208333333336</v>
      </c>
      <c r="O123">
        <v>1413608400</v>
      </c>
      <c r="P123" s="8">
        <f t="shared" si="5"/>
        <v>41930.208333333336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ht="15.75" hidden="1" customHeight="1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5">
        <f t="shared" si="3"/>
        <v>64</v>
      </c>
      <c r="G124" t="s">
        <v>14</v>
      </c>
      <c r="H124">
        <v>3387</v>
      </c>
      <c r="I124" s="5">
        <f>IFERROR(E124/H124,"0")</f>
        <v>25.997933274284026</v>
      </c>
      <c r="J124" t="s">
        <v>21</v>
      </c>
      <c r="L124" t="s">
        <v>22</v>
      </c>
      <c r="M124">
        <v>1417068000</v>
      </c>
      <c r="N124" s="8">
        <f t="shared" si="4"/>
        <v>41970.25</v>
      </c>
      <c r="O124">
        <v>1419400800</v>
      </c>
      <c r="P124" s="8">
        <f t="shared" si="5"/>
        <v>41997.25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ht="15.75" hidden="1" customHeight="1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5">
        <f t="shared" si="3"/>
        <v>19</v>
      </c>
      <c r="G125" t="s">
        <v>14</v>
      </c>
      <c r="H125">
        <v>662</v>
      </c>
      <c r="I125" s="5">
        <f>IFERROR(E125/H125,"0")</f>
        <v>49.987915407854985</v>
      </c>
      <c r="J125" t="s">
        <v>15</v>
      </c>
      <c r="L125" t="s">
        <v>16</v>
      </c>
      <c r="M125">
        <v>1448344800</v>
      </c>
      <c r="N125" s="8">
        <f t="shared" si="4"/>
        <v>42332.25</v>
      </c>
      <c r="O125">
        <v>1448604000</v>
      </c>
      <c r="P125" s="8">
        <f t="shared" si="5"/>
        <v>42335.25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ht="15.75" customHeight="1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5">
        <f t="shared" si="3"/>
        <v>368</v>
      </c>
      <c r="G126" t="s">
        <v>20</v>
      </c>
      <c r="H126">
        <v>94</v>
      </c>
      <c r="I126" s="5">
        <f>IFERROR(E126/H126,"0")</f>
        <v>101.72340425531915</v>
      </c>
      <c r="J126" t="s">
        <v>107</v>
      </c>
      <c r="L126" t="s">
        <v>108</v>
      </c>
      <c r="M126">
        <v>1557723600</v>
      </c>
      <c r="N126" s="8">
        <f t="shared" si="4"/>
        <v>43598.208333333328</v>
      </c>
      <c r="O126">
        <v>1562302800</v>
      </c>
      <c r="P126" s="8">
        <f t="shared" si="5"/>
        <v>43651.208333333328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ht="15.75" hidden="1" customHeight="1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5">
        <f t="shared" si="3"/>
        <v>160</v>
      </c>
      <c r="G127" t="s">
        <v>20</v>
      </c>
      <c r="H127">
        <v>180</v>
      </c>
      <c r="I127" s="5">
        <f>IFERROR(E127/H127,"0")</f>
        <v>47.083333333333336</v>
      </c>
      <c r="J127" t="s">
        <v>21</v>
      </c>
      <c r="L127" t="s">
        <v>22</v>
      </c>
      <c r="M127">
        <v>1537333200</v>
      </c>
      <c r="N127" s="8">
        <f t="shared" si="4"/>
        <v>43362.208333333328</v>
      </c>
      <c r="O127">
        <v>1537678800</v>
      </c>
      <c r="P127" s="8">
        <f t="shared" si="5"/>
        <v>43366.208333333328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ht="15.75" hidden="1" customHeight="1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5">
        <f t="shared" si="3"/>
        <v>39</v>
      </c>
      <c r="G128" t="s">
        <v>14</v>
      </c>
      <c r="H128">
        <v>774</v>
      </c>
      <c r="I128" s="5">
        <f>IFERROR(E128/H128,"0")</f>
        <v>89.944444444444443</v>
      </c>
      <c r="J128" t="s">
        <v>21</v>
      </c>
      <c r="L128" t="s">
        <v>22</v>
      </c>
      <c r="M128">
        <v>1471150800</v>
      </c>
      <c r="N128" s="8">
        <f t="shared" si="4"/>
        <v>42596.208333333328</v>
      </c>
      <c r="O128">
        <v>1473570000</v>
      </c>
      <c r="P128" s="8">
        <f t="shared" si="5"/>
        <v>42624.208333333328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ht="15.75" hidden="1" customHeight="1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5">
        <f t="shared" si="3"/>
        <v>51</v>
      </c>
      <c r="G129" t="s">
        <v>14</v>
      </c>
      <c r="H129">
        <v>672</v>
      </c>
      <c r="I129" s="5">
        <f>IFERROR(E129/H129,"0")</f>
        <v>78.96875</v>
      </c>
      <c r="J129" t="s">
        <v>15</v>
      </c>
      <c r="L129" t="s">
        <v>16</v>
      </c>
      <c r="M129">
        <v>1273640400</v>
      </c>
      <c r="N129" s="8">
        <f t="shared" si="4"/>
        <v>40310.208333333336</v>
      </c>
      <c r="O129">
        <v>1273899600</v>
      </c>
      <c r="P129" s="8">
        <f t="shared" si="5"/>
        <v>40313.208333333336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ht="15.75" hidden="1" customHeight="1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5">
        <f t="shared" si="3"/>
        <v>60</v>
      </c>
      <c r="G130" t="s">
        <v>74</v>
      </c>
      <c r="H130">
        <v>532</v>
      </c>
      <c r="I130" s="5">
        <f>IFERROR(E130/H130,"0")</f>
        <v>80.067669172932327</v>
      </c>
      <c r="J130" t="s">
        <v>21</v>
      </c>
      <c r="L130" t="s">
        <v>22</v>
      </c>
      <c r="M130">
        <v>1282885200</v>
      </c>
      <c r="N130" s="8">
        <f t="shared" si="4"/>
        <v>40417.208333333336</v>
      </c>
      <c r="O130">
        <v>1284008400</v>
      </c>
      <c r="P130" s="8">
        <f t="shared" si="5"/>
        <v>40430.208333333336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ht="15.75" hidden="1" customHeight="1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5">
        <f t="shared" ref="F131:F194" si="6">ROUND((E131/D131)*100,0)</f>
        <v>3</v>
      </c>
      <c r="G131" t="s">
        <v>74</v>
      </c>
      <c r="H131">
        <v>55</v>
      </c>
      <c r="I131" s="5">
        <f>IFERROR(E131/H131,"0")</f>
        <v>86.472727272727269</v>
      </c>
      <c r="J131" t="s">
        <v>26</v>
      </c>
      <c r="L131" t="s">
        <v>27</v>
      </c>
      <c r="M131">
        <v>1422943200</v>
      </c>
      <c r="N131" s="8">
        <f t="shared" ref="N131:N194" si="7">(((M131/60)/60)/24)+DATE(1970,1,1)</f>
        <v>42038.25</v>
      </c>
      <c r="O131">
        <v>1425103200</v>
      </c>
      <c r="P131" s="8">
        <f t="shared" ref="P131:P194" si="8">(((O131/60)/60)/24)+DATE(1970,1,1)</f>
        <v>42063.25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ht="15.75" hidden="1" customHeight="1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5">
        <f t="shared" si="6"/>
        <v>155</v>
      </c>
      <c r="G132" t="s">
        <v>20</v>
      </c>
      <c r="H132">
        <v>533</v>
      </c>
      <c r="I132" s="5">
        <f>IFERROR(E132/H132,"0")</f>
        <v>28.001876172607879</v>
      </c>
      <c r="J132" t="s">
        <v>36</v>
      </c>
      <c r="L132" t="s">
        <v>37</v>
      </c>
      <c r="M132">
        <v>1319605200</v>
      </c>
      <c r="N132" s="8">
        <f t="shared" si="7"/>
        <v>40842.208333333336</v>
      </c>
      <c r="O132">
        <v>1320991200</v>
      </c>
      <c r="P132" s="8">
        <f t="shared" si="8"/>
        <v>40858.25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15.75" hidden="1" customHeight="1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5">
        <f t="shared" si="6"/>
        <v>101</v>
      </c>
      <c r="G133" t="s">
        <v>20</v>
      </c>
      <c r="H133">
        <v>2443</v>
      </c>
      <c r="I133" s="5">
        <f>IFERROR(E133/H133,"0")</f>
        <v>67.996725337699544</v>
      </c>
      <c r="J133" t="s">
        <v>40</v>
      </c>
      <c r="L133" t="s">
        <v>41</v>
      </c>
      <c r="M133">
        <v>1385704800</v>
      </c>
      <c r="N133" s="8">
        <f t="shared" si="7"/>
        <v>41607.25</v>
      </c>
      <c r="O133">
        <v>1386828000</v>
      </c>
      <c r="P133" s="8">
        <f t="shared" si="8"/>
        <v>41620.25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ht="15.75" hidden="1" customHeight="1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5">
        <f t="shared" si="6"/>
        <v>116</v>
      </c>
      <c r="G134" t="s">
        <v>20</v>
      </c>
      <c r="H134">
        <v>89</v>
      </c>
      <c r="I134" s="5">
        <f>IFERROR(E134/H134,"0")</f>
        <v>43.078651685393261</v>
      </c>
      <c r="J134" t="s">
        <v>21</v>
      </c>
      <c r="L134" t="s">
        <v>22</v>
      </c>
      <c r="M134">
        <v>1515736800</v>
      </c>
      <c r="N134" s="8">
        <f t="shared" si="7"/>
        <v>43112.25</v>
      </c>
      <c r="O134">
        <v>1517119200</v>
      </c>
      <c r="P134" s="8">
        <f t="shared" si="8"/>
        <v>43128.25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ht="15.75" customHeight="1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5">
        <f t="shared" si="6"/>
        <v>311</v>
      </c>
      <c r="G135" t="s">
        <v>20</v>
      </c>
      <c r="H135">
        <v>159</v>
      </c>
      <c r="I135" s="5">
        <f>IFERROR(E135/H135,"0")</f>
        <v>87.95597484276729</v>
      </c>
      <c r="J135" t="s">
        <v>21</v>
      </c>
      <c r="L135" t="s">
        <v>22</v>
      </c>
      <c r="M135">
        <v>1313125200</v>
      </c>
      <c r="N135" s="8">
        <f t="shared" si="7"/>
        <v>40767.208333333336</v>
      </c>
      <c r="O135">
        <v>1315026000</v>
      </c>
      <c r="P135" s="8">
        <f t="shared" si="8"/>
        <v>40789.208333333336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ht="15.75" hidden="1" customHeight="1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5">
        <f t="shared" si="6"/>
        <v>90</v>
      </c>
      <c r="G136" t="s">
        <v>14</v>
      </c>
      <c r="H136">
        <v>940</v>
      </c>
      <c r="I136" s="5">
        <f>IFERROR(E136/H136,"0")</f>
        <v>94.987234042553197</v>
      </c>
      <c r="J136" t="s">
        <v>98</v>
      </c>
      <c r="L136" t="s">
        <v>99</v>
      </c>
      <c r="M136">
        <v>1308459600</v>
      </c>
      <c r="N136" s="8">
        <f t="shared" si="7"/>
        <v>40713.208333333336</v>
      </c>
      <c r="O136">
        <v>1312693200</v>
      </c>
      <c r="P136" s="8">
        <f t="shared" si="8"/>
        <v>40762.208333333336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ht="15.75" hidden="1" customHeight="1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5">
        <f t="shared" si="6"/>
        <v>71</v>
      </c>
      <c r="G137" t="s">
        <v>14</v>
      </c>
      <c r="H137">
        <v>117</v>
      </c>
      <c r="I137" s="5">
        <f>IFERROR(E137/H137,"0")</f>
        <v>46.905982905982903</v>
      </c>
      <c r="J137" t="s">
        <v>21</v>
      </c>
      <c r="L137" t="s">
        <v>22</v>
      </c>
      <c r="M137">
        <v>1362636000</v>
      </c>
      <c r="N137" s="8">
        <f t="shared" si="7"/>
        <v>41340.25</v>
      </c>
      <c r="O137">
        <v>1363064400</v>
      </c>
      <c r="P137" s="8">
        <f t="shared" si="8"/>
        <v>41345.208333333336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ht="15.75" hidden="1" customHeight="1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5">
        <f t="shared" si="6"/>
        <v>3</v>
      </c>
      <c r="G138" t="s">
        <v>74</v>
      </c>
      <c r="H138">
        <v>58</v>
      </c>
      <c r="I138" s="5">
        <f>IFERROR(E138/H138,"0")</f>
        <v>46.913793103448278</v>
      </c>
      <c r="J138" t="s">
        <v>21</v>
      </c>
      <c r="L138" t="s">
        <v>22</v>
      </c>
      <c r="M138">
        <v>1402117200</v>
      </c>
      <c r="N138" s="8">
        <f t="shared" si="7"/>
        <v>41797.208333333336</v>
      </c>
      <c r="O138">
        <v>1403154000</v>
      </c>
      <c r="P138" s="8">
        <f t="shared" si="8"/>
        <v>41809.208333333336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ht="15.75" customHeight="1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5">
        <f t="shared" si="6"/>
        <v>262</v>
      </c>
      <c r="G139" t="s">
        <v>20</v>
      </c>
      <c r="H139">
        <v>50</v>
      </c>
      <c r="I139" s="5">
        <f>IFERROR(E139/H139,"0")</f>
        <v>94.24</v>
      </c>
      <c r="J139" t="s">
        <v>21</v>
      </c>
      <c r="L139" t="s">
        <v>22</v>
      </c>
      <c r="M139">
        <v>1286341200</v>
      </c>
      <c r="N139" s="8">
        <f t="shared" si="7"/>
        <v>40457.208333333336</v>
      </c>
      <c r="O139">
        <v>1286859600</v>
      </c>
      <c r="P139" s="8">
        <f t="shared" si="8"/>
        <v>40463.208333333336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15.75" hidden="1" customHeight="1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5">
        <f t="shared" si="6"/>
        <v>96</v>
      </c>
      <c r="G140" t="s">
        <v>14</v>
      </c>
      <c r="H140">
        <v>115</v>
      </c>
      <c r="I140" s="5">
        <f>IFERROR(E140/H140,"0")</f>
        <v>80.139130434782615</v>
      </c>
      <c r="J140" t="s">
        <v>21</v>
      </c>
      <c r="L140" t="s">
        <v>22</v>
      </c>
      <c r="M140">
        <v>1348808400</v>
      </c>
      <c r="N140" s="8">
        <f t="shared" si="7"/>
        <v>41180.208333333336</v>
      </c>
      <c r="O140">
        <v>1349326800</v>
      </c>
      <c r="P140" s="8">
        <f t="shared" si="8"/>
        <v>41186.208333333336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ht="15.75" hidden="1" customHeight="1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5">
        <f t="shared" si="6"/>
        <v>21</v>
      </c>
      <c r="G141" t="s">
        <v>14</v>
      </c>
      <c r="H141">
        <v>326</v>
      </c>
      <c r="I141" s="5">
        <f>IFERROR(E141/H141,"0")</f>
        <v>59.036809815950917</v>
      </c>
      <c r="J141" t="s">
        <v>21</v>
      </c>
      <c r="L141" t="s">
        <v>22</v>
      </c>
      <c r="M141">
        <v>1429592400</v>
      </c>
      <c r="N141" s="8">
        <f t="shared" si="7"/>
        <v>42115.208333333328</v>
      </c>
      <c r="O141">
        <v>1430974800</v>
      </c>
      <c r="P141" s="8">
        <f t="shared" si="8"/>
        <v>42131.208333333328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15.75" customHeight="1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5">
        <f t="shared" si="6"/>
        <v>223</v>
      </c>
      <c r="G142" t="s">
        <v>20</v>
      </c>
      <c r="H142">
        <v>186</v>
      </c>
      <c r="I142" s="5">
        <f>IFERROR(E142/H142,"0")</f>
        <v>65.989247311827953</v>
      </c>
      <c r="J142" t="s">
        <v>21</v>
      </c>
      <c r="L142" t="s">
        <v>22</v>
      </c>
      <c r="M142">
        <v>1519538400</v>
      </c>
      <c r="N142" s="8">
        <f t="shared" si="7"/>
        <v>43156.25</v>
      </c>
      <c r="O142">
        <v>1519970400</v>
      </c>
      <c r="P142" s="8">
        <f t="shared" si="8"/>
        <v>43161.25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ht="15.75" hidden="1" customHeight="1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5">
        <f t="shared" si="6"/>
        <v>102</v>
      </c>
      <c r="G143" t="s">
        <v>20</v>
      </c>
      <c r="H143">
        <v>1071</v>
      </c>
      <c r="I143" s="5">
        <f>IFERROR(E143/H143,"0")</f>
        <v>60.992530345471522</v>
      </c>
      <c r="J143" t="s">
        <v>21</v>
      </c>
      <c r="L143" t="s">
        <v>22</v>
      </c>
      <c r="M143">
        <v>1434085200</v>
      </c>
      <c r="N143" s="8">
        <f t="shared" si="7"/>
        <v>42167.208333333328</v>
      </c>
      <c r="O143">
        <v>1434603600</v>
      </c>
      <c r="P143" s="8">
        <f t="shared" si="8"/>
        <v>42173.208333333328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15.75" customHeight="1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5">
        <f t="shared" si="6"/>
        <v>230</v>
      </c>
      <c r="G144" t="s">
        <v>20</v>
      </c>
      <c r="H144">
        <v>117</v>
      </c>
      <c r="I144" s="5">
        <f>IFERROR(E144/H144,"0")</f>
        <v>98.307692307692307</v>
      </c>
      <c r="J144" t="s">
        <v>21</v>
      </c>
      <c r="L144" t="s">
        <v>22</v>
      </c>
      <c r="M144">
        <v>1333688400</v>
      </c>
      <c r="N144" s="8">
        <f t="shared" si="7"/>
        <v>41005.208333333336</v>
      </c>
      <c r="O144">
        <v>1337230800</v>
      </c>
      <c r="P144" s="8">
        <f t="shared" si="8"/>
        <v>41046.208333333336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ht="15.75" hidden="1" customHeight="1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5">
        <f t="shared" si="6"/>
        <v>136</v>
      </c>
      <c r="G145" t="s">
        <v>20</v>
      </c>
      <c r="H145">
        <v>70</v>
      </c>
      <c r="I145" s="5">
        <f>IFERROR(E145/H145,"0")</f>
        <v>104.6</v>
      </c>
      <c r="J145" t="s">
        <v>21</v>
      </c>
      <c r="L145" t="s">
        <v>22</v>
      </c>
      <c r="M145">
        <v>1277701200</v>
      </c>
      <c r="N145" s="8">
        <f t="shared" si="7"/>
        <v>40357.208333333336</v>
      </c>
      <c r="O145">
        <v>1279429200</v>
      </c>
      <c r="P145" s="8">
        <f t="shared" si="8"/>
        <v>40377.208333333336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ht="15.75" hidden="1" customHeight="1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5">
        <f t="shared" si="6"/>
        <v>129</v>
      </c>
      <c r="G146" t="s">
        <v>20</v>
      </c>
      <c r="H146">
        <v>135</v>
      </c>
      <c r="I146" s="5">
        <f>IFERROR(E146/H146,"0")</f>
        <v>86.066666666666663</v>
      </c>
      <c r="J146" t="s">
        <v>21</v>
      </c>
      <c r="L146" t="s">
        <v>22</v>
      </c>
      <c r="M146">
        <v>1560747600</v>
      </c>
      <c r="N146" s="8">
        <f t="shared" si="7"/>
        <v>43633.208333333328</v>
      </c>
      <c r="O146">
        <v>1561438800</v>
      </c>
      <c r="P146" s="8">
        <f t="shared" si="8"/>
        <v>43641.208333333328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ht="15.75" customHeight="1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5">
        <f t="shared" si="6"/>
        <v>237</v>
      </c>
      <c r="G147" t="s">
        <v>20</v>
      </c>
      <c r="H147">
        <v>768</v>
      </c>
      <c r="I147" s="5">
        <f>IFERROR(E147/H147,"0")</f>
        <v>76.989583333333329</v>
      </c>
      <c r="J147" t="s">
        <v>98</v>
      </c>
      <c r="L147" t="s">
        <v>99</v>
      </c>
      <c r="M147">
        <v>1410066000</v>
      </c>
      <c r="N147" s="8">
        <f t="shared" si="7"/>
        <v>41889.208333333336</v>
      </c>
      <c r="O147">
        <v>1410498000</v>
      </c>
      <c r="P147" s="8">
        <f t="shared" si="8"/>
        <v>41894.208333333336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15.75" hidden="1" customHeight="1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5">
        <f t="shared" si="6"/>
        <v>17</v>
      </c>
      <c r="G148" t="s">
        <v>74</v>
      </c>
      <c r="H148">
        <v>51</v>
      </c>
      <c r="I148" s="5">
        <f>IFERROR(E148/H148,"0")</f>
        <v>29.764705882352942</v>
      </c>
      <c r="J148" t="s">
        <v>21</v>
      </c>
      <c r="L148" t="s">
        <v>22</v>
      </c>
      <c r="M148">
        <v>1320732000</v>
      </c>
      <c r="N148" s="8">
        <f t="shared" si="7"/>
        <v>40855.25</v>
      </c>
      <c r="O148">
        <v>1322460000</v>
      </c>
      <c r="P148" s="8">
        <f t="shared" si="8"/>
        <v>40875.25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15.75" hidden="1" customHeight="1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5">
        <f t="shared" si="6"/>
        <v>112</v>
      </c>
      <c r="G149" t="s">
        <v>20</v>
      </c>
      <c r="H149">
        <v>199</v>
      </c>
      <c r="I149" s="5">
        <f>IFERROR(E149/H149,"0")</f>
        <v>46.91959798994975</v>
      </c>
      <c r="J149" t="s">
        <v>21</v>
      </c>
      <c r="L149" t="s">
        <v>22</v>
      </c>
      <c r="M149">
        <v>1465794000</v>
      </c>
      <c r="N149" s="8">
        <f t="shared" si="7"/>
        <v>42534.208333333328</v>
      </c>
      <c r="O149">
        <v>1466312400</v>
      </c>
      <c r="P149" s="8">
        <f t="shared" si="8"/>
        <v>42540.208333333328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ht="15.75" hidden="1" customHeight="1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5">
        <f t="shared" si="6"/>
        <v>121</v>
      </c>
      <c r="G150" t="s">
        <v>20</v>
      </c>
      <c r="H150">
        <v>107</v>
      </c>
      <c r="I150" s="5">
        <f>IFERROR(E150/H150,"0")</f>
        <v>105.18691588785046</v>
      </c>
      <c r="J150" t="s">
        <v>21</v>
      </c>
      <c r="L150" t="s">
        <v>22</v>
      </c>
      <c r="M150">
        <v>1500958800</v>
      </c>
      <c r="N150" s="8">
        <f t="shared" si="7"/>
        <v>42941.208333333328</v>
      </c>
      <c r="O150">
        <v>1501736400</v>
      </c>
      <c r="P150" s="8">
        <f t="shared" si="8"/>
        <v>42950.208333333328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ht="15.75" customHeight="1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5">
        <f t="shared" si="6"/>
        <v>220</v>
      </c>
      <c r="G151" t="s">
        <v>20</v>
      </c>
      <c r="H151">
        <v>195</v>
      </c>
      <c r="I151" s="5">
        <f>IFERROR(E151/H151,"0")</f>
        <v>69.907692307692301</v>
      </c>
      <c r="J151" t="s">
        <v>21</v>
      </c>
      <c r="L151" t="s">
        <v>22</v>
      </c>
      <c r="M151">
        <v>1357020000</v>
      </c>
      <c r="N151" s="8">
        <f t="shared" si="7"/>
        <v>41275.25</v>
      </c>
      <c r="O151">
        <v>1361512800</v>
      </c>
      <c r="P151" s="8">
        <f t="shared" si="8"/>
        <v>41327.25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ht="15.75" hidden="1" customHeight="1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5">
        <f t="shared" si="6"/>
        <v>1</v>
      </c>
      <c r="G152" t="s">
        <v>14</v>
      </c>
      <c r="H152">
        <v>1</v>
      </c>
      <c r="I152" s="5">
        <f>IFERROR(E152/H152,"0")</f>
        <v>1</v>
      </c>
      <c r="J152" t="s">
        <v>21</v>
      </c>
      <c r="L152" t="s">
        <v>22</v>
      </c>
      <c r="M152">
        <v>1544940000</v>
      </c>
      <c r="N152" s="8">
        <f t="shared" si="7"/>
        <v>43450.25</v>
      </c>
      <c r="O152">
        <v>1545026400</v>
      </c>
      <c r="P152" s="8">
        <f t="shared" si="8"/>
        <v>43451.25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ht="15.75" hidden="1" customHeight="1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5">
        <f t="shared" si="6"/>
        <v>64</v>
      </c>
      <c r="G153" t="s">
        <v>14</v>
      </c>
      <c r="H153">
        <v>1467</v>
      </c>
      <c r="I153" s="5">
        <f>IFERROR(E153/H153,"0")</f>
        <v>60.011588275391958</v>
      </c>
      <c r="J153" t="s">
        <v>21</v>
      </c>
      <c r="L153" t="s">
        <v>22</v>
      </c>
      <c r="M153">
        <v>1402290000</v>
      </c>
      <c r="N153" s="8">
        <f t="shared" si="7"/>
        <v>41799.208333333336</v>
      </c>
      <c r="O153">
        <v>1406696400</v>
      </c>
      <c r="P153" s="8">
        <f t="shared" si="8"/>
        <v>41850.208333333336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ht="15.75" customHeight="1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5">
        <f t="shared" si="6"/>
        <v>423</v>
      </c>
      <c r="G154" t="s">
        <v>20</v>
      </c>
      <c r="H154">
        <v>3376</v>
      </c>
      <c r="I154" s="5">
        <f>IFERROR(E154/H154,"0")</f>
        <v>52.006220379146917</v>
      </c>
      <c r="J154" t="s">
        <v>21</v>
      </c>
      <c r="L154" t="s">
        <v>22</v>
      </c>
      <c r="M154">
        <v>1487311200</v>
      </c>
      <c r="N154" s="8">
        <f t="shared" si="7"/>
        <v>42783.25</v>
      </c>
      <c r="O154">
        <v>1487916000</v>
      </c>
      <c r="P154" s="8">
        <f t="shared" si="8"/>
        <v>42790.25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ht="15.75" hidden="1" customHeight="1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5">
        <f t="shared" si="6"/>
        <v>93</v>
      </c>
      <c r="G155" t="s">
        <v>14</v>
      </c>
      <c r="H155">
        <v>5681</v>
      </c>
      <c r="I155" s="5">
        <f>IFERROR(E155/H155,"0")</f>
        <v>31.000176025347649</v>
      </c>
      <c r="J155" t="s">
        <v>21</v>
      </c>
      <c r="L155" t="s">
        <v>22</v>
      </c>
      <c r="M155">
        <v>1350622800</v>
      </c>
      <c r="N155" s="8">
        <f t="shared" si="7"/>
        <v>41201.208333333336</v>
      </c>
      <c r="O155">
        <v>1351141200</v>
      </c>
      <c r="P155" s="8">
        <f t="shared" si="8"/>
        <v>41207.208333333336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ht="15.75" hidden="1" customHeight="1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5">
        <f t="shared" si="6"/>
        <v>59</v>
      </c>
      <c r="G156" t="s">
        <v>14</v>
      </c>
      <c r="H156">
        <v>1059</v>
      </c>
      <c r="I156" s="5">
        <f>IFERROR(E156/H156,"0")</f>
        <v>95.042492917847028</v>
      </c>
      <c r="J156" t="s">
        <v>21</v>
      </c>
      <c r="L156" t="s">
        <v>22</v>
      </c>
      <c r="M156">
        <v>1463029200</v>
      </c>
      <c r="N156" s="8">
        <f t="shared" si="7"/>
        <v>42502.208333333328</v>
      </c>
      <c r="O156">
        <v>1465016400</v>
      </c>
      <c r="P156" s="8">
        <f t="shared" si="8"/>
        <v>42525.208333333328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ht="15.75" hidden="1" customHeight="1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5">
        <f t="shared" si="6"/>
        <v>65</v>
      </c>
      <c r="G157" t="s">
        <v>14</v>
      </c>
      <c r="H157">
        <v>1194</v>
      </c>
      <c r="I157" s="5">
        <f>IFERROR(E157/H157,"0")</f>
        <v>75.968174204355108</v>
      </c>
      <c r="J157" t="s">
        <v>21</v>
      </c>
      <c r="L157" t="s">
        <v>22</v>
      </c>
      <c r="M157">
        <v>1269493200</v>
      </c>
      <c r="N157" s="8">
        <f t="shared" si="7"/>
        <v>40262.208333333336</v>
      </c>
      <c r="O157">
        <v>1270789200</v>
      </c>
      <c r="P157" s="8">
        <f t="shared" si="8"/>
        <v>40277.208333333336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ht="15.75" hidden="1" customHeight="1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5">
        <f t="shared" si="6"/>
        <v>74</v>
      </c>
      <c r="G158" t="s">
        <v>74</v>
      </c>
      <c r="H158">
        <v>379</v>
      </c>
      <c r="I158" s="5">
        <f>IFERROR(E158/H158,"0")</f>
        <v>71.013192612137203</v>
      </c>
      <c r="J158" t="s">
        <v>26</v>
      </c>
      <c r="L158" t="s">
        <v>27</v>
      </c>
      <c r="M158">
        <v>1570251600</v>
      </c>
      <c r="N158" s="8">
        <f t="shared" si="7"/>
        <v>43743.208333333328</v>
      </c>
      <c r="O158">
        <v>1572325200</v>
      </c>
      <c r="P158" s="8">
        <f t="shared" si="8"/>
        <v>43767.208333333328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ht="15.75" hidden="1" customHeight="1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5">
        <f t="shared" si="6"/>
        <v>53</v>
      </c>
      <c r="G159" t="s">
        <v>14</v>
      </c>
      <c r="H159">
        <v>30</v>
      </c>
      <c r="I159" s="5">
        <f>IFERROR(E159/H159,"0")</f>
        <v>73.733333333333334</v>
      </c>
      <c r="J159" t="s">
        <v>26</v>
      </c>
      <c r="L159" t="s">
        <v>27</v>
      </c>
      <c r="M159">
        <v>1388383200</v>
      </c>
      <c r="N159" s="8">
        <f t="shared" si="7"/>
        <v>41638.25</v>
      </c>
      <c r="O159">
        <v>1389420000</v>
      </c>
      <c r="P159" s="8">
        <f t="shared" si="8"/>
        <v>41650.25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ht="15.75" customHeight="1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5">
        <f t="shared" si="6"/>
        <v>221</v>
      </c>
      <c r="G160" t="s">
        <v>20</v>
      </c>
      <c r="H160">
        <v>41</v>
      </c>
      <c r="I160" s="5">
        <f>IFERROR(E160/H160,"0")</f>
        <v>113.17073170731707</v>
      </c>
      <c r="J160" t="s">
        <v>21</v>
      </c>
      <c r="L160" t="s">
        <v>22</v>
      </c>
      <c r="M160">
        <v>1449554400</v>
      </c>
      <c r="N160" s="8">
        <f t="shared" si="7"/>
        <v>42346.25</v>
      </c>
      <c r="O160">
        <v>1449640800</v>
      </c>
      <c r="P160" s="8">
        <f t="shared" si="8"/>
        <v>42347.25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ht="15.75" hidden="1" customHeight="1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5">
        <f t="shared" si="6"/>
        <v>100</v>
      </c>
      <c r="G161" t="s">
        <v>20</v>
      </c>
      <c r="H161">
        <v>1821</v>
      </c>
      <c r="I161" s="5">
        <f>IFERROR(E161/H161,"0")</f>
        <v>105.00933552992861</v>
      </c>
      <c r="J161" t="s">
        <v>21</v>
      </c>
      <c r="L161" t="s">
        <v>22</v>
      </c>
      <c r="M161">
        <v>1553662800</v>
      </c>
      <c r="N161" s="8">
        <f t="shared" si="7"/>
        <v>43551.208333333328</v>
      </c>
      <c r="O161">
        <v>1555218000</v>
      </c>
      <c r="P161" s="8">
        <f t="shared" si="8"/>
        <v>43569.208333333328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ht="15.75" hidden="1" customHeight="1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5">
        <f t="shared" si="6"/>
        <v>162</v>
      </c>
      <c r="G162" t="s">
        <v>20</v>
      </c>
      <c r="H162">
        <v>164</v>
      </c>
      <c r="I162" s="5">
        <f>IFERROR(E162/H162,"0")</f>
        <v>79.176829268292678</v>
      </c>
      <c r="J162" t="s">
        <v>21</v>
      </c>
      <c r="L162" t="s">
        <v>22</v>
      </c>
      <c r="M162">
        <v>1556341200</v>
      </c>
      <c r="N162" s="8">
        <f t="shared" si="7"/>
        <v>43582.208333333328</v>
      </c>
      <c r="O162">
        <v>1557723600</v>
      </c>
      <c r="P162" s="8">
        <f t="shared" si="8"/>
        <v>43598.208333333328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15.75" hidden="1" customHeight="1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5">
        <f t="shared" si="6"/>
        <v>78</v>
      </c>
      <c r="G163" t="s">
        <v>14</v>
      </c>
      <c r="H163">
        <v>75</v>
      </c>
      <c r="I163" s="5">
        <f>IFERROR(E163/H163,"0")</f>
        <v>57.333333333333336</v>
      </c>
      <c r="J163" t="s">
        <v>21</v>
      </c>
      <c r="L163" t="s">
        <v>22</v>
      </c>
      <c r="M163">
        <v>1442984400</v>
      </c>
      <c r="N163" s="8">
        <f t="shared" si="7"/>
        <v>42270.208333333328</v>
      </c>
      <c r="O163">
        <v>1443502800</v>
      </c>
      <c r="P163" s="8">
        <f t="shared" si="8"/>
        <v>42276.208333333328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15.75" hidden="1" customHeight="1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5">
        <f t="shared" si="6"/>
        <v>150</v>
      </c>
      <c r="G164" t="s">
        <v>20</v>
      </c>
      <c r="H164">
        <v>157</v>
      </c>
      <c r="I164" s="5">
        <f>IFERROR(E164/H164,"0")</f>
        <v>58.178343949044589</v>
      </c>
      <c r="J164" t="s">
        <v>98</v>
      </c>
      <c r="L164" t="s">
        <v>99</v>
      </c>
      <c r="M164">
        <v>1544248800</v>
      </c>
      <c r="N164" s="8">
        <f t="shared" si="7"/>
        <v>43442.25</v>
      </c>
      <c r="O164">
        <v>1546840800</v>
      </c>
      <c r="P164" s="8">
        <f t="shared" si="8"/>
        <v>43472.25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ht="15.75" customHeight="1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5">
        <f t="shared" si="6"/>
        <v>253</v>
      </c>
      <c r="G165" t="s">
        <v>20</v>
      </c>
      <c r="H165">
        <v>246</v>
      </c>
      <c r="I165" s="5">
        <f>IFERROR(E165/H165,"0")</f>
        <v>36.032520325203251</v>
      </c>
      <c r="J165" t="s">
        <v>21</v>
      </c>
      <c r="L165" t="s">
        <v>22</v>
      </c>
      <c r="M165">
        <v>1508475600</v>
      </c>
      <c r="N165" s="8">
        <f t="shared" si="7"/>
        <v>43028.208333333328</v>
      </c>
      <c r="O165">
        <v>1512712800</v>
      </c>
      <c r="P165" s="8">
        <f t="shared" si="8"/>
        <v>43077.25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ht="15.75" hidden="1" customHeight="1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5">
        <f t="shared" si="6"/>
        <v>100</v>
      </c>
      <c r="G166" t="s">
        <v>20</v>
      </c>
      <c r="H166">
        <v>1396</v>
      </c>
      <c r="I166" s="5">
        <f>IFERROR(E166/H166,"0")</f>
        <v>107.99068767908309</v>
      </c>
      <c r="J166" t="s">
        <v>21</v>
      </c>
      <c r="L166" t="s">
        <v>22</v>
      </c>
      <c r="M166">
        <v>1507438800</v>
      </c>
      <c r="N166" s="8">
        <f t="shared" si="7"/>
        <v>43016.208333333328</v>
      </c>
      <c r="O166">
        <v>1507525200</v>
      </c>
      <c r="P166" s="8">
        <f t="shared" si="8"/>
        <v>43017.208333333328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ht="15.75" hidden="1" customHeight="1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5">
        <f t="shared" si="6"/>
        <v>122</v>
      </c>
      <c r="G167" t="s">
        <v>20</v>
      </c>
      <c r="H167">
        <v>2506</v>
      </c>
      <c r="I167" s="5">
        <f>IFERROR(E167/H167,"0")</f>
        <v>44.005985634477256</v>
      </c>
      <c r="J167" t="s">
        <v>21</v>
      </c>
      <c r="L167" t="s">
        <v>22</v>
      </c>
      <c r="M167">
        <v>1501563600</v>
      </c>
      <c r="N167" s="8">
        <f t="shared" si="7"/>
        <v>42948.208333333328</v>
      </c>
      <c r="O167">
        <v>1504328400</v>
      </c>
      <c r="P167" s="8">
        <f t="shared" si="8"/>
        <v>42980.208333333328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ht="15.75" hidden="1" customHeight="1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5">
        <f t="shared" si="6"/>
        <v>137</v>
      </c>
      <c r="G168" t="s">
        <v>20</v>
      </c>
      <c r="H168">
        <v>244</v>
      </c>
      <c r="I168" s="5">
        <f>IFERROR(E168/H168,"0")</f>
        <v>55.077868852459019</v>
      </c>
      <c r="J168" t="s">
        <v>21</v>
      </c>
      <c r="L168" t="s">
        <v>22</v>
      </c>
      <c r="M168">
        <v>1292997600</v>
      </c>
      <c r="N168" s="8">
        <f t="shared" si="7"/>
        <v>40534.25</v>
      </c>
      <c r="O168">
        <v>1293343200</v>
      </c>
      <c r="P168" s="8">
        <f t="shared" si="8"/>
        <v>40538.25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ht="15.75" customHeight="1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5">
        <f t="shared" si="6"/>
        <v>416</v>
      </c>
      <c r="G169" t="s">
        <v>20</v>
      </c>
      <c r="H169">
        <v>146</v>
      </c>
      <c r="I169" s="5">
        <f>IFERROR(E169/H169,"0")</f>
        <v>74</v>
      </c>
      <c r="J169" t="s">
        <v>26</v>
      </c>
      <c r="L169" t="s">
        <v>27</v>
      </c>
      <c r="M169">
        <v>1370840400</v>
      </c>
      <c r="N169" s="8">
        <f t="shared" si="7"/>
        <v>41435.208333333336</v>
      </c>
      <c r="O169">
        <v>1371704400</v>
      </c>
      <c r="P169" s="8">
        <f t="shared" si="8"/>
        <v>41445.208333333336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ht="15.75" hidden="1" customHeight="1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5">
        <f t="shared" si="6"/>
        <v>31</v>
      </c>
      <c r="G170" t="s">
        <v>14</v>
      </c>
      <c r="H170">
        <v>955</v>
      </c>
      <c r="I170" s="5">
        <f>IFERROR(E170/H170,"0")</f>
        <v>41.996858638743454</v>
      </c>
      <c r="J170" t="s">
        <v>36</v>
      </c>
      <c r="L170" t="s">
        <v>37</v>
      </c>
      <c r="M170">
        <v>1550815200</v>
      </c>
      <c r="N170" s="8">
        <f t="shared" si="7"/>
        <v>43518.25</v>
      </c>
      <c r="O170">
        <v>1552798800</v>
      </c>
      <c r="P170" s="8">
        <f t="shared" si="8"/>
        <v>43541.208333333328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ht="15.75" customHeight="1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5">
        <f t="shared" si="6"/>
        <v>424</v>
      </c>
      <c r="G171" t="s">
        <v>20</v>
      </c>
      <c r="H171">
        <v>1267</v>
      </c>
      <c r="I171" s="5">
        <f>IFERROR(E171/H171,"0")</f>
        <v>77.988161010260455</v>
      </c>
      <c r="J171" t="s">
        <v>21</v>
      </c>
      <c r="L171" t="s">
        <v>22</v>
      </c>
      <c r="M171">
        <v>1339909200</v>
      </c>
      <c r="N171" s="8">
        <f t="shared" si="7"/>
        <v>41077.208333333336</v>
      </c>
      <c r="O171">
        <v>1342328400</v>
      </c>
      <c r="P171" s="8">
        <f t="shared" si="8"/>
        <v>41105.208333333336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ht="15.75" hidden="1" customHeight="1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5">
        <f t="shared" si="6"/>
        <v>3</v>
      </c>
      <c r="G172" t="s">
        <v>14</v>
      </c>
      <c r="H172">
        <v>67</v>
      </c>
      <c r="I172" s="5">
        <f>IFERROR(E172/H172,"0")</f>
        <v>82.507462686567166</v>
      </c>
      <c r="J172" t="s">
        <v>21</v>
      </c>
      <c r="L172" t="s">
        <v>22</v>
      </c>
      <c r="M172">
        <v>1501736400</v>
      </c>
      <c r="N172" s="8">
        <f t="shared" si="7"/>
        <v>42950.208333333328</v>
      </c>
      <c r="O172">
        <v>1502341200</v>
      </c>
      <c r="P172" s="8">
        <f t="shared" si="8"/>
        <v>42957.208333333328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15.75" hidden="1" customHeight="1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5">
        <f t="shared" si="6"/>
        <v>11</v>
      </c>
      <c r="G173" t="s">
        <v>14</v>
      </c>
      <c r="H173">
        <v>5</v>
      </c>
      <c r="I173" s="5">
        <f>IFERROR(E173/H173,"0")</f>
        <v>104.2</v>
      </c>
      <c r="J173" t="s">
        <v>21</v>
      </c>
      <c r="L173" t="s">
        <v>22</v>
      </c>
      <c r="M173">
        <v>1395291600</v>
      </c>
      <c r="N173" s="8">
        <f t="shared" si="7"/>
        <v>41718.208333333336</v>
      </c>
      <c r="O173">
        <v>1397192400</v>
      </c>
      <c r="P173" s="8">
        <f t="shared" si="8"/>
        <v>41740.208333333336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ht="15.75" hidden="1" customHeight="1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5">
        <f t="shared" si="6"/>
        <v>83</v>
      </c>
      <c r="G174" t="s">
        <v>14</v>
      </c>
      <c r="H174">
        <v>26</v>
      </c>
      <c r="I174" s="5">
        <f>IFERROR(E174/H174,"0")</f>
        <v>25.5</v>
      </c>
      <c r="J174" t="s">
        <v>21</v>
      </c>
      <c r="L174" t="s">
        <v>22</v>
      </c>
      <c r="M174">
        <v>1405746000</v>
      </c>
      <c r="N174" s="8">
        <f t="shared" si="7"/>
        <v>41839.208333333336</v>
      </c>
      <c r="O174">
        <v>1407042000</v>
      </c>
      <c r="P174" s="8">
        <f t="shared" si="8"/>
        <v>41854.208333333336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ht="15.75" hidden="1" customHeight="1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5">
        <f t="shared" si="6"/>
        <v>163</v>
      </c>
      <c r="G175" t="s">
        <v>20</v>
      </c>
      <c r="H175">
        <v>1561</v>
      </c>
      <c r="I175" s="5">
        <f>IFERROR(E175/H175,"0")</f>
        <v>100.98334401024984</v>
      </c>
      <c r="J175" t="s">
        <v>21</v>
      </c>
      <c r="L175" t="s">
        <v>22</v>
      </c>
      <c r="M175">
        <v>1368853200</v>
      </c>
      <c r="N175" s="8">
        <f t="shared" si="7"/>
        <v>41412.208333333336</v>
      </c>
      <c r="O175">
        <v>1369371600</v>
      </c>
      <c r="P175" s="8">
        <f t="shared" si="8"/>
        <v>41418.208333333336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ht="15.75" customHeight="1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5">
        <f t="shared" si="6"/>
        <v>895</v>
      </c>
      <c r="G176" t="s">
        <v>20</v>
      </c>
      <c r="H176">
        <v>48</v>
      </c>
      <c r="I176" s="5">
        <f>IFERROR(E176/H176,"0")</f>
        <v>111.83333333333333</v>
      </c>
      <c r="J176" t="s">
        <v>21</v>
      </c>
      <c r="L176" t="s">
        <v>22</v>
      </c>
      <c r="M176">
        <v>1444021200</v>
      </c>
      <c r="N176" s="8">
        <f t="shared" si="7"/>
        <v>42282.208333333328</v>
      </c>
      <c r="O176">
        <v>1444107600</v>
      </c>
      <c r="P176" s="8">
        <f t="shared" si="8"/>
        <v>42283.208333333328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ht="15.75" hidden="1" customHeight="1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5">
        <f t="shared" si="6"/>
        <v>26</v>
      </c>
      <c r="G177" t="s">
        <v>14</v>
      </c>
      <c r="H177">
        <v>1130</v>
      </c>
      <c r="I177" s="5">
        <f>IFERROR(E177/H177,"0")</f>
        <v>41.999115044247787</v>
      </c>
      <c r="J177" t="s">
        <v>21</v>
      </c>
      <c r="L177" t="s">
        <v>22</v>
      </c>
      <c r="M177">
        <v>1472619600</v>
      </c>
      <c r="N177" s="8">
        <f t="shared" si="7"/>
        <v>42613.208333333328</v>
      </c>
      <c r="O177">
        <v>1474261200</v>
      </c>
      <c r="P177" s="8">
        <f t="shared" si="8"/>
        <v>42632.208333333328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15.75" hidden="1" customHeight="1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5">
        <f t="shared" si="6"/>
        <v>75</v>
      </c>
      <c r="G178" t="s">
        <v>14</v>
      </c>
      <c r="H178">
        <v>782</v>
      </c>
      <c r="I178" s="5">
        <f>IFERROR(E178/H178,"0")</f>
        <v>110.05115089514067</v>
      </c>
      <c r="J178" t="s">
        <v>21</v>
      </c>
      <c r="L178" t="s">
        <v>22</v>
      </c>
      <c r="M178">
        <v>1472878800</v>
      </c>
      <c r="N178" s="8">
        <f t="shared" si="7"/>
        <v>42616.208333333328</v>
      </c>
      <c r="O178">
        <v>1473656400</v>
      </c>
      <c r="P178" s="8">
        <f t="shared" si="8"/>
        <v>42625.208333333328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ht="15.75" customHeight="1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5">
        <f t="shared" si="6"/>
        <v>416</v>
      </c>
      <c r="G179" t="s">
        <v>20</v>
      </c>
      <c r="H179">
        <v>2739</v>
      </c>
      <c r="I179" s="5">
        <f>IFERROR(E179/H179,"0")</f>
        <v>58.997079225994888</v>
      </c>
      <c r="J179" t="s">
        <v>21</v>
      </c>
      <c r="L179" t="s">
        <v>22</v>
      </c>
      <c r="M179">
        <v>1289800800</v>
      </c>
      <c r="N179" s="8">
        <f t="shared" si="7"/>
        <v>40497.25</v>
      </c>
      <c r="O179">
        <v>1291960800</v>
      </c>
      <c r="P179" s="8">
        <f t="shared" si="8"/>
        <v>40522.25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ht="15.75" hidden="1" customHeight="1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5">
        <f t="shared" si="6"/>
        <v>96</v>
      </c>
      <c r="G180" t="s">
        <v>14</v>
      </c>
      <c r="H180">
        <v>210</v>
      </c>
      <c r="I180" s="5">
        <f>IFERROR(E180/H180,"0")</f>
        <v>32.985714285714288</v>
      </c>
      <c r="J180" t="s">
        <v>21</v>
      </c>
      <c r="L180" t="s">
        <v>22</v>
      </c>
      <c r="M180">
        <v>1505970000</v>
      </c>
      <c r="N180" s="8">
        <f t="shared" si="7"/>
        <v>42999.208333333328</v>
      </c>
      <c r="O180">
        <v>1506747600</v>
      </c>
      <c r="P180" s="8">
        <f t="shared" si="8"/>
        <v>43008.208333333328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15.75" customHeight="1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5">
        <f t="shared" si="6"/>
        <v>358</v>
      </c>
      <c r="G181" t="s">
        <v>20</v>
      </c>
      <c r="H181">
        <v>3537</v>
      </c>
      <c r="I181" s="5">
        <f>IFERROR(E181/H181,"0")</f>
        <v>45.005654509471306</v>
      </c>
      <c r="J181" t="s">
        <v>15</v>
      </c>
      <c r="L181" t="s">
        <v>16</v>
      </c>
      <c r="M181">
        <v>1363496400</v>
      </c>
      <c r="N181" s="8">
        <f t="shared" si="7"/>
        <v>41350.208333333336</v>
      </c>
      <c r="O181">
        <v>1363582800</v>
      </c>
      <c r="P181" s="8">
        <f t="shared" si="8"/>
        <v>41351.208333333336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ht="15.75" customHeight="1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5">
        <f t="shared" si="6"/>
        <v>308</v>
      </c>
      <c r="G182" t="s">
        <v>20</v>
      </c>
      <c r="H182">
        <v>2107</v>
      </c>
      <c r="I182" s="5">
        <f>IFERROR(E182/H182,"0")</f>
        <v>81.98196487897485</v>
      </c>
      <c r="J182" t="s">
        <v>26</v>
      </c>
      <c r="L182" t="s">
        <v>27</v>
      </c>
      <c r="M182">
        <v>1269234000</v>
      </c>
      <c r="N182" s="8">
        <f t="shared" si="7"/>
        <v>40259.208333333336</v>
      </c>
      <c r="O182">
        <v>1269666000</v>
      </c>
      <c r="P182" s="8">
        <f t="shared" si="8"/>
        <v>40264.208333333336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ht="15.75" hidden="1" customHeight="1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5">
        <f t="shared" si="6"/>
        <v>62</v>
      </c>
      <c r="G183" t="s">
        <v>14</v>
      </c>
      <c r="H183">
        <v>136</v>
      </c>
      <c r="I183" s="5">
        <f>IFERROR(E183/H183,"0")</f>
        <v>39.080882352941174</v>
      </c>
      <c r="J183" t="s">
        <v>21</v>
      </c>
      <c r="L183" t="s">
        <v>22</v>
      </c>
      <c r="M183">
        <v>1507093200</v>
      </c>
      <c r="N183" s="8">
        <f t="shared" si="7"/>
        <v>43012.208333333328</v>
      </c>
      <c r="O183">
        <v>1508648400</v>
      </c>
      <c r="P183" s="8">
        <f t="shared" si="8"/>
        <v>43030.208333333328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15.75" customHeight="1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5">
        <f t="shared" si="6"/>
        <v>722</v>
      </c>
      <c r="G184" t="s">
        <v>20</v>
      </c>
      <c r="H184">
        <v>3318</v>
      </c>
      <c r="I184" s="5">
        <f>IFERROR(E184/H184,"0")</f>
        <v>58.996383363471971</v>
      </c>
      <c r="J184" t="s">
        <v>36</v>
      </c>
      <c r="L184" t="s">
        <v>37</v>
      </c>
      <c r="M184">
        <v>1560574800</v>
      </c>
      <c r="N184" s="8">
        <f t="shared" si="7"/>
        <v>43631.208333333328</v>
      </c>
      <c r="O184">
        <v>1561957200</v>
      </c>
      <c r="P184" s="8">
        <f t="shared" si="8"/>
        <v>43647.208333333328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15.75" hidden="1" customHeight="1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5">
        <f t="shared" si="6"/>
        <v>69</v>
      </c>
      <c r="G185" t="s">
        <v>14</v>
      </c>
      <c r="H185">
        <v>86</v>
      </c>
      <c r="I185" s="5">
        <f>IFERROR(E185/H185,"0")</f>
        <v>40.988372093023258</v>
      </c>
      <c r="J185" t="s">
        <v>15</v>
      </c>
      <c r="L185" t="s">
        <v>16</v>
      </c>
      <c r="M185">
        <v>1284008400</v>
      </c>
      <c r="N185" s="8">
        <f t="shared" si="7"/>
        <v>40430.208333333336</v>
      </c>
      <c r="O185">
        <v>1285131600</v>
      </c>
      <c r="P185" s="8">
        <f t="shared" si="8"/>
        <v>40443.208333333336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ht="15.75" customHeight="1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5">
        <f t="shared" si="6"/>
        <v>293</v>
      </c>
      <c r="G186" t="s">
        <v>20</v>
      </c>
      <c r="H186">
        <v>340</v>
      </c>
      <c r="I186" s="5">
        <f>IFERROR(E186/H186,"0")</f>
        <v>31.029411764705884</v>
      </c>
      <c r="J186" t="s">
        <v>21</v>
      </c>
      <c r="L186" t="s">
        <v>22</v>
      </c>
      <c r="M186">
        <v>1556859600</v>
      </c>
      <c r="N186" s="8">
        <f t="shared" si="7"/>
        <v>43588.208333333328</v>
      </c>
      <c r="O186">
        <v>1556946000</v>
      </c>
      <c r="P186" s="8">
        <f t="shared" si="8"/>
        <v>43589.208333333328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ht="15.75" hidden="1" customHeight="1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5">
        <f t="shared" si="6"/>
        <v>72</v>
      </c>
      <c r="G187" t="s">
        <v>14</v>
      </c>
      <c r="H187">
        <v>19</v>
      </c>
      <c r="I187" s="5">
        <f>IFERROR(E187/H187,"0")</f>
        <v>37.789473684210527</v>
      </c>
      <c r="J187" t="s">
        <v>21</v>
      </c>
      <c r="L187" t="s">
        <v>22</v>
      </c>
      <c r="M187">
        <v>1526187600</v>
      </c>
      <c r="N187" s="8">
        <f t="shared" si="7"/>
        <v>43233.208333333328</v>
      </c>
      <c r="O187">
        <v>1527138000</v>
      </c>
      <c r="P187" s="8">
        <f t="shared" si="8"/>
        <v>43244.208333333328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ht="15.75" hidden="1" customHeight="1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5">
        <f t="shared" si="6"/>
        <v>32</v>
      </c>
      <c r="G188" t="s">
        <v>14</v>
      </c>
      <c r="H188">
        <v>886</v>
      </c>
      <c r="I188" s="5">
        <f>IFERROR(E188/H188,"0")</f>
        <v>32.006772009029348</v>
      </c>
      <c r="J188" t="s">
        <v>21</v>
      </c>
      <c r="L188" t="s">
        <v>22</v>
      </c>
      <c r="M188">
        <v>1400821200</v>
      </c>
      <c r="N188" s="8">
        <f t="shared" si="7"/>
        <v>41782.208333333336</v>
      </c>
      <c r="O188">
        <v>1402117200</v>
      </c>
      <c r="P188" s="8">
        <f t="shared" si="8"/>
        <v>41797.208333333336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ht="15.75" customHeight="1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5">
        <f t="shared" si="6"/>
        <v>230</v>
      </c>
      <c r="G189" t="s">
        <v>20</v>
      </c>
      <c r="H189">
        <v>1442</v>
      </c>
      <c r="I189" s="5">
        <f>IFERROR(E189/H189,"0")</f>
        <v>95.966712898751737</v>
      </c>
      <c r="J189" t="s">
        <v>15</v>
      </c>
      <c r="L189" t="s">
        <v>16</v>
      </c>
      <c r="M189">
        <v>1361599200</v>
      </c>
      <c r="N189" s="8">
        <f t="shared" si="7"/>
        <v>41328.25</v>
      </c>
      <c r="O189">
        <v>1364014800</v>
      </c>
      <c r="P189" s="8">
        <f t="shared" si="8"/>
        <v>41356.208333333336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ht="15.75" hidden="1" customHeight="1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5">
        <f t="shared" si="6"/>
        <v>32</v>
      </c>
      <c r="G190" t="s">
        <v>14</v>
      </c>
      <c r="H190">
        <v>35</v>
      </c>
      <c r="I190" s="5">
        <f>IFERROR(E190/H190,"0")</f>
        <v>75</v>
      </c>
      <c r="J190" t="s">
        <v>107</v>
      </c>
      <c r="L190" t="s">
        <v>108</v>
      </c>
      <c r="M190">
        <v>1417500000</v>
      </c>
      <c r="N190" s="8">
        <f t="shared" si="7"/>
        <v>41975.25</v>
      </c>
      <c r="O190">
        <v>1417586400</v>
      </c>
      <c r="P190" s="8">
        <f t="shared" si="8"/>
        <v>41976.25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ht="15.75" hidden="1" customHeight="1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5">
        <f t="shared" si="6"/>
        <v>24</v>
      </c>
      <c r="G191" t="s">
        <v>74</v>
      </c>
      <c r="H191">
        <v>441</v>
      </c>
      <c r="I191" s="5">
        <f>IFERROR(E191/H191,"0")</f>
        <v>102.0498866213152</v>
      </c>
      <c r="J191" t="s">
        <v>21</v>
      </c>
      <c r="L191" t="s">
        <v>22</v>
      </c>
      <c r="M191">
        <v>1457071200</v>
      </c>
      <c r="N191" s="8">
        <f t="shared" si="7"/>
        <v>42433.25</v>
      </c>
      <c r="O191">
        <v>1457071200</v>
      </c>
      <c r="P191" s="8">
        <f t="shared" si="8"/>
        <v>42433.25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ht="15.75" hidden="1" customHeight="1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5">
        <f t="shared" si="6"/>
        <v>69</v>
      </c>
      <c r="G192" t="s">
        <v>14</v>
      </c>
      <c r="H192">
        <v>24</v>
      </c>
      <c r="I192" s="5">
        <f>IFERROR(E192/H192,"0")</f>
        <v>105.75</v>
      </c>
      <c r="J192" t="s">
        <v>21</v>
      </c>
      <c r="L192" t="s">
        <v>22</v>
      </c>
      <c r="M192">
        <v>1370322000</v>
      </c>
      <c r="N192" s="8">
        <f t="shared" si="7"/>
        <v>41429.208333333336</v>
      </c>
      <c r="O192">
        <v>1370408400</v>
      </c>
      <c r="P192" s="8">
        <f t="shared" si="8"/>
        <v>41430.208333333336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ht="15.75" hidden="1" customHeight="1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5">
        <f t="shared" si="6"/>
        <v>38</v>
      </c>
      <c r="G193" t="s">
        <v>14</v>
      </c>
      <c r="H193">
        <v>86</v>
      </c>
      <c r="I193" s="5">
        <f>IFERROR(E193/H193,"0")</f>
        <v>37.069767441860463</v>
      </c>
      <c r="J193" t="s">
        <v>107</v>
      </c>
      <c r="L193" t="s">
        <v>108</v>
      </c>
      <c r="M193">
        <v>1552366800</v>
      </c>
      <c r="N193" s="8">
        <f t="shared" si="7"/>
        <v>43536.208333333328</v>
      </c>
      <c r="O193">
        <v>1552626000</v>
      </c>
      <c r="P193" s="8">
        <f t="shared" si="8"/>
        <v>43539.208333333328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ht="15.75" hidden="1" customHeight="1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5">
        <f t="shared" si="6"/>
        <v>20</v>
      </c>
      <c r="G194" t="s">
        <v>14</v>
      </c>
      <c r="H194">
        <v>243</v>
      </c>
      <c r="I194" s="5">
        <f>IFERROR(E194/H194,"0")</f>
        <v>35.049382716049379</v>
      </c>
      <c r="J194" t="s">
        <v>21</v>
      </c>
      <c r="L194" t="s">
        <v>22</v>
      </c>
      <c r="M194">
        <v>1403845200</v>
      </c>
      <c r="N194" s="8">
        <f t="shared" si="7"/>
        <v>41817.208333333336</v>
      </c>
      <c r="O194">
        <v>1404190800</v>
      </c>
      <c r="P194" s="8">
        <f t="shared" si="8"/>
        <v>41821.208333333336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ht="15.75" hidden="1" customHeight="1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5">
        <f t="shared" ref="F195:F258" si="9">ROUND((E195/D195)*100,0)</f>
        <v>46</v>
      </c>
      <c r="G195" t="s">
        <v>14</v>
      </c>
      <c r="H195">
        <v>65</v>
      </c>
      <c r="I195" s="5">
        <f>IFERROR(E195/H195,"0")</f>
        <v>46.338461538461537</v>
      </c>
      <c r="J195" t="s">
        <v>21</v>
      </c>
      <c r="L195" t="s">
        <v>22</v>
      </c>
      <c r="M195">
        <v>1523163600</v>
      </c>
      <c r="N195" s="8">
        <f t="shared" ref="N195:N258" si="10">(((M195/60)/60)/24)+DATE(1970,1,1)</f>
        <v>43198.208333333328</v>
      </c>
      <c r="O195">
        <v>1523509200</v>
      </c>
      <c r="P195" s="8">
        <f t="shared" ref="P195:P258" si="11">(((O195/60)/60)/24)+DATE(1970,1,1)</f>
        <v>43202.208333333328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ht="15.75" hidden="1" customHeight="1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5">
        <f t="shared" si="9"/>
        <v>123</v>
      </c>
      <c r="G196" t="s">
        <v>20</v>
      </c>
      <c r="H196">
        <v>126</v>
      </c>
      <c r="I196" s="5">
        <f>IFERROR(E196/H196,"0")</f>
        <v>69.174603174603178</v>
      </c>
      <c r="J196" t="s">
        <v>21</v>
      </c>
      <c r="L196" t="s">
        <v>22</v>
      </c>
      <c r="M196">
        <v>1442206800</v>
      </c>
      <c r="N196" s="8">
        <f t="shared" si="10"/>
        <v>42261.208333333328</v>
      </c>
      <c r="O196">
        <v>1443589200</v>
      </c>
      <c r="P196" s="8">
        <f t="shared" si="11"/>
        <v>42277.208333333328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ht="15.75" customHeight="1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5">
        <f t="shared" si="9"/>
        <v>362</v>
      </c>
      <c r="G197" t="s">
        <v>20</v>
      </c>
      <c r="H197">
        <v>524</v>
      </c>
      <c r="I197" s="5">
        <f>IFERROR(E197/H197,"0")</f>
        <v>109.07824427480917</v>
      </c>
      <c r="J197" t="s">
        <v>21</v>
      </c>
      <c r="L197" t="s">
        <v>22</v>
      </c>
      <c r="M197">
        <v>1532840400</v>
      </c>
      <c r="N197" s="8">
        <f t="shared" si="10"/>
        <v>43310.208333333328</v>
      </c>
      <c r="O197">
        <v>1533445200</v>
      </c>
      <c r="P197" s="8">
        <f t="shared" si="11"/>
        <v>43317.208333333328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ht="15.75" hidden="1" customHeight="1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5">
        <f t="shared" si="9"/>
        <v>63</v>
      </c>
      <c r="G198" t="s">
        <v>14</v>
      </c>
      <c r="H198">
        <v>100</v>
      </c>
      <c r="I198" s="5">
        <f>IFERROR(E198/H198,"0")</f>
        <v>51.78</v>
      </c>
      <c r="J198" t="s">
        <v>36</v>
      </c>
      <c r="L198" t="s">
        <v>37</v>
      </c>
      <c r="M198">
        <v>1472878800</v>
      </c>
      <c r="N198" s="8">
        <f t="shared" si="10"/>
        <v>42616.208333333328</v>
      </c>
      <c r="O198">
        <v>1474520400</v>
      </c>
      <c r="P198" s="8">
        <f t="shared" si="11"/>
        <v>42635.208333333328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ht="15.75" customHeight="1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5">
        <f t="shared" si="9"/>
        <v>298</v>
      </c>
      <c r="G199" t="s">
        <v>20</v>
      </c>
      <c r="H199">
        <v>1989</v>
      </c>
      <c r="I199" s="5">
        <f>IFERROR(E199/H199,"0")</f>
        <v>82.010055304172951</v>
      </c>
      <c r="J199" t="s">
        <v>21</v>
      </c>
      <c r="L199" t="s">
        <v>22</v>
      </c>
      <c r="M199">
        <v>1498194000</v>
      </c>
      <c r="N199" s="8">
        <f t="shared" si="10"/>
        <v>42909.208333333328</v>
      </c>
      <c r="O199">
        <v>1499403600</v>
      </c>
      <c r="P199" s="8">
        <f t="shared" si="11"/>
        <v>42923.208333333328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ht="15.75" hidden="1" customHeight="1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5">
        <f t="shared" si="9"/>
        <v>10</v>
      </c>
      <c r="G200" t="s">
        <v>14</v>
      </c>
      <c r="H200">
        <v>168</v>
      </c>
      <c r="I200" s="5">
        <f>IFERROR(E200/H200,"0")</f>
        <v>35.958333333333336</v>
      </c>
      <c r="J200" t="s">
        <v>21</v>
      </c>
      <c r="L200" t="s">
        <v>22</v>
      </c>
      <c r="M200">
        <v>1281070800</v>
      </c>
      <c r="N200" s="8">
        <f t="shared" si="10"/>
        <v>40396.208333333336</v>
      </c>
      <c r="O200">
        <v>1283576400</v>
      </c>
      <c r="P200" s="8">
        <f t="shared" si="11"/>
        <v>40425.208333333336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ht="15.75" hidden="1" customHeight="1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5">
        <f t="shared" si="9"/>
        <v>54</v>
      </c>
      <c r="G201" t="s">
        <v>14</v>
      </c>
      <c r="H201">
        <v>13</v>
      </c>
      <c r="I201" s="5">
        <f>IFERROR(E201/H201,"0")</f>
        <v>74.461538461538467</v>
      </c>
      <c r="J201" t="s">
        <v>21</v>
      </c>
      <c r="L201" t="s">
        <v>22</v>
      </c>
      <c r="M201">
        <v>1436245200</v>
      </c>
      <c r="N201" s="8">
        <f t="shared" si="10"/>
        <v>42192.208333333328</v>
      </c>
      <c r="O201">
        <v>1436590800</v>
      </c>
      <c r="P201" s="8">
        <f t="shared" si="11"/>
        <v>42196.208333333328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ht="15.75" hidden="1" customHeight="1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5">
        <f t="shared" si="9"/>
        <v>2</v>
      </c>
      <c r="G202" t="s">
        <v>14</v>
      </c>
      <c r="H202">
        <v>1</v>
      </c>
      <c r="I202" s="5">
        <f>IFERROR(E202/H202,"0")</f>
        <v>2</v>
      </c>
      <c r="J202" t="s">
        <v>15</v>
      </c>
      <c r="L202" t="s">
        <v>16</v>
      </c>
      <c r="M202">
        <v>1269493200</v>
      </c>
      <c r="N202" s="8">
        <f t="shared" si="10"/>
        <v>40262.208333333336</v>
      </c>
      <c r="O202">
        <v>1270443600</v>
      </c>
      <c r="P202" s="8">
        <f t="shared" si="11"/>
        <v>40273.208333333336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ht="15.75" customHeight="1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5">
        <f t="shared" si="9"/>
        <v>681</v>
      </c>
      <c r="G203" t="s">
        <v>20</v>
      </c>
      <c r="H203">
        <v>157</v>
      </c>
      <c r="I203" s="5">
        <f>IFERROR(E203/H203,"0")</f>
        <v>91.114649681528661</v>
      </c>
      <c r="J203" t="s">
        <v>21</v>
      </c>
      <c r="L203" t="s">
        <v>22</v>
      </c>
      <c r="M203">
        <v>1406264400</v>
      </c>
      <c r="N203" s="8">
        <f t="shared" si="10"/>
        <v>41845.208333333336</v>
      </c>
      <c r="O203">
        <v>1407819600</v>
      </c>
      <c r="P203" s="8">
        <f t="shared" si="11"/>
        <v>41863.208333333336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ht="15.75" hidden="1" customHeight="1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5">
        <f t="shared" si="9"/>
        <v>79</v>
      </c>
      <c r="G204" t="s">
        <v>74</v>
      </c>
      <c r="H204">
        <v>82</v>
      </c>
      <c r="I204" s="5">
        <f>IFERROR(E204/H204,"0")</f>
        <v>79.792682926829272</v>
      </c>
      <c r="J204" t="s">
        <v>21</v>
      </c>
      <c r="L204" t="s">
        <v>22</v>
      </c>
      <c r="M204">
        <v>1317531600</v>
      </c>
      <c r="N204" s="8">
        <f t="shared" si="10"/>
        <v>40818.208333333336</v>
      </c>
      <c r="O204">
        <v>1317877200</v>
      </c>
      <c r="P204" s="8">
        <f t="shared" si="11"/>
        <v>40822.208333333336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15.75" hidden="1" customHeight="1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5">
        <f t="shared" si="9"/>
        <v>134</v>
      </c>
      <c r="G205" t="s">
        <v>20</v>
      </c>
      <c r="H205">
        <v>4498</v>
      </c>
      <c r="I205" s="5">
        <f>IFERROR(E205/H205,"0")</f>
        <v>42.999777678968428</v>
      </c>
      <c r="J205" t="s">
        <v>26</v>
      </c>
      <c r="L205" t="s">
        <v>27</v>
      </c>
      <c r="M205">
        <v>1484632800</v>
      </c>
      <c r="N205" s="8">
        <f t="shared" si="10"/>
        <v>42752.25</v>
      </c>
      <c r="O205">
        <v>1484805600</v>
      </c>
      <c r="P205" s="8">
        <f t="shared" si="11"/>
        <v>42754.25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ht="15.75" hidden="1" customHeight="1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5">
        <f t="shared" si="9"/>
        <v>3</v>
      </c>
      <c r="G206" t="s">
        <v>14</v>
      </c>
      <c r="H206">
        <v>40</v>
      </c>
      <c r="I206" s="5">
        <f>IFERROR(E206/H206,"0")</f>
        <v>63.225000000000001</v>
      </c>
      <c r="J206" t="s">
        <v>21</v>
      </c>
      <c r="L206" t="s">
        <v>22</v>
      </c>
      <c r="M206">
        <v>1301806800</v>
      </c>
      <c r="N206" s="8">
        <f t="shared" si="10"/>
        <v>40636.208333333336</v>
      </c>
      <c r="O206">
        <v>1302670800</v>
      </c>
      <c r="P206" s="8">
        <f t="shared" si="11"/>
        <v>40646.208333333336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ht="15.75" customHeight="1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5">
        <f t="shared" si="9"/>
        <v>432</v>
      </c>
      <c r="G207" t="s">
        <v>20</v>
      </c>
      <c r="H207">
        <v>80</v>
      </c>
      <c r="I207" s="5">
        <f>IFERROR(E207/H207,"0")</f>
        <v>70.174999999999997</v>
      </c>
      <c r="J207" t="s">
        <v>21</v>
      </c>
      <c r="L207" t="s">
        <v>22</v>
      </c>
      <c r="M207">
        <v>1539752400</v>
      </c>
      <c r="N207" s="8">
        <f t="shared" si="10"/>
        <v>43390.208333333328</v>
      </c>
      <c r="O207">
        <v>1540789200</v>
      </c>
      <c r="P207" s="8">
        <f t="shared" si="11"/>
        <v>43402.208333333328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ht="15.75" hidden="1" customHeight="1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5">
        <f t="shared" si="9"/>
        <v>39</v>
      </c>
      <c r="G208" t="s">
        <v>74</v>
      </c>
      <c r="H208">
        <v>57</v>
      </c>
      <c r="I208" s="5">
        <f>IFERROR(E208/H208,"0")</f>
        <v>61.333333333333336</v>
      </c>
      <c r="J208" t="s">
        <v>21</v>
      </c>
      <c r="L208" t="s">
        <v>22</v>
      </c>
      <c r="M208">
        <v>1267250400</v>
      </c>
      <c r="N208" s="8">
        <f t="shared" si="10"/>
        <v>40236.25</v>
      </c>
      <c r="O208">
        <v>1268028000</v>
      </c>
      <c r="P208" s="8">
        <f t="shared" si="11"/>
        <v>40245.25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15.75" customHeight="1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5">
        <f t="shared" si="9"/>
        <v>426</v>
      </c>
      <c r="G209" t="s">
        <v>20</v>
      </c>
      <c r="H209">
        <v>43</v>
      </c>
      <c r="I209" s="5">
        <f>IFERROR(E209/H209,"0")</f>
        <v>99</v>
      </c>
      <c r="J209" t="s">
        <v>21</v>
      </c>
      <c r="L209" t="s">
        <v>22</v>
      </c>
      <c r="M209">
        <v>1535432400</v>
      </c>
      <c r="N209" s="8">
        <f t="shared" si="10"/>
        <v>43340.208333333328</v>
      </c>
      <c r="O209">
        <v>1537160400</v>
      </c>
      <c r="P209" s="8">
        <f t="shared" si="11"/>
        <v>43360.208333333328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ht="15.75" hidden="1" customHeight="1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5">
        <f t="shared" si="9"/>
        <v>101</v>
      </c>
      <c r="G210" t="s">
        <v>20</v>
      </c>
      <c r="H210">
        <v>2053</v>
      </c>
      <c r="I210" s="5">
        <f>IFERROR(E210/H210,"0")</f>
        <v>96.984900146127615</v>
      </c>
      <c r="J210" t="s">
        <v>21</v>
      </c>
      <c r="L210" t="s">
        <v>22</v>
      </c>
      <c r="M210">
        <v>1510207200</v>
      </c>
      <c r="N210" s="8">
        <f t="shared" si="10"/>
        <v>43048.25</v>
      </c>
      <c r="O210">
        <v>1512280800</v>
      </c>
      <c r="P210" s="8">
        <f t="shared" si="11"/>
        <v>43072.25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ht="15.75" hidden="1" customHeight="1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5">
        <f t="shared" si="9"/>
        <v>21</v>
      </c>
      <c r="G211" t="s">
        <v>47</v>
      </c>
      <c r="H211">
        <v>808</v>
      </c>
      <c r="I211" s="5">
        <f>IFERROR(E211/H211,"0")</f>
        <v>51.004950495049506</v>
      </c>
      <c r="J211" t="s">
        <v>26</v>
      </c>
      <c r="L211" t="s">
        <v>27</v>
      </c>
      <c r="M211">
        <v>1462510800</v>
      </c>
      <c r="N211" s="8">
        <f t="shared" si="10"/>
        <v>42496.208333333328</v>
      </c>
      <c r="O211">
        <v>1463115600</v>
      </c>
      <c r="P211" s="8">
        <f t="shared" si="11"/>
        <v>42503.208333333328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ht="15.75" hidden="1" customHeight="1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5">
        <f t="shared" si="9"/>
        <v>67</v>
      </c>
      <c r="G212" t="s">
        <v>14</v>
      </c>
      <c r="H212">
        <v>226</v>
      </c>
      <c r="I212" s="5">
        <f>IFERROR(E212/H212,"0")</f>
        <v>28.044247787610619</v>
      </c>
      <c r="J212" t="s">
        <v>36</v>
      </c>
      <c r="L212" t="s">
        <v>37</v>
      </c>
      <c r="M212">
        <v>1488520800</v>
      </c>
      <c r="N212" s="8">
        <f t="shared" si="10"/>
        <v>42797.25</v>
      </c>
      <c r="O212">
        <v>1490850000</v>
      </c>
      <c r="P212" s="8">
        <f t="shared" si="11"/>
        <v>42824.208333333328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15.75" hidden="1" customHeight="1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5">
        <f t="shared" si="9"/>
        <v>95</v>
      </c>
      <c r="G213" t="s">
        <v>14</v>
      </c>
      <c r="H213">
        <v>1625</v>
      </c>
      <c r="I213" s="5">
        <f>IFERROR(E213/H213,"0")</f>
        <v>60.984615384615381</v>
      </c>
      <c r="J213" t="s">
        <v>21</v>
      </c>
      <c r="L213" t="s">
        <v>22</v>
      </c>
      <c r="M213">
        <v>1377579600</v>
      </c>
      <c r="N213" s="8">
        <f t="shared" si="10"/>
        <v>41513.208333333336</v>
      </c>
      <c r="O213">
        <v>1379653200</v>
      </c>
      <c r="P213" s="8">
        <f t="shared" si="11"/>
        <v>41537.208333333336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15.75" hidden="1" customHeight="1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5">
        <f t="shared" si="9"/>
        <v>152</v>
      </c>
      <c r="G214" t="s">
        <v>20</v>
      </c>
      <c r="H214">
        <v>168</v>
      </c>
      <c r="I214" s="5">
        <f>IFERROR(E214/H214,"0")</f>
        <v>73.214285714285708</v>
      </c>
      <c r="J214" t="s">
        <v>21</v>
      </c>
      <c r="L214" t="s">
        <v>22</v>
      </c>
      <c r="M214">
        <v>1576389600</v>
      </c>
      <c r="N214" s="8">
        <f t="shared" si="10"/>
        <v>43814.25</v>
      </c>
      <c r="O214">
        <v>1580364000</v>
      </c>
      <c r="P214" s="8">
        <f t="shared" si="11"/>
        <v>43860.25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15.75" hidden="1" customHeight="1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5">
        <f t="shared" si="9"/>
        <v>195</v>
      </c>
      <c r="G215" t="s">
        <v>20</v>
      </c>
      <c r="H215">
        <v>4289</v>
      </c>
      <c r="I215" s="5">
        <f>IFERROR(E215/H215,"0")</f>
        <v>39.997435299603637</v>
      </c>
      <c r="J215" t="s">
        <v>21</v>
      </c>
      <c r="L215" t="s">
        <v>22</v>
      </c>
      <c r="M215">
        <v>1289019600</v>
      </c>
      <c r="N215" s="8">
        <f t="shared" si="10"/>
        <v>40488.208333333336</v>
      </c>
      <c r="O215">
        <v>1289714400</v>
      </c>
      <c r="P215" s="8">
        <f t="shared" si="11"/>
        <v>40496.25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ht="15.75" customHeight="1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5">
        <f t="shared" si="9"/>
        <v>1023</v>
      </c>
      <c r="G216" t="s">
        <v>20</v>
      </c>
      <c r="H216">
        <v>165</v>
      </c>
      <c r="I216" s="5">
        <f>IFERROR(E216/H216,"0")</f>
        <v>86.812121212121212</v>
      </c>
      <c r="J216" t="s">
        <v>21</v>
      </c>
      <c r="L216" t="s">
        <v>22</v>
      </c>
      <c r="M216">
        <v>1282194000</v>
      </c>
      <c r="N216" s="8">
        <f t="shared" si="10"/>
        <v>40409.208333333336</v>
      </c>
      <c r="O216">
        <v>1282712400</v>
      </c>
      <c r="P216" s="8">
        <f t="shared" si="11"/>
        <v>40415.208333333336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ht="15.75" hidden="1" customHeight="1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5">
        <f t="shared" si="9"/>
        <v>4</v>
      </c>
      <c r="G217" t="s">
        <v>14</v>
      </c>
      <c r="H217">
        <v>143</v>
      </c>
      <c r="I217" s="5">
        <f>IFERROR(E217/H217,"0")</f>
        <v>42.125874125874127</v>
      </c>
      <c r="J217" t="s">
        <v>21</v>
      </c>
      <c r="L217" t="s">
        <v>22</v>
      </c>
      <c r="M217">
        <v>1550037600</v>
      </c>
      <c r="N217" s="8">
        <f t="shared" si="10"/>
        <v>43509.25</v>
      </c>
      <c r="O217">
        <v>1550210400</v>
      </c>
      <c r="P217" s="8">
        <f t="shared" si="11"/>
        <v>43511.25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ht="15.75" hidden="1" customHeight="1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5">
        <f t="shared" si="9"/>
        <v>155</v>
      </c>
      <c r="G218" t="s">
        <v>20</v>
      </c>
      <c r="H218">
        <v>1815</v>
      </c>
      <c r="I218" s="5">
        <f>IFERROR(E218/H218,"0")</f>
        <v>103.97851239669421</v>
      </c>
      <c r="J218" t="s">
        <v>21</v>
      </c>
      <c r="L218" t="s">
        <v>22</v>
      </c>
      <c r="M218">
        <v>1321941600</v>
      </c>
      <c r="N218" s="8">
        <f t="shared" si="10"/>
        <v>40869.25</v>
      </c>
      <c r="O218">
        <v>1322114400</v>
      </c>
      <c r="P218" s="8">
        <f t="shared" si="11"/>
        <v>40871.25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ht="15.75" hidden="1" customHeight="1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5">
        <f t="shared" si="9"/>
        <v>45</v>
      </c>
      <c r="G219" t="s">
        <v>14</v>
      </c>
      <c r="H219">
        <v>934</v>
      </c>
      <c r="I219" s="5">
        <f>IFERROR(E219/H219,"0")</f>
        <v>62.003211991434689</v>
      </c>
      <c r="J219" t="s">
        <v>21</v>
      </c>
      <c r="L219" t="s">
        <v>22</v>
      </c>
      <c r="M219">
        <v>1556427600</v>
      </c>
      <c r="N219" s="8">
        <f t="shared" si="10"/>
        <v>43583.208333333328</v>
      </c>
      <c r="O219">
        <v>1557205200</v>
      </c>
      <c r="P219" s="8">
        <f t="shared" si="11"/>
        <v>43592.208333333328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ht="15.75" customHeight="1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5">
        <f t="shared" si="9"/>
        <v>216</v>
      </c>
      <c r="G220" t="s">
        <v>20</v>
      </c>
      <c r="H220">
        <v>397</v>
      </c>
      <c r="I220" s="5">
        <f>IFERROR(E220/H220,"0")</f>
        <v>31.005037783375315</v>
      </c>
      <c r="J220" t="s">
        <v>40</v>
      </c>
      <c r="L220" t="s">
        <v>41</v>
      </c>
      <c r="M220">
        <v>1320991200</v>
      </c>
      <c r="N220" s="8">
        <f t="shared" si="10"/>
        <v>40858.25</v>
      </c>
      <c r="O220">
        <v>1323928800</v>
      </c>
      <c r="P220" s="8">
        <f t="shared" si="11"/>
        <v>40892.25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ht="15.75" customHeight="1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5">
        <f t="shared" si="9"/>
        <v>332</v>
      </c>
      <c r="G221" t="s">
        <v>20</v>
      </c>
      <c r="H221">
        <v>1539</v>
      </c>
      <c r="I221" s="5">
        <f>IFERROR(E221/H221,"0")</f>
        <v>89.991552956465242</v>
      </c>
      <c r="J221" t="s">
        <v>21</v>
      </c>
      <c r="L221" t="s">
        <v>22</v>
      </c>
      <c r="M221">
        <v>1345093200</v>
      </c>
      <c r="N221" s="8">
        <f t="shared" si="10"/>
        <v>41137.208333333336</v>
      </c>
      <c r="O221">
        <v>1346130000</v>
      </c>
      <c r="P221" s="8">
        <f t="shared" si="11"/>
        <v>41149.208333333336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ht="15.75" hidden="1" customHeight="1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5">
        <f t="shared" si="9"/>
        <v>8</v>
      </c>
      <c r="G222" t="s">
        <v>14</v>
      </c>
      <c r="H222">
        <v>17</v>
      </c>
      <c r="I222" s="5">
        <f>IFERROR(E222/H222,"0")</f>
        <v>39.235294117647058</v>
      </c>
      <c r="J222" t="s">
        <v>21</v>
      </c>
      <c r="L222" t="s">
        <v>22</v>
      </c>
      <c r="M222">
        <v>1309496400</v>
      </c>
      <c r="N222" s="8">
        <f t="shared" si="10"/>
        <v>40725.208333333336</v>
      </c>
      <c r="O222">
        <v>1311051600</v>
      </c>
      <c r="P222" s="8">
        <f t="shared" si="11"/>
        <v>40743.208333333336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15.75" hidden="1" customHeight="1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5">
        <f t="shared" si="9"/>
        <v>99</v>
      </c>
      <c r="G223" t="s">
        <v>14</v>
      </c>
      <c r="H223">
        <v>2179</v>
      </c>
      <c r="I223" s="5">
        <f>IFERROR(E223/H223,"0")</f>
        <v>54.993116108306566</v>
      </c>
      <c r="J223" t="s">
        <v>21</v>
      </c>
      <c r="L223" t="s">
        <v>22</v>
      </c>
      <c r="M223">
        <v>1340254800</v>
      </c>
      <c r="N223" s="8">
        <f t="shared" si="10"/>
        <v>41081.208333333336</v>
      </c>
      <c r="O223">
        <v>1340427600</v>
      </c>
      <c r="P223" s="8">
        <f t="shared" si="11"/>
        <v>41083.208333333336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ht="15.75" hidden="1" customHeight="1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5">
        <f t="shared" si="9"/>
        <v>138</v>
      </c>
      <c r="G224" t="s">
        <v>20</v>
      </c>
      <c r="H224">
        <v>138</v>
      </c>
      <c r="I224" s="5">
        <f>IFERROR(E224/H224,"0")</f>
        <v>47.992753623188406</v>
      </c>
      <c r="J224" t="s">
        <v>21</v>
      </c>
      <c r="L224" t="s">
        <v>22</v>
      </c>
      <c r="M224">
        <v>1412226000</v>
      </c>
      <c r="N224" s="8">
        <f t="shared" si="10"/>
        <v>41914.208333333336</v>
      </c>
      <c r="O224">
        <v>1412312400</v>
      </c>
      <c r="P224" s="8">
        <f t="shared" si="11"/>
        <v>41915.208333333336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ht="15.75" hidden="1" customHeight="1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5">
        <f t="shared" si="9"/>
        <v>94</v>
      </c>
      <c r="G225" t="s">
        <v>14</v>
      </c>
      <c r="H225">
        <v>931</v>
      </c>
      <c r="I225" s="5">
        <f>IFERROR(E225/H225,"0")</f>
        <v>87.966702470461868</v>
      </c>
      <c r="J225" t="s">
        <v>21</v>
      </c>
      <c r="L225" t="s">
        <v>22</v>
      </c>
      <c r="M225">
        <v>1458104400</v>
      </c>
      <c r="N225" s="8">
        <f t="shared" si="10"/>
        <v>42445.208333333328</v>
      </c>
      <c r="O225">
        <v>1459314000</v>
      </c>
      <c r="P225" s="8">
        <f t="shared" si="11"/>
        <v>42459.208333333328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ht="15.75" customHeight="1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5">
        <f t="shared" si="9"/>
        <v>404</v>
      </c>
      <c r="G226" t="s">
        <v>20</v>
      </c>
      <c r="H226">
        <v>3594</v>
      </c>
      <c r="I226" s="5">
        <f>IFERROR(E226/H226,"0")</f>
        <v>51.999165275459099</v>
      </c>
      <c r="J226" t="s">
        <v>21</v>
      </c>
      <c r="L226" t="s">
        <v>22</v>
      </c>
      <c r="M226">
        <v>1411534800</v>
      </c>
      <c r="N226" s="8">
        <f t="shared" si="10"/>
        <v>41906.208333333336</v>
      </c>
      <c r="O226">
        <v>1415426400</v>
      </c>
      <c r="P226" s="8">
        <f t="shared" si="11"/>
        <v>41951.25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ht="15.75" customHeight="1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5">
        <f t="shared" si="9"/>
        <v>260</v>
      </c>
      <c r="G227" t="s">
        <v>20</v>
      </c>
      <c r="H227">
        <v>5880</v>
      </c>
      <c r="I227" s="5">
        <f>IFERROR(E227/H227,"0")</f>
        <v>29.999659863945578</v>
      </c>
      <c r="J227" t="s">
        <v>21</v>
      </c>
      <c r="L227" t="s">
        <v>22</v>
      </c>
      <c r="M227">
        <v>1399093200</v>
      </c>
      <c r="N227" s="8">
        <f t="shared" si="10"/>
        <v>41762.208333333336</v>
      </c>
      <c r="O227">
        <v>1399093200</v>
      </c>
      <c r="P227" s="8">
        <f t="shared" si="11"/>
        <v>41762.208333333336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ht="15.75" customHeight="1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5">
        <f t="shared" si="9"/>
        <v>367</v>
      </c>
      <c r="G228" t="s">
        <v>20</v>
      </c>
      <c r="H228">
        <v>112</v>
      </c>
      <c r="I228" s="5">
        <f>IFERROR(E228/H228,"0")</f>
        <v>98.205357142857139</v>
      </c>
      <c r="J228" t="s">
        <v>21</v>
      </c>
      <c r="L228" t="s">
        <v>22</v>
      </c>
      <c r="M228">
        <v>1270702800</v>
      </c>
      <c r="N228" s="8">
        <f t="shared" si="10"/>
        <v>40276.208333333336</v>
      </c>
      <c r="O228">
        <v>1273899600</v>
      </c>
      <c r="P228" s="8">
        <f t="shared" si="11"/>
        <v>40313.208333333336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ht="15.75" hidden="1" customHeight="1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5">
        <f t="shared" si="9"/>
        <v>169</v>
      </c>
      <c r="G229" t="s">
        <v>20</v>
      </c>
      <c r="H229">
        <v>943</v>
      </c>
      <c r="I229" s="5">
        <f>IFERROR(E229/H229,"0")</f>
        <v>108.96182396606575</v>
      </c>
      <c r="J229" t="s">
        <v>21</v>
      </c>
      <c r="L229" t="s">
        <v>22</v>
      </c>
      <c r="M229">
        <v>1431666000</v>
      </c>
      <c r="N229" s="8">
        <f t="shared" si="10"/>
        <v>42139.208333333328</v>
      </c>
      <c r="O229">
        <v>1432184400</v>
      </c>
      <c r="P229" s="8">
        <f t="shared" si="11"/>
        <v>42145.208333333328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ht="15.75" hidden="1" customHeight="1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5">
        <f t="shared" si="9"/>
        <v>120</v>
      </c>
      <c r="G230" t="s">
        <v>20</v>
      </c>
      <c r="H230">
        <v>2468</v>
      </c>
      <c r="I230" s="5">
        <f>IFERROR(E230/H230,"0")</f>
        <v>66.998379254457049</v>
      </c>
      <c r="J230" t="s">
        <v>21</v>
      </c>
      <c r="L230" t="s">
        <v>22</v>
      </c>
      <c r="M230">
        <v>1472619600</v>
      </c>
      <c r="N230" s="8">
        <f t="shared" si="10"/>
        <v>42613.208333333328</v>
      </c>
      <c r="O230">
        <v>1474779600</v>
      </c>
      <c r="P230" s="8">
        <f t="shared" si="11"/>
        <v>42638.208333333328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ht="15.75" hidden="1" customHeight="1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5">
        <f t="shared" si="9"/>
        <v>194</v>
      </c>
      <c r="G231" t="s">
        <v>20</v>
      </c>
      <c r="H231">
        <v>2551</v>
      </c>
      <c r="I231" s="5">
        <f>IFERROR(E231/H231,"0")</f>
        <v>64.99333594668758</v>
      </c>
      <c r="J231" t="s">
        <v>21</v>
      </c>
      <c r="L231" t="s">
        <v>22</v>
      </c>
      <c r="M231">
        <v>1496293200</v>
      </c>
      <c r="N231" s="8">
        <f t="shared" si="10"/>
        <v>42887.208333333328</v>
      </c>
      <c r="O231">
        <v>1500440400</v>
      </c>
      <c r="P231" s="8">
        <f t="shared" si="11"/>
        <v>42935.208333333328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ht="15.75" customHeight="1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5">
        <f t="shared" si="9"/>
        <v>420</v>
      </c>
      <c r="G232" t="s">
        <v>20</v>
      </c>
      <c r="H232">
        <v>101</v>
      </c>
      <c r="I232" s="5">
        <f>IFERROR(E232/H232,"0")</f>
        <v>99.841584158415841</v>
      </c>
      <c r="J232" t="s">
        <v>21</v>
      </c>
      <c r="L232" t="s">
        <v>22</v>
      </c>
      <c r="M232">
        <v>1575612000</v>
      </c>
      <c r="N232" s="8">
        <f t="shared" si="10"/>
        <v>43805.25</v>
      </c>
      <c r="O232">
        <v>1575612000</v>
      </c>
      <c r="P232" s="8">
        <f t="shared" si="11"/>
        <v>43805.25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ht="15.75" hidden="1" customHeight="1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5">
        <f t="shared" si="9"/>
        <v>77</v>
      </c>
      <c r="G233" t="s">
        <v>74</v>
      </c>
      <c r="H233">
        <v>67</v>
      </c>
      <c r="I233" s="5">
        <f>IFERROR(E233/H233,"0")</f>
        <v>82.432835820895519</v>
      </c>
      <c r="J233" t="s">
        <v>21</v>
      </c>
      <c r="L233" t="s">
        <v>22</v>
      </c>
      <c r="M233">
        <v>1369112400</v>
      </c>
      <c r="N233" s="8">
        <f t="shared" si="10"/>
        <v>41415.208333333336</v>
      </c>
      <c r="O233">
        <v>1374123600</v>
      </c>
      <c r="P233" s="8">
        <f t="shared" si="11"/>
        <v>41473.208333333336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ht="15.75" hidden="1" customHeight="1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5">
        <f t="shared" si="9"/>
        <v>171</v>
      </c>
      <c r="G234" t="s">
        <v>20</v>
      </c>
      <c r="H234">
        <v>92</v>
      </c>
      <c r="I234" s="5">
        <f>IFERROR(E234/H234,"0")</f>
        <v>63.293478260869563</v>
      </c>
      <c r="J234" t="s">
        <v>21</v>
      </c>
      <c r="L234" t="s">
        <v>22</v>
      </c>
      <c r="M234">
        <v>1469422800</v>
      </c>
      <c r="N234" s="8">
        <f t="shared" si="10"/>
        <v>42576.208333333328</v>
      </c>
      <c r="O234">
        <v>1469509200</v>
      </c>
      <c r="P234" s="8">
        <f t="shared" si="11"/>
        <v>42577.208333333328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ht="15.75" hidden="1" customHeight="1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5">
        <f t="shared" si="9"/>
        <v>158</v>
      </c>
      <c r="G235" t="s">
        <v>20</v>
      </c>
      <c r="H235">
        <v>62</v>
      </c>
      <c r="I235" s="5">
        <f>IFERROR(E235/H235,"0")</f>
        <v>96.774193548387103</v>
      </c>
      <c r="J235" t="s">
        <v>21</v>
      </c>
      <c r="L235" t="s">
        <v>22</v>
      </c>
      <c r="M235">
        <v>1307854800</v>
      </c>
      <c r="N235" s="8">
        <f t="shared" si="10"/>
        <v>40706.208333333336</v>
      </c>
      <c r="O235">
        <v>1309237200</v>
      </c>
      <c r="P235" s="8">
        <f t="shared" si="11"/>
        <v>40722.208333333336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ht="15.75" hidden="1" customHeight="1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5">
        <f t="shared" si="9"/>
        <v>109</v>
      </c>
      <c r="G236" t="s">
        <v>20</v>
      </c>
      <c r="H236">
        <v>149</v>
      </c>
      <c r="I236" s="5">
        <f>IFERROR(E236/H236,"0")</f>
        <v>54.906040268456373</v>
      </c>
      <c r="J236" t="s">
        <v>107</v>
      </c>
      <c r="L236" t="s">
        <v>108</v>
      </c>
      <c r="M236">
        <v>1503378000</v>
      </c>
      <c r="N236" s="8">
        <f t="shared" si="10"/>
        <v>42969.208333333328</v>
      </c>
      <c r="O236">
        <v>1503982800</v>
      </c>
      <c r="P236" s="8">
        <f t="shared" si="11"/>
        <v>42976.208333333328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15.75" hidden="1" customHeight="1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5">
        <f t="shared" si="9"/>
        <v>42</v>
      </c>
      <c r="G237" t="s">
        <v>14</v>
      </c>
      <c r="H237">
        <v>92</v>
      </c>
      <c r="I237" s="5">
        <f>IFERROR(E237/H237,"0")</f>
        <v>39.010869565217391</v>
      </c>
      <c r="J237" t="s">
        <v>21</v>
      </c>
      <c r="L237" t="s">
        <v>22</v>
      </c>
      <c r="M237">
        <v>1486965600</v>
      </c>
      <c r="N237" s="8">
        <f t="shared" si="10"/>
        <v>42779.25</v>
      </c>
      <c r="O237">
        <v>1487397600</v>
      </c>
      <c r="P237" s="8">
        <f t="shared" si="11"/>
        <v>42784.25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ht="15.75" hidden="1" customHeight="1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5">
        <f t="shared" si="9"/>
        <v>11</v>
      </c>
      <c r="G238" t="s">
        <v>14</v>
      </c>
      <c r="H238">
        <v>57</v>
      </c>
      <c r="I238" s="5">
        <f>IFERROR(E238/H238,"0")</f>
        <v>75.84210526315789</v>
      </c>
      <c r="J238" t="s">
        <v>26</v>
      </c>
      <c r="L238" t="s">
        <v>27</v>
      </c>
      <c r="M238">
        <v>1561438800</v>
      </c>
      <c r="N238" s="8">
        <f t="shared" si="10"/>
        <v>43641.208333333328</v>
      </c>
      <c r="O238">
        <v>1562043600</v>
      </c>
      <c r="P238" s="8">
        <f t="shared" si="11"/>
        <v>43648.208333333328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15.75" hidden="1" customHeight="1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5">
        <f t="shared" si="9"/>
        <v>159</v>
      </c>
      <c r="G239" t="s">
        <v>20</v>
      </c>
      <c r="H239">
        <v>329</v>
      </c>
      <c r="I239" s="5">
        <f>IFERROR(E239/H239,"0")</f>
        <v>45.051671732522799</v>
      </c>
      <c r="J239" t="s">
        <v>21</v>
      </c>
      <c r="L239" t="s">
        <v>22</v>
      </c>
      <c r="M239">
        <v>1398402000</v>
      </c>
      <c r="N239" s="8">
        <f t="shared" si="10"/>
        <v>41754.208333333336</v>
      </c>
      <c r="O239">
        <v>1398574800</v>
      </c>
      <c r="P239" s="8">
        <f t="shared" si="11"/>
        <v>41756.208333333336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ht="15.75" customHeight="1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5">
        <f t="shared" si="9"/>
        <v>422</v>
      </c>
      <c r="G240" t="s">
        <v>20</v>
      </c>
      <c r="H240">
        <v>97</v>
      </c>
      <c r="I240" s="5">
        <f>IFERROR(E240/H240,"0")</f>
        <v>104.51546391752578</v>
      </c>
      <c r="J240" t="s">
        <v>36</v>
      </c>
      <c r="L240" t="s">
        <v>37</v>
      </c>
      <c r="M240">
        <v>1513231200</v>
      </c>
      <c r="N240" s="8">
        <f t="shared" si="10"/>
        <v>43083.25</v>
      </c>
      <c r="O240">
        <v>1515391200</v>
      </c>
      <c r="P240" s="8">
        <f t="shared" si="11"/>
        <v>43108.25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15.75" hidden="1" customHeight="1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5">
        <f t="shared" si="9"/>
        <v>98</v>
      </c>
      <c r="G241" t="s">
        <v>14</v>
      </c>
      <c r="H241">
        <v>41</v>
      </c>
      <c r="I241" s="5">
        <f>IFERROR(E241/H241,"0")</f>
        <v>76.268292682926827</v>
      </c>
      <c r="J241" t="s">
        <v>21</v>
      </c>
      <c r="L241" t="s">
        <v>22</v>
      </c>
      <c r="M241">
        <v>1440824400</v>
      </c>
      <c r="N241" s="8">
        <f t="shared" si="10"/>
        <v>42245.208333333328</v>
      </c>
      <c r="O241">
        <v>1441170000</v>
      </c>
      <c r="P241" s="8">
        <f t="shared" si="11"/>
        <v>42249.208333333328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ht="15.75" customHeight="1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5">
        <f t="shared" si="9"/>
        <v>419</v>
      </c>
      <c r="G242" t="s">
        <v>20</v>
      </c>
      <c r="H242">
        <v>1784</v>
      </c>
      <c r="I242" s="5">
        <f>IFERROR(E242/H242,"0")</f>
        <v>69.015695067264573</v>
      </c>
      <c r="J242" t="s">
        <v>21</v>
      </c>
      <c r="L242" t="s">
        <v>22</v>
      </c>
      <c r="M242">
        <v>1281070800</v>
      </c>
      <c r="N242" s="8">
        <f t="shared" si="10"/>
        <v>40396.208333333336</v>
      </c>
      <c r="O242">
        <v>1281157200</v>
      </c>
      <c r="P242" s="8">
        <f t="shared" si="11"/>
        <v>40397.208333333336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ht="15.75" hidden="1" customHeight="1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5">
        <f t="shared" si="9"/>
        <v>102</v>
      </c>
      <c r="G243" t="s">
        <v>20</v>
      </c>
      <c r="H243">
        <v>1684</v>
      </c>
      <c r="I243" s="5">
        <f>IFERROR(E243/H243,"0")</f>
        <v>101.97684085510689</v>
      </c>
      <c r="J243" t="s">
        <v>26</v>
      </c>
      <c r="L243" t="s">
        <v>27</v>
      </c>
      <c r="M243">
        <v>1397365200</v>
      </c>
      <c r="N243" s="8">
        <f t="shared" si="10"/>
        <v>41742.208333333336</v>
      </c>
      <c r="O243">
        <v>1398229200</v>
      </c>
      <c r="P243" s="8">
        <f t="shared" si="11"/>
        <v>41752.208333333336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ht="15.75" hidden="1" customHeight="1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5">
        <f t="shared" si="9"/>
        <v>128</v>
      </c>
      <c r="G244" t="s">
        <v>20</v>
      </c>
      <c r="H244">
        <v>250</v>
      </c>
      <c r="I244" s="5">
        <f>IFERROR(E244/H244,"0")</f>
        <v>42.915999999999997</v>
      </c>
      <c r="J244" t="s">
        <v>21</v>
      </c>
      <c r="L244" t="s">
        <v>22</v>
      </c>
      <c r="M244">
        <v>1494392400</v>
      </c>
      <c r="N244" s="8">
        <f t="shared" si="10"/>
        <v>42865.208333333328</v>
      </c>
      <c r="O244">
        <v>1495256400</v>
      </c>
      <c r="P244" s="8">
        <f t="shared" si="11"/>
        <v>42875.208333333328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15.75" customHeight="1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5">
        <f t="shared" si="9"/>
        <v>445</v>
      </c>
      <c r="G245" t="s">
        <v>20</v>
      </c>
      <c r="H245">
        <v>238</v>
      </c>
      <c r="I245" s="5">
        <f>IFERROR(E245/H245,"0")</f>
        <v>43.025210084033617</v>
      </c>
      <c r="J245" t="s">
        <v>21</v>
      </c>
      <c r="L245" t="s">
        <v>22</v>
      </c>
      <c r="M245">
        <v>1520143200</v>
      </c>
      <c r="N245" s="8">
        <f t="shared" si="10"/>
        <v>43163.25</v>
      </c>
      <c r="O245">
        <v>1520402400</v>
      </c>
      <c r="P245" s="8">
        <f t="shared" si="11"/>
        <v>43166.25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15.75" customHeight="1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5">
        <f t="shared" si="9"/>
        <v>570</v>
      </c>
      <c r="G246" t="s">
        <v>20</v>
      </c>
      <c r="H246">
        <v>53</v>
      </c>
      <c r="I246" s="5">
        <f>IFERROR(E246/H246,"0")</f>
        <v>75.245283018867923</v>
      </c>
      <c r="J246" t="s">
        <v>21</v>
      </c>
      <c r="L246" t="s">
        <v>22</v>
      </c>
      <c r="M246">
        <v>1405314000</v>
      </c>
      <c r="N246" s="8">
        <f t="shared" si="10"/>
        <v>41834.208333333336</v>
      </c>
      <c r="O246">
        <v>1409806800</v>
      </c>
      <c r="P246" s="8">
        <f t="shared" si="11"/>
        <v>41886.208333333336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ht="15.75" customHeight="1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5">
        <f t="shared" si="9"/>
        <v>509</v>
      </c>
      <c r="G247" t="s">
        <v>20</v>
      </c>
      <c r="H247">
        <v>214</v>
      </c>
      <c r="I247" s="5">
        <f>IFERROR(E247/H247,"0")</f>
        <v>69.023364485981304</v>
      </c>
      <c r="J247" t="s">
        <v>21</v>
      </c>
      <c r="L247" t="s">
        <v>22</v>
      </c>
      <c r="M247">
        <v>1396846800</v>
      </c>
      <c r="N247" s="8">
        <f t="shared" si="10"/>
        <v>41736.208333333336</v>
      </c>
      <c r="O247">
        <v>1396933200</v>
      </c>
      <c r="P247" s="8">
        <f t="shared" si="11"/>
        <v>41737.208333333336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ht="15.75" customHeight="1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5">
        <f t="shared" si="9"/>
        <v>326</v>
      </c>
      <c r="G248" t="s">
        <v>20</v>
      </c>
      <c r="H248">
        <v>222</v>
      </c>
      <c r="I248" s="5">
        <f>IFERROR(E248/H248,"0")</f>
        <v>65.986486486486484</v>
      </c>
      <c r="J248" t="s">
        <v>21</v>
      </c>
      <c r="L248" t="s">
        <v>22</v>
      </c>
      <c r="M248">
        <v>1375678800</v>
      </c>
      <c r="N248" s="8">
        <f t="shared" si="10"/>
        <v>41491.208333333336</v>
      </c>
      <c r="O248">
        <v>1376024400</v>
      </c>
      <c r="P248" s="8">
        <f t="shared" si="11"/>
        <v>41495.208333333336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ht="15.75" customHeight="1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5">
        <f t="shared" si="9"/>
        <v>933</v>
      </c>
      <c r="G249" t="s">
        <v>20</v>
      </c>
      <c r="H249">
        <v>1884</v>
      </c>
      <c r="I249" s="5">
        <f>IFERROR(E249/H249,"0")</f>
        <v>98.013800424628457</v>
      </c>
      <c r="J249" t="s">
        <v>21</v>
      </c>
      <c r="L249" t="s">
        <v>22</v>
      </c>
      <c r="M249">
        <v>1482386400</v>
      </c>
      <c r="N249" s="8">
        <f t="shared" si="10"/>
        <v>42726.25</v>
      </c>
      <c r="O249">
        <v>1483682400</v>
      </c>
      <c r="P249" s="8">
        <f t="shared" si="11"/>
        <v>42741.25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ht="15.75" customHeight="1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5">
        <f t="shared" si="9"/>
        <v>211</v>
      </c>
      <c r="G250" t="s">
        <v>20</v>
      </c>
      <c r="H250">
        <v>218</v>
      </c>
      <c r="I250" s="5">
        <f>IFERROR(E250/H250,"0")</f>
        <v>60.105504587155963</v>
      </c>
      <c r="J250" t="s">
        <v>26</v>
      </c>
      <c r="L250" t="s">
        <v>27</v>
      </c>
      <c r="M250">
        <v>1420005600</v>
      </c>
      <c r="N250" s="8">
        <f t="shared" si="10"/>
        <v>42004.25</v>
      </c>
      <c r="O250">
        <v>1420437600</v>
      </c>
      <c r="P250" s="8">
        <f t="shared" si="11"/>
        <v>42009.25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ht="15.75" customHeight="1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5">
        <f t="shared" si="9"/>
        <v>273</v>
      </c>
      <c r="G251" t="s">
        <v>20</v>
      </c>
      <c r="H251">
        <v>6465</v>
      </c>
      <c r="I251" s="5">
        <f>IFERROR(E251/H251,"0")</f>
        <v>26.000773395204948</v>
      </c>
      <c r="J251" t="s">
        <v>21</v>
      </c>
      <c r="L251" t="s">
        <v>22</v>
      </c>
      <c r="M251">
        <v>1420178400</v>
      </c>
      <c r="N251" s="8">
        <f t="shared" si="10"/>
        <v>42006.25</v>
      </c>
      <c r="O251">
        <v>1420783200</v>
      </c>
      <c r="P251" s="8">
        <f t="shared" si="11"/>
        <v>42013.25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ht="15.75" hidden="1" customHeight="1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5">
        <f t="shared" si="9"/>
        <v>3</v>
      </c>
      <c r="G252" t="s">
        <v>14</v>
      </c>
      <c r="H252">
        <v>1</v>
      </c>
      <c r="I252" s="5">
        <f>IFERROR(E252/H252,"0")</f>
        <v>3</v>
      </c>
      <c r="J252" t="s">
        <v>21</v>
      </c>
      <c r="L252" t="s">
        <v>22</v>
      </c>
      <c r="M252">
        <v>1264399200</v>
      </c>
      <c r="N252" s="8">
        <f t="shared" si="10"/>
        <v>40203.25</v>
      </c>
      <c r="O252">
        <v>1267423200</v>
      </c>
      <c r="P252" s="8">
        <f t="shared" si="11"/>
        <v>40238.25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ht="15.75" hidden="1" customHeight="1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5">
        <f t="shared" si="9"/>
        <v>54</v>
      </c>
      <c r="G253" t="s">
        <v>14</v>
      </c>
      <c r="H253">
        <v>101</v>
      </c>
      <c r="I253" s="5">
        <f>IFERROR(E253/H253,"0")</f>
        <v>38.019801980198018</v>
      </c>
      <c r="J253" t="s">
        <v>21</v>
      </c>
      <c r="L253" t="s">
        <v>22</v>
      </c>
      <c r="M253">
        <v>1355032800</v>
      </c>
      <c r="N253" s="8">
        <f t="shared" si="10"/>
        <v>41252.25</v>
      </c>
      <c r="O253">
        <v>1355205600</v>
      </c>
      <c r="P253" s="8">
        <f t="shared" si="11"/>
        <v>41254.25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15.75" customHeight="1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5">
        <f t="shared" si="9"/>
        <v>626</v>
      </c>
      <c r="G254" t="s">
        <v>20</v>
      </c>
      <c r="H254">
        <v>59</v>
      </c>
      <c r="I254" s="5">
        <f>IFERROR(E254/H254,"0")</f>
        <v>106.15254237288136</v>
      </c>
      <c r="J254" t="s">
        <v>21</v>
      </c>
      <c r="L254" t="s">
        <v>22</v>
      </c>
      <c r="M254">
        <v>1382677200</v>
      </c>
      <c r="N254" s="8">
        <f t="shared" si="10"/>
        <v>41572.208333333336</v>
      </c>
      <c r="O254">
        <v>1383109200</v>
      </c>
      <c r="P254" s="8">
        <f t="shared" si="11"/>
        <v>41577.208333333336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ht="15.75" hidden="1" customHeight="1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5">
        <f t="shared" si="9"/>
        <v>89</v>
      </c>
      <c r="G255" t="s">
        <v>14</v>
      </c>
      <c r="H255">
        <v>1335</v>
      </c>
      <c r="I255" s="5">
        <f>IFERROR(E255/H255,"0")</f>
        <v>81.019475655430711</v>
      </c>
      <c r="J255" t="s">
        <v>15</v>
      </c>
      <c r="L255" t="s">
        <v>16</v>
      </c>
      <c r="M255">
        <v>1302238800</v>
      </c>
      <c r="N255" s="8">
        <f t="shared" si="10"/>
        <v>40641.208333333336</v>
      </c>
      <c r="O255">
        <v>1303275600</v>
      </c>
      <c r="P255" s="8">
        <f t="shared" si="11"/>
        <v>40653.208333333336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15.75" hidden="1" customHeight="1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5">
        <f t="shared" si="9"/>
        <v>185</v>
      </c>
      <c r="G256" t="s">
        <v>20</v>
      </c>
      <c r="H256">
        <v>88</v>
      </c>
      <c r="I256" s="5">
        <f>IFERROR(E256/H256,"0")</f>
        <v>96.647727272727266</v>
      </c>
      <c r="J256" t="s">
        <v>21</v>
      </c>
      <c r="L256" t="s">
        <v>22</v>
      </c>
      <c r="M256">
        <v>1487656800</v>
      </c>
      <c r="N256" s="8">
        <f t="shared" si="10"/>
        <v>42787.25</v>
      </c>
      <c r="O256">
        <v>1487829600</v>
      </c>
      <c r="P256" s="8">
        <f t="shared" si="11"/>
        <v>42789.25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15.75" hidden="1" customHeight="1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5">
        <f t="shared" si="9"/>
        <v>120</v>
      </c>
      <c r="G257" t="s">
        <v>20</v>
      </c>
      <c r="H257">
        <v>1697</v>
      </c>
      <c r="I257" s="5">
        <f>IFERROR(E257/H257,"0")</f>
        <v>57.003535651149086</v>
      </c>
      <c r="J257" t="s">
        <v>21</v>
      </c>
      <c r="L257" t="s">
        <v>22</v>
      </c>
      <c r="M257">
        <v>1297836000</v>
      </c>
      <c r="N257" s="8">
        <f t="shared" si="10"/>
        <v>40590.25</v>
      </c>
      <c r="O257">
        <v>1298268000</v>
      </c>
      <c r="P257" s="8">
        <f t="shared" si="11"/>
        <v>40595.25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ht="15.75" hidden="1" customHeight="1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5">
        <f t="shared" si="9"/>
        <v>23</v>
      </c>
      <c r="G258" t="s">
        <v>14</v>
      </c>
      <c r="H258">
        <v>15</v>
      </c>
      <c r="I258" s="5">
        <f>IFERROR(E258/H258,"0")</f>
        <v>63.93333333333333</v>
      </c>
      <c r="J258" t="s">
        <v>40</v>
      </c>
      <c r="L258" t="s">
        <v>41</v>
      </c>
      <c r="M258">
        <v>1453615200</v>
      </c>
      <c r="N258" s="8">
        <f t="shared" si="10"/>
        <v>42393.25</v>
      </c>
      <c r="O258">
        <v>1456812000</v>
      </c>
      <c r="P258" s="8">
        <f t="shared" si="11"/>
        <v>42430.25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ht="15.75" hidden="1" customHeight="1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5">
        <f t="shared" ref="F259:F322" si="12">ROUND((E259/D259)*100,0)</f>
        <v>146</v>
      </c>
      <c r="G259" t="s">
        <v>20</v>
      </c>
      <c r="H259">
        <v>92</v>
      </c>
      <c r="I259" s="5">
        <f>IFERROR(E259/H259,"0")</f>
        <v>90.456521739130437</v>
      </c>
      <c r="J259" t="s">
        <v>21</v>
      </c>
      <c r="L259" t="s">
        <v>22</v>
      </c>
      <c r="M259">
        <v>1362463200</v>
      </c>
      <c r="N259" s="8">
        <f t="shared" ref="N259:N322" si="13">(((M259/60)/60)/24)+DATE(1970,1,1)</f>
        <v>41338.25</v>
      </c>
      <c r="O259">
        <v>1363669200</v>
      </c>
      <c r="P259" s="8">
        <f t="shared" ref="P259:P322" si="14">(((O259/60)/60)/24)+DATE(1970,1,1)</f>
        <v>41352.208333333336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ht="15.75" customHeight="1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5">
        <f t="shared" si="12"/>
        <v>268</v>
      </c>
      <c r="G260" t="s">
        <v>20</v>
      </c>
      <c r="H260">
        <v>186</v>
      </c>
      <c r="I260" s="5">
        <f>IFERROR(E260/H260,"0")</f>
        <v>72.172043010752688</v>
      </c>
      <c r="J260" t="s">
        <v>21</v>
      </c>
      <c r="L260" t="s">
        <v>22</v>
      </c>
      <c r="M260">
        <v>1481176800</v>
      </c>
      <c r="N260" s="8">
        <f t="shared" si="13"/>
        <v>42712.25</v>
      </c>
      <c r="O260">
        <v>1482904800</v>
      </c>
      <c r="P260" s="8">
        <f t="shared" si="14"/>
        <v>42732.25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15.75" customHeight="1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5">
        <f t="shared" si="12"/>
        <v>598</v>
      </c>
      <c r="G261" t="s">
        <v>20</v>
      </c>
      <c r="H261">
        <v>138</v>
      </c>
      <c r="I261" s="5">
        <f>IFERROR(E261/H261,"0")</f>
        <v>77.934782608695656</v>
      </c>
      <c r="J261" t="s">
        <v>21</v>
      </c>
      <c r="L261" t="s">
        <v>22</v>
      </c>
      <c r="M261">
        <v>1354946400</v>
      </c>
      <c r="N261" s="8">
        <f t="shared" si="13"/>
        <v>41251.25</v>
      </c>
      <c r="O261">
        <v>1356588000</v>
      </c>
      <c r="P261" s="8">
        <f t="shared" si="14"/>
        <v>41270.25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ht="15.75" hidden="1" customHeight="1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5">
        <f t="shared" si="12"/>
        <v>158</v>
      </c>
      <c r="G262" t="s">
        <v>20</v>
      </c>
      <c r="H262">
        <v>261</v>
      </c>
      <c r="I262" s="5">
        <f>IFERROR(E262/H262,"0")</f>
        <v>38.065134099616856</v>
      </c>
      <c r="J262" t="s">
        <v>21</v>
      </c>
      <c r="L262" t="s">
        <v>22</v>
      </c>
      <c r="M262">
        <v>1348808400</v>
      </c>
      <c r="N262" s="8">
        <f t="shared" si="13"/>
        <v>41180.208333333336</v>
      </c>
      <c r="O262">
        <v>1349845200</v>
      </c>
      <c r="P262" s="8">
        <f t="shared" si="14"/>
        <v>41192.208333333336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15.75" hidden="1" customHeight="1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5">
        <f t="shared" si="12"/>
        <v>31</v>
      </c>
      <c r="G263" t="s">
        <v>14</v>
      </c>
      <c r="H263">
        <v>454</v>
      </c>
      <c r="I263" s="5">
        <f>IFERROR(E263/H263,"0")</f>
        <v>57.936123348017624</v>
      </c>
      <c r="J263" t="s">
        <v>21</v>
      </c>
      <c r="L263" t="s">
        <v>22</v>
      </c>
      <c r="M263">
        <v>1282712400</v>
      </c>
      <c r="N263" s="8">
        <f t="shared" si="13"/>
        <v>40415.208333333336</v>
      </c>
      <c r="O263">
        <v>1283058000</v>
      </c>
      <c r="P263" s="8">
        <f t="shared" si="14"/>
        <v>40419.208333333336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ht="15.75" customHeight="1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5">
        <f t="shared" si="12"/>
        <v>313</v>
      </c>
      <c r="G264" t="s">
        <v>20</v>
      </c>
      <c r="H264">
        <v>107</v>
      </c>
      <c r="I264" s="5">
        <f>IFERROR(E264/H264,"0")</f>
        <v>49.794392523364486</v>
      </c>
      <c r="J264" t="s">
        <v>21</v>
      </c>
      <c r="L264" t="s">
        <v>22</v>
      </c>
      <c r="M264">
        <v>1301979600</v>
      </c>
      <c r="N264" s="8">
        <f t="shared" si="13"/>
        <v>40638.208333333336</v>
      </c>
      <c r="O264">
        <v>1304226000</v>
      </c>
      <c r="P264" s="8">
        <f t="shared" si="14"/>
        <v>40664.208333333336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ht="15.75" customHeight="1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5">
        <f t="shared" si="12"/>
        <v>371</v>
      </c>
      <c r="G265" t="s">
        <v>20</v>
      </c>
      <c r="H265">
        <v>199</v>
      </c>
      <c r="I265" s="5">
        <f>IFERROR(E265/H265,"0")</f>
        <v>54.050251256281406</v>
      </c>
      <c r="J265" t="s">
        <v>21</v>
      </c>
      <c r="L265" t="s">
        <v>22</v>
      </c>
      <c r="M265">
        <v>1263016800</v>
      </c>
      <c r="N265" s="8">
        <f t="shared" si="13"/>
        <v>40187.25</v>
      </c>
      <c r="O265">
        <v>1263016800</v>
      </c>
      <c r="P265" s="8">
        <f t="shared" si="14"/>
        <v>40187.25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ht="15.75" customHeight="1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5">
        <f t="shared" si="12"/>
        <v>363</v>
      </c>
      <c r="G266" t="s">
        <v>20</v>
      </c>
      <c r="H266">
        <v>5512</v>
      </c>
      <c r="I266" s="5">
        <f>IFERROR(E266/H266,"0")</f>
        <v>30.002721335268504</v>
      </c>
      <c r="J266" t="s">
        <v>21</v>
      </c>
      <c r="L266" t="s">
        <v>22</v>
      </c>
      <c r="M266">
        <v>1360648800</v>
      </c>
      <c r="N266" s="8">
        <f t="shared" si="13"/>
        <v>41317.25</v>
      </c>
      <c r="O266">
        <v>1362031200</v>
      </c>
      <c r="P266" s="8">
        <f t="shared" si="14"/>
        <v>41333.25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ht="15.75" hidden="1" customHeight="1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5">
        <f t="shared" si="12"/>
        <v>123</v>
      </c>
      <c r="G267" t="s">
        <v>20</v>
      </c>
      <c r="H267">
        <v>86</v>
      </c>
      <c r="I267" s="5">
        <f>IFERROR(E267/H267,"0")</f>
        <v>70.127906976744185</v>
      </c>
      <c r="J267" t="s">
        <v>21</v>
      </c>
      <c r="L267" t="s">
        <v>22</v>
      </c>
      <c r="M267">
        <v>1451800800</v>
      </c>
      <c r="N267" s="8">
        <f t="shared" si="13"/>
        <v>42372.25</v>
      </c>
      <c r="O267">
        <v>1455602400</v>
      </c>
      <c r="P267" s="8">
        <f t="shared" si="14"/>
        <v>42416.25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ht="15.75" hidden="1" customHeight="1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5">
        <f t="shared" si="12"/>
        <v>77</v>
      </c>
      <c r="G268" t="s">
        <v>14</v>
      </c>
      <c r="H268">
        <v>3182</v>
      </c>
      <c r="I268" s="5">
        <f>IFERROR(E268/H268,"0")</f>
        <v>26.996228786926462</v>
      </c>
      <c r="J268" t="s">
        <v>107</v>
      </c>
      <c r="L268" t="s">
        <v>108</v>
      </c>
      <c r="M268">
        <v>1415340000</v>
      </c>
      <c r="N268" s="8">
        <f t="shared" si="13"/>
        <v>41950.25</v>
      </c>
      <c r="O268">
        <v>1418191200</v>
      </c>
      <c r="P268" s="8">
        <f t="shared" si="14"/>
        <v>41983.25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ht="15.75" customHeight="1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5">
        <f t="shared" si="12"/>
        <v>234</v>
      </c>
      <c r="G269" t="s">
        <v>20</v>
      </c>
      <c r="H269">
        <v>2768</v>
      </c>
      <c r="I269" s="5">
        <f>IFERROR(E269/H269,"0")</f>
        <v>51.990606936416185</v>
      </c>
      <c r="J269" t="s">
        <v>26</v>
      </c>
      <c r="L269" t="s">
        <v>27</v>
      </c>
      <c r="M269">
        <v>1351054800</v>
      </c>
      <c r="N269" s="8">
        <f t="shared" si="13"/>
        <v>41206.208333333336</v>
      </c>
      <c r="O269">
        <v>1352440800</v>
      </c>
      <c r="P269" s="8">
        <f t="shared" si="14"/>
        <v>41222.25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ht="15.75" hidden="1" customHeight="1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5">
        <f t="shared" si="12"/>
        <v>181</v>
      </c>
      <c r="G270" t="s">
        <v>20</v>
      </c>
      <c r="H270">
        <v>48</v>
      </c>
      <c r="I270" s="5">
        <f>IFERROR(E270/H270,"0")</f>
        <v>56.416666666666664</v>
      </c>
      <c r="J270" t="s">
        <v>21</v>
      </c>
      <c r="L270" t="s">
        <v>22</v>
      </c>
      <c r="M270">
        <v>1349326800</v>
      </c>
      <c r="N270" s="8">
        <f t="shared" si="13"/>
        <v>41186.208333333336</v>
      </c>
      <c r="O270">
        <v>1353304800</v>
      </c>
      <c r="P270" s="8">
        <f t="shared" si="14"/>
        <v>41232.25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ht="15.75" customHeight="1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5">
        <f t="shared" si="12"/>
        <v>253</v>
      </c>
      <c r="G271" t="s">
        <v>20</v>
      </c>
      <c r="H271">
        <v>87</v>
      </c>
      <c r="I271" s="5">
        <f>IFERROR(E271/H271,"0")</f>
        <v>101.63218390804597</v>
      </c>
      <c r="J271" t="s">
        <v>21</v>
      </c>
      <c r="L271" t="s">
        <v>22</v>
      </c>
      <c r="M271">
        <v>1548914400</v>
      </c>
      <c r="N271" s="8">
        <f t="shared" si="13"/>
        <v>43496.25</v>
      </c>
      <c r="O271">
        <v>1550728800</v>
      </c>
      <c r="P271" s="8">
        <f t="shared" si="14"/>
        <v>43517.25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ht="15.75" hidden="1" customHeight="1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5">
        <f t="shared" si="12"/>
        <v>27</v>
      </c>
      <c r="G272" t="s">
        <v>74</v>
      </c>
      <c r="H272">
        <v>1890</v>
      </c>
      <c r="I272" s="5">
        <f>IFERROR(E272/H272,"0")</f>
        <v>25.005291005291006</v>
      </c>
      <c r="J272" t="s">
        <v>21</v>
      </c>
      <c r="L272" t="s">
        <v>22</v>
      </c>
      <c r="M272">
        <v>1291269600</v>
      </c>
      <c r="N272" s="8">
        <f t="shared" si="13"/>
        <v>40514.25</v>
      </c>
      <c r="O272">
        <v>1291442400</v>
      </c>
      <c r="P272" s="8">
        <f t="shared" si="14"/>
        <v>40516.25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15.75" hidden="1" customHeight="1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5">
        <f t="shared" si="12"/>
        <v>1</v>
      </c>
      <c r="G273" t="s">
        <v>47</v>
      </c>
      <c r="H273">
        <v>61</v>
      </c>
      <c r="I273" s="5">
        <f>IFERROR(E273/H273,"0")</f>
        <v>32.016393442622949</v>
      </c>
      <c r="J273" t="s">
        <v>21</v>
      </c>
      <c r="L273" t="s">
        <v>22</v>
      </c>
      <c r="M273">
        <v>1449468000</v>
      </c>
      <c r="N273" s="8">
        <f t="shared" si="13"/>
        <v>42345.25</v>
      </c>
      <c r="O273">
        <v>1452146400</v>
      </c>
      <c r="P273" s="8">
        <f t="shared" si="14"/>
        <v>42376.25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ht="15.75" customHeight="1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5">
        <f t="shared" si="12"/>
        <v>304</v>
      </c>
      <c r="G274" t="s">
        <v>20</v>
      </c>
      <c r="H274">
        <v>1894</v>
      </c>
      <c r="I274" s="5">
        <f>IFERROR(E274/H274,"0")</f>
        <v>82.021647307286173</v>
      </c>
      <c r="J274" t="s">
        <v>21</v>
      </c>
      <c r="L274" t="s">
        <v>22</v>
      </c>
      <c r="M274">
        <v>1562734800</v>
      </c>
      <c r="N274" s="8">
        <f t="shared" si="13"/>
        <v>43656.208333333328</v>
      </c>
      <c r="O274">
        <v>1564894800</v>
      </c>
      <c r="P274" s="8">
        <f t="shared" si="14"/>
        <v>43681.208333333328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ht="15.75" hidden="1" customHeight="1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5">
        <f t="shared" si="12"/>
        <v>137</v>
      </c>
      <c r="G275" t="s">
        <v>20</v>
      </c>
      <c r="H275">
        <v>282</v>
      </c>
      <c r="I275" s="5">
        <f>IFERROR(E275/H275,"0")</f>
        <v>37.957446808510639</v>
      </c>
      <c r="J275" t="s">
        <v>15</v>
      </c>
      <c r="L275" t="s">
        <v>16</v>
      </c>
      <c r="M275">
        <v>1505624400</v>
      </c>
      <c r="N275" s="8">
        <f t="shared" si="13"/>
        <v>42995.208333333328</v>
      </c>
      <c r="O275">
        <v>1505883600</v>
      </c>
      <c r="P275" s="8">
        <f t="shared" si="14"/>
        <v>42998.208333333328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15.75" hidden="1" customHeight="1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5">
        <f t="shared" si="12"/>
        <v>32</v>
      </c>
      <c r="G276" t="s">
        <v>14</v>
      </c>
      <c r="H276">
        <v>15</v>
      </c>
      <c r="I276" s="5">
        <f>IFERROR(E276/H276,"0")</f>
        <v>51.533333333333331</v>
      </c>
      <c r="J276" t="s">
        <v>21</v>
      </c>
      <c r="L276" t="s">
        <v>22</v>
      </c>
      <c r="M276">
        <v>1509948000</v>
      </c>
      <c r="N276" s="8">
        <f t="shared" si="13"/>
        <v>43045.25</v>
      </c>
      <c r="O276">
        <v>1510380000</v>
      </c>
      <c r="P276" s="8">
        <f t="shared" si="14"/>
        <v>43050.25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15.75" customHeight="1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5">
        <f t="shared" si="12"/>
        <v>242</v>
      </c>
      <c r="G277" t="s">
        <v>20</v>
      </c>
      <c r="H277">
        <v>116</v>
      </c>
      <c r="I277" s="5">
        <f>IFERROR(E277/H277,"0")</f>
        <v>81.198275862068968</v>
      </c>
      <c r="J277" t="s">
        <v>21</v>
      </c>
      <c r="L277" t="s">
        <v>22</v>
      </c>
      <c r="M277">
        <v>1554526800</v>
      </c>
      <c r="N277" s="8">
        <f t="shared" si="13"/>
        <v>43561.208333333328</v>
      </c>
      <c r="O277">
        <v>1555218000</v>
      </c>
      <c r="P277" s="8">
        <f t="shared" si="14"/>
        <v>43569.208333333328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ht="15.75" hidden="1" customHeight="1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5">
        <f t="shared" si="12"/>
        <v>97</v>
      </c>
      <c r="G278" t="s">
        <v>14</v>
      </c>
      <c r="H278">
        <v>133</v>
      </c>
      <c r="I278" s="5">
        <f>IFERROR(E278/H278,"0")</f>
        <v>40.030075187969928</v>
      </c>
      <c r="J278" t="s">
        <v>21</v>
      </c>
      <c r="L278" t="s">
        <v>22</v>
      </c>
      <c r="M278">
        <v>1334811600</v>
      </c>
      <c r="N278" s="8">
        <f t="shared" si="13"/>
        <v>41018.208333333336</v>
      </c>
      <c r="O278">
        <v>1335243600</v>
      </c>
      <c r="P278" s="8">
        <f t="shared" si="14"/>
        <v>41023.208333333336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15.75" customHeight="1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5">
        <f t="shared" si="12"/>
        <v>1066</v>
      </c>
      <c r="G279" t="s">
        <v>20</v>
      </c>
      <c r="H279">
        <v>83</v>
      </c>
      <c r="I279" s="5">
        <f>IFERROR(E279/H279,"0")</f>
        <v>89.939759036144579</v>
      </c>
      <c r="J279" t="s">
        <v>21</v>
      </c>
      <c r="L279" t="s">
        <v>22</v>
      </c>
      <c r="M279">
        <v>1279515600</v>
      </c>
      <c r="N279" s="8">
        <f t="shared" si="13"/>
        <v>40378.208333333336</v>
      </c>
      <c r="O279">
        <v>1279688400</v>
      </c>
      <c r="P279" s="8">
        <f t="shared" si="14"/>
        <v>40380.208333333336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ht="15.75" customHeight="1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5">
        <f t="shared" si="12"/>
        <v>326</v>
      </c>
      <c r="G280" t="s">
        <v>20</v>
      </c>
      <c r="H280">
        <v>91</v>
      </c>
      <c r="I280" s="5">
        <f>IFERROR(E280/H280,"0")</f>
        <v>96.692307692307693</v>
      </c>
      <c r="J280" t="s">
        <v>21</v>
      </c>
      <c r="L280" t="s">
        <v>22</v>
      </c>
      <c r="M280">
        <v>1353909600</v>
      </c>
      <c r="N280" s="8">
        <f t="shared" si="13"/>
        <v>41239.25</v>
      </c>
      <c r="O280">
        <v>1356069600</v>
      </c>
      <c r="P280" s="8">
        <f t="shared" si="14"/>
        <v>41264.25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ht="15.75" hidden="1" customHeight="1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5">
        <f t="shared" si="12"/>
        <v>171</v>
      </c>
      <c r="G281" t="s">
        <v>20</v>
      </c>
      <c r="H281">
        <v>546</v>
      </c>
      <c r="I281" s="5">
        <f>IFERROR(E281/H281,"0")</f>
        <v>25.010989010989011</v>
      </c>
      <c r="J281" t="s">
        <v>21</v>
      </c>
      <c r="L281" t="s">
        <v>22</v>
      </c>
      <c r="M281">
        <v>1535950800</v>
      </c>
      <c r="N281" s="8">
        <f t="shared" si="13"/>
        <v>43346.208333333328</v>
      </c>
      <c r="O281">
        <v>1536210000</v>
      </c>
      <c r="P281" s="8">
        <f t="shared" si="14"/>
        <v>43349.208333333328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15.75" customHeight="1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5">
        <f t="shared" si="12"/>
        <v>581</v>
      </c>
      <c r="G282" t="s">
        <v>20</v>
      </c>
      <c r="H282">
        <v>393</v>
      </c>
      <c r="I282" s="5">
        <f>IFERROR(E282/H282,"0")</f>
        <v>36.987277353689571</v>
      </c>
      <c r="J282" t="s">
        <v>21</v>
      </c>
      <c r="L282" t="s">
        <v>22</v>
      </c>
      <c r="M282">
        <v>1511244000</v>
      </c>
      <c r="N282" s="8">
        <f t="shared" si="13"/>
        <v>43060.25</v>
      </c>
      <c r="O282">
        <v>1511762400</v>
      </c>
      <c r="P282" s="8">
        <f t="shared" si="14"/>
        <v>43066.25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ht="15.75" hidden="1" customHeight="1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5">
        <f t="shared" si="12"/>
        <v>92</v>
      </c>
      <c r="G283" t="s">
        <v>14</v>
      </c>
      <c r="H283">
        <v>2062</v>
      </c>
      <c r="I283" s="5">
        <f>IFERROR(E283/H283,"0")</f>
        <v>73.012609117361791</v>
      </c>
      <c r="J283" t="s">
        <v>21</v>
      </c>
      <c r="L283" t="s">
        <v>22</v>
      </c>
      <c r="M283">
        <v>1331445600</v>
      </c>
      <c r="N283" s="8">
        <f t="shared" si="13"/>
        <v>40979.25</v>
      </c>
      <c r="O283">
        <v>1333256400</v>
      </c>
      <c r="P283" s="8">
        <f t="shared" si="14"/>
        <v>41000.208333333336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ht="15.75" hidden="1" customHeight="1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5">
        <f t="shared" si="12"/>
        <v>108</v>
      </c>
      <c r="G284" t="s">
        <v>20</v>
      </c>
      <c r="H284">
        <v>133</v>
      </c>
      <c r="I284" s="5">
        <f>IFERROR(E284/H284,"0")</f>
        <v>68.240601503759393</v>
      </c>
      <c r="J284" t="s">
        <v>21</v>
      </c>
      <c r="L284" t="s">
        <v>22</v>
      </c>
      <c r="M284">
        <v>1480226400</v>
      </c>
      <c r="N284" s="8">
        <f t="shared" si="13"/>
        <v>42701.25</v>
      </c>
      <c r="O284">
        <v>1480744800</v>
      </c>
      <c r="P284" s="8">
        <f t="shared" si="14"/>
        <v>42707.25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15.75" hidden="1" customHeight="1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5">
        <f t="shared" si="12"/>
        <v>19</v>
      </c>
      <c r="G285" t="s">
        <v>14</v>
      </c>
      <c r="H285">
        <v>29</v>
      </c>
      <c r="I285" s="5">
        <f>IFERROR(E285/H285,"0")</f>
        <v>52.310344827586206</v>
      </c>
      <c r="J285" t="s">
        <v>36</v>
      </c>
      <c r="L285" t="s">
        <v>37</v>
      </c>
      <c r="M285">
        <v>1464584400</v>
      </c>
      <c r="N285" s="8">
        <f t="shared" si="13"/>
        <v>42520.208333333328</v>
      </c>
      <c r="O285">
        <v>1465016400</v>
      </c>
      <c r="P285" s="8">
        <f t="shared" si="14"/>
        <v>42525.208333333328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ht="15.75" hidden="1" customHeight="1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5">
        <f t="shared" si="12"/>
        <v>83</v>
      </c>
      <c r="G286" t="s">
        <v>14</v>
      </c>
      <c r="H286">
        <v>132</v>
      </c>
      <c r="I286" s="5">
        <f>IFERROR(E286/H286,"0")</f>
        <v>61.765151515151516</v>
      </c>
      <c r="J286" t="s">
        <v>21</v>
      </c>
      <c r="L286" t="s">
        <v>22</v>
      </c>
      <c r="M286">
        <v>1335848400</v>
      </c>
      <c r="N286" s="8">
        <f t="shared" si="13"/>
        <v>41030.208333333336</v>
      </c>
      <c r="O286">
        <v>1336280400</v>
      </c>
      <c r="P286" s="8">
        <f t="shared" si="14"/>
        <v>41035.208333333336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ht="15.75" customHeight="1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5">
        <f t="shared" si="12"/>
        <v>706</v>
      </c>
      <c r="G287" t="s">
        <v>20</v>
      </c>
      <c r="H287">
        <v>254</v>
      </c>
      <c r="I287" s="5">
        <f>IFERROR(E287/H287,"0")</f>
        <v>25.027559055118111</v>
      </c>
      <c r="J287" t="s">
        <v>21</v>
      </c>
      <c r="L287" t="s">
        <v>22</v>
      </c>
      <c r="M287">
        <v>1473483600</v>
      </c>
      <c r="N287" s="8">
        <f t="shared" si="13"/>
        <v>42623.208333333328</v>
      </c>
      <c r="O287">
        <v>1476766800</v>
      </c>
      <c r="P287" s="8">
        <f t="shared" si="14"/>
        <v>42661.208333333328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ht="15.75" hidden="1" customHeight="1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5">
        <f t="shared" si="12"/>
        <v>17</v>
      </c>
      <c r="G288" t="s">
        <v>74</v>
      </c>
      <c r="H288">
        <v>184</v>
      </c>
      <c r="I288" s="5">
        <f>IFERROR(E288/H288,"0")</f>
        <v>106.28804347826087</v>
      </c>
      <c r="J288" t="s">
        <v>21</v>
      </c>
      <c r="L288" t="s">
        <v>22</v>
      </c>
      <c r="M288">
        <v>1479880800</v>
      </c>
      <c r="N288" s="8">
        <f t="shared" si="13"/>
        <v>42697.25</v>
      </c>
      <c r="O288">
        <v>1480485600</v>
      </c>
      <c r="P288" s="8">
        <f t="shared" si="14"/>
        <v>42704.25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ht="15.75" customHeight="1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5">
        <f t="shared" si="12"/>
        <v>210</v>
      </c>
      <c r="G289" t="s">
        <v>20</v>
      </c>
      <c r="H289">
        <v>176</v>
      </c>
      <c r="I289" s="5">
        <f>IFERROR(E289/H289,"0")</f>
        <v>75.07386363636364</v>
      </c>
      <c r="J289" t="s">
        <v>21</v>
      </c>
      <c r="L289" t="s">
        <v>22</v>
      </c>
      <c r="M289">
        <v>1430197200</v>
      </c>
      <c r="N289" s="8">
        <f t="shared" si="13"/>
        <v>42122.208333333328</v>
      </c>
      <c r="O289">
        <v>1430197200</v>
      </c>
      <c r="P289" s="8">
        <f t="shared" si="14"/>
        <v>42122.208333333328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ht="15.75" hidden="1" customHeight="1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5">
        <f t="shared" si="12"/>
        <v>98</v>
      </c>
      <c r="G290" t="s">
        <v>14</v>
      </c>
      <c r="H290">
        <v>137</v>
      </c>
      <c r="I290" s="5">
        <f>IFERROR(E290/H290,"0")</f>
        <v>39.970802919708028</v>
      </c>
      <c r="J290" t="s">
        <v>36</v>
      </c>
      <c r="L290" t="s">
        <v>37</v>
      </c>
      <c r="M290">
        <v>1331701200</v>
      </c>
      <c r="N290" s="8">
        <f t="shared" si="13"/>
        <v>40982.208333333336</v>
      </c>
      <c r="O290">
        <v>1331787600</v>
      </c>
      <c r="P290" s="8">
        <f t="shared" si="14"/>
        <v>40983.208333333336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ht="15.75" customHeight="1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5">
        <f t="shared" si="12"/>
        <v>1684</v>
      </c>
      <c r="G291" t="s">
        <v>20</v>
      </c>
      <c r="H291">
        <v>337</v>
      </c>
      <c r="I291" s="5">
        <f>IFERROR(E291/H291,"0")</f>
        <v>39.982195845697326</v>
      </c>
      <c r="J291" t="s">
        <v>15</v>
      </c>
      <c r="L291" t="s">
        <v>16</v>
      </c>
      <c r="M291">
        <v>1438578000</v>
      </c>
      <c r="N291" s="8">
        <f t="shared" si="13"/>
        <v>42219.208333333328</v>
      </c>
      <c r="O291">
        <v>1438837200</v>
      </c>
      <c r="P291" s="8">
        <f t="shared" si="14"/>
        <v>42222.208333333328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ht="15.75" hidden="1" customHeight="1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5">
        <f t="shared" si="12"/>
        <v>54</v>
      </c>
      <c r="G292" t="s">
        <v>14</v>
      </c>
      <c r="H292">
        <v>908</v>
      </c>
      <c r="I292" s="5">
        <f>IFERROR(E292/H292,"0")</f>
        <v>101.01541850220265</v>
      </c>
      <c r="J292" t="s">
        <v>21</v>
      </c>
      <c r="L292" t="s">
        <v>22</v>
      </c>
      <c r="M292">
        <v>1368162000</v>
      </c>
      <c r="N292" s="8">
        <f t="shared" si="13"/>
        <v>41404.208333333336</v>
      </c>
      <c r="O292">
        <v>1370926800</v>
      </c>
      <c r="P292" s="8">
        <f t="shared" si="14"/>
        <v>41436.208333333336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ht="15.75" customHeight="1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5">
        <f t="shared" si="12"/>
        <v>457</v>
      </c>
      <c r="G293" t="s">
        <v>20</v>
      </c>
      <c r="H293">
        <v>107</v>
      </c>
      <c r="I293" s="5">
        <f>IFERROR(E293/H293,"0")</f>
        <v>76.813084112149539</v>
      </c>
      <c r="J293" t="s">
        <v>21</v>
      </c>
      <c r="L293" t="s">
        <v>22</v>
      </c>
      <c r="M293">
        <v>1318654800</v>
      </c>
      <c r="N293" s="8">
        <f t="shared" si="13"/>
        <v>40831.208333333336</v>
      </c>
      <c r="O293">
        <v>1319000400</v>
      </c>
      <c r="P293" s="8">
        <f t="shared" si="14"/>
        <v>40835.208333333336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ht="15.75" hidden="1" customHeight="1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5">
        <f t="shared" si="12"/>
        <v>10</v>
      </c>
      <c r="G294" t="s">
        <v>14</v>
      </c>
      <c r="H294">
        <v>10</v>
      </c>
      <c r="I294" s="5">
        <f>IFERROR(E294/H294,"0")</f>
        <v>71.7</v>
      </c>
      <c r="J294" t="s">
        <v>21</v>
      </c>
      <c r="L294" t="s">
        <v>22</v>
      </c>
      <c r="M294">
        <v>1331874000</v>
      </c>
      <c r="N294" s="8">
        <f t="shared" si="13"/>
        <v>40984.208333333336</v>
      </c>
      <c r="O294">
        <v>1333429200</v>
      </c>
      <c r="P294" s="8">
        <f t="shared" si="14"/>
        <v>41002.208333333336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ht="15.75" hidden="1" customHeight="1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5">
        <f t="shared" si="12"/>
        <v>16</v>
      </c>
      <c r="G295" t="s">
        <v>74</v>
      </c>
      <c r="H295">
        <v>32</v>
      </c>
      <c r="I295" s="5">
        <f>IFERROR(E295/H295,"0")</f>
        <v>33.28125</v>
      </c>
      <c r="J295" t="s">
        <v>107</v>
      </c>
      <c r="L295" t="s">
        <v>108</v>
      </c>
      <c r="M295">
        <v>1286254800</v>
      </c>
      <c r="N295" s="8">
        <f t="shared" si="13"/>
        <v>40456.208333333336</v>
      </c>
      <c r="O295">
        <v>1287032400</v>
      </c>
      <c r="P295" s="8">
        <f t="shared" si="14"/>
        <v>40465.208333333336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ht="15.75" customHeight="1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5">
        <f t="shared" si="12"/>
        <v>1340</v>
      </c>
      <c r="G296" t="s">
        <v>20</v>
      </c>
      <c r="H296">
        <v>183</v>
      </c>
      <c r="I296" s="5">
        <f>IFERROR(E296/H296,"0")</f>
        <v>43.923497267759565</v>
      </c>
      <c r="J296" t="s">
        <v>21</v>
      </c>
      <c r="L296" t="s">
        <v>22</v>
      </c>
      <c r="M296">
        <v>1540530000</v>
      </c>
      <c r="N296" s="8">
        <f t="shared" si="13"/>
        <v>43399.208333333328</v>
      </c>
      <c r="O296">
        <v>1541570400</v>
      </c>
      <c r="P296" s="8">
        <f t="shared" si="14"/>
        <v>43411.25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15.75" hidden="1" customHeight="1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5">
        <f t="shared" si="12"/>
        <v>36</v>
      </c>
      <c r="G297" t="s">
        <v>14</v>
      </c>
      <c r="H297">
        <v>1910</v>
      </c>
      <c r="I297" s="5">
        <f>IFERROR(E297/H297,"0")</f>
        <v>36.004712041884815</v>
      </c>
      <c r="J297" t="s">
        <v>98</v>
      </c>
      <c r="L297" t="s">
        <v>99</v>
      </c>
      <c r="M297">
        <v>1381813200</v>
      </c>
      <c r="N297" s="8">
        <f t="shared" si="13"/>
        <v>41562.208333333336</v>
      </c>
      <c r="O297">
        <v>1383976800</v>
      </c>
      <c r="P297" s="8">
        <f t="shared" si="14"/>
        <v>41587.25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15.75" hidden="1" customHeight="1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5">
        <f t="shared" si="12"/>
        <v>55</v>
      </c>
      <c r="G298" t="s">
        <v>14</v>
      </c>
      <c r="H298">
        <v>38</v>
      </c>
      <c r="I298" s="5">
        <f>IFERROR(E298/H298,"0")</f>
        <v>88.21052631578948</v>
      </c>
      <c r="J298" t="s">
        <v>26</v>
      </c>
      <c r="L298" t="s">
        <v>27</v>
      </c>
      <c r="M298">
        <v>1548655200</v>
      </c>
      <c r="N298" s="8">
        <f t="shared" si="13"/>
        <v>43493.25</v>
      </c>
      <c r="O298">
        <v>1550556000</v>
      </c>
      <c r="P298" s="8">
        <f t="shared" si="14"/>
        <v>43515.25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ht="15.75" hidden="1" customHeight="1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5">
        <f t="shared" si="12"/>
        <v>94</v>
      </c>
      <c r="G299" t="s">
        <v>14</v>
      </c>
      <c r="H299">
        <v>104</v>
      </c>
      <c r="I299" s="5">
        <f>IFERROR(E299/H299,"0")</f>
        <v>65.240384615384613</v>
      </c>
      <c r="J299" t="s">
        <v>26</v>
      </c>
      <c r="L299" t="s">
        <v>27</v>
      </c>
      <c r="M299">
        <v>1389679200</v>
      </c>
      <c r="N299" s="8">
        <f t="shared" si="13"/>
        <v>41653.25</v>
      </c>
      <c r="O299">
        <v>1390456800</v>
      </c>
      <c r="P299" s="8">
        <f t="shared" si="14"/>
        <v>41662.25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ht="15.75" hidden="1" customHeight="1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5">
        <f t="shared" si="12"/>
        <v>144</v>
      </c>
      <c r="G300" t="s">
        <v>20</v>
      </c>
      <c r="H300">
        <v>72</v>
      </c>
      <c r="I300" s="5">
        <f>IFERROR(E300/H300,"0")</f>
        <v>69.958333333333329</v>
      </c>
      <c r="J300" t="s">
        <v>21</v>
      </c>
      <c r="L300" t="s">
        <v>22</v>
      </c>
      <c r="M300">
        <v>1456466400</v>
      </c>
      <c r="N300" s="8">
        <f t="shared" si="13"/>
        <v>42426.25</v>
      </c>
      <c r="O300">
        <v>1458018000</v>
      </c>
      <c r="P300" s="8">
        <f t="shared" si="14"/>
        <v>42444.208333333328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15.75" hidden="1" customHeight="1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5">
        <f t="shared" si="12"/>
        <v>51</v>
      </c>
      <c r="G301" t="s">
        <v>14</v>
      </c>
      <c r="H301">
        <v>49</v>
      </c>
      <c r="I301" s="5">
        <f>IFERROR(E301/H301,"0")</f>
        <v>39.877551020408163</v>
      </c>
      <c r="J301" t="s">
        <v>21</v>
      </c>
      <c r="L301" t="s">
        <v>22</v>
      </c>
      <c r="M301">
        <v>1456984800</v>
      </c>
      <c r="N301" s="8">
        <f t="shared" si="13"/>
        <v>42432.25</v>
      </c>
      <c r="O301">
        <v>1461819600</v>
      </c>
      <c r="P301" s="8">
        <f t="shared" si="14"/>
        <v>42488.208333333328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ht="15.75" hidden="1" customHeight="1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5">
        <f t="shared" si="12"/>
        <v>5</v>
      </c>
      <c r="G302" t="s">
        <v>14</v>
      </c>
      <c r="H302">
        <v>1</v>
      </c>
      <c r="I302" s="5">
        <f>IFERROR(E302/H302,"0")</f>
        <v>5</v>
      </c>
      <c r="J302" t="s">
        <v>36</v>
      </c>
      <c r="L302" t="s">
        <v>37</v>
      </c>
      <c r="M302">
        <v>1504069200</v>
      </c>
      <c r="N302" s="8">
        <f t="shared" si="13"/>
        <v>42977.208333333328</v>
      </c>
      <c r="O302">
        <v>1504155600</v>
      </c>
      <c r="P302" s="8">
        <f t="shared" si="14"/>
        <v>42978.208333333328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15.75" customHeight="1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5">
        <f t="shared" si="12"/>
        <v>1345</v>
      </c>
      <c r="G303" t="s">
        <v>20</v>
      </c>
      <c r="H303">
        <v>295</v>
      </c>
      <c r="I303" s="5">
        <f>IFERROR(E303/H303,"0")</f>
        <v>41.023728813559323</v>
      </c>
      <c r="J303" t="s">
        <v>21</v>
      </c>
      <c r="L303" t="s">
        <v>22</v>
      </c>
      <c r="M303">
        <v>1424930400</v>
      </c>
      <c r="N303" s="8">
        <f t="shared" si="13"/>
        <v>42061.25</v>
      </c>
      <c r="O303">
        <v>1426395600</v>
      </c>
      <c r="P303" s="8">
        <f t="shared" si="14"/>
        <v>42078.208333333328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ht="15.75" hidden="1" customHeight="1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5">
        <f t="shared" si="12"/>
        <v>32</v>
      </c>
      <c r="G304" t="s">
        <v>14</v>
      </c>
      <c r="H304">
        <v>245</v>
      </c>
      <c r="I304" s="5">
        <f>IFERROR(E304/H304,"0")</f>
        <v>98.914285714285711</v>
      </c>
      <c r="J304" t="s">
        <v>21</v>
      </c>
      <c r="L304" t="s">
        <v>22</v>
      </c>
      <c r="M304">
        <v>1535864400</v>
      </c>
      <c r="N304" s="8">
        <f t="shared" si="13"/>
        <v>43345.208333333328</v>
      </c>
      <c r="O304">
        <v>1537074000</v>
      </c>
      <c r="P304" s="8">
        <f t="shared" si="14"/>
        <v>43359.208333333328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ht="15.75" hidden="1" customHeight="1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5">
        <f t="shared" si="12"/>
        <v>83</v>
      </c>
      <c r="G305" t="s">
        <v>14</v>
      </c>
      <c r="H305">
        <v>32</v>
      </c>
      <c r="I305" s="5">
        <f>IFERROR(E305/H305,"0")</f>
        <v>87.78125</v>
      </c>
      <c r="J305" t="s">
        <v>21</v>
      </c>
      <c r="L305" t="s">
        <v>22</v>
      </c>
      <c r="M305">
        <v>1452146400</v>
      </c>
      <c r="N305" s="8">
        <f t="shared" si="13"/>
        <v>42376.25</v>
      </c>
      <c r="O305">
        <v>1452578400</v>
      </c>
      <c r="P305" s="8">
        <f t="shared" si="14"/>
        <v>42381.25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ht="15.75" customHeight="1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5">
        <f t="shared" si="12"/>
        <v>546</v>
      </c>
      <c r="G306" t="s">
        <v>20</v>
      </c>
      <c r="H306">
        <v>142</v>
      </c>
      <c r="I306" s="5">
        <f>IFERROR(E306/H306,"0")</f>
        <v>80.767605633802816</v>
      </c>
      <c r="J306" t="s">
        <v>21</v>
      </c>
      <c r="L306" t="s">
        <v>22</v>
      </c>
      <c r="M306">
        <v>1470546000</v>
      </c>
      <c r="N306" s="8">
        <f t="shared" si="13"/>
        <v>42589.208333333328</v>
      </c>
      <c r="O306">
        <v>1474088400</v>
      </c>
      <c r="P306" s="8">
        <f t="shared" si="14"/>
        <v>42630.208333333328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ht="15.75" customHeight="1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5">
        <f t="shared" si="12"/>
        <v>286</v>
      </c>
      <c r="G307" t="s">
        <v>20</v>
      </c>
      <c r="H307">
        <v>85</v>
      </c>
      <c r="I307" s="5">
        <f>IFERROR(E307/H307,"0")</f>
        <v>94.28235294117647</v>
      </c>
      <c r="J307" t="s">
        <v>21</v>
      </c>
      <c r="L307" t="s">
        <v>22</v>
      </c>
      <c r="M307">
        <v>1458363600</v>
      </c>
      <c r="N307" s="8">
        <f t="shared" si="13"/>
        <v>42448.208333333328</v>
      </c>
      <c r="O307">
        <v>1461906000</v>
      </c>
      <c r="P307" s="8">
        <f t="shared" si="14"/>
        <v>42489.208333333328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15.75" hidden="1" customHeight="1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5">
        <f t="shared" si="12"/>
        <v>8</v>
      </c>
      <c r="G308" t="s">
        <v>14</v>
      </c>
      <c r="H308">
        <v>7</v>
      </c>
      <c r="I308" s="5">
        <f>IFERROR(E308/H308,"0")</f>
        <v>73.428571428571431</v>
      </c>
      <c r="J308" t="s">
        <v>21</v>
      </c>
      <c r="L308" t="s">
        <v>22</v>
      </c>
      <c r="M308">
        <v>1500008400</v>
      </c>
      <c r="N308" s="8">
        <f t="shared" si="13"/>
        <v>42930.208333333328</v>
      </c>
      <c r="O308">
        <v>1500267600</v>
      </c>
      <c r="P308" s="8">
        <f t="shared" si="14"/>
        <v>42933.208333333328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ht="15.75" hidden="1" customHeight="1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5">
        <f t="shared" si="12"/>
        <v>132</v>
      </c>
      <c r="G309" t="s">
        <v>20</v>
      </c>
      <c r="H309">
        <v>659</v>
      </c>
      <c r="I309" s="5">
        <f>IFERROR(E309/H309,"0")</f>
        <v>65.968133535660087</v>
      </c>
      <c r="J309" t="s">
        <v>36</v>
      </c>
      <c r="L309" t="s">
        <v>37</v>
      </c>
      <c r="M309">
        <v>1338958800</v>
      </c>
      <c r="N309" s="8">
        <f t="shared" si="13"/>
        <v>41066.208333333336</v>
      </c>
      <c r="O309">
        <v>1340686800</v>
      </c>
      <c r="P309" s="8">
        <f t="shared" si="14"/>
        <v>41086.208333333336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ht="15.75" hidden="1" customHeight="1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5">
        <f t="shared" si="12"/>
        <v>74</v>
      </c>
      <c r="G310" t="s">
        <v>14</v>
      </c>
      <c r="H310">
        <v>803</v>
      </c>
      <c r="I310" s="5">
        <f>IFERROR(E310/H310,"0")</f>
        <v>109.04109589041096</v>
      </c>
      <c r="J310" t="s">
        <v>21</v>
      </c>
      <c r="L310" t="s">
        <v>22</v>
      </c>
      <c r="M310">
        <v>1303102800</v>
      </c>
      <c r="N310" s="8">
        <f t="shared" si="13"/>
        <v>40651.208333333336</v>
      </c>
      <c r="O310">
        <v>1303189200</v>
      </c>
      <c r="P310" s="8">
        <f t="shared" si="14"/>
        <v>40652.208333333336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ht="15.75" hidden="1" customHeight="1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5">
        <f t="shared" si="12"/>
        <v>75</v>
      </c>
      <c r="G311" t="s">
        <v>74</v>
      </c>
      <c r="H311">
        <v>75</v>
      </c>
      <c r="I311" s="5">
        <f>IFERROR(E311/H311,"0")</f>
        <v>41.16</v>
      </c>
      <c r="J311" t="s">
        <v>21</v>
      </c>
      <c r="L311" t="s">
        <v>22</v>
      </c>
      <c r="M311">
        <v>1316581200</v>
      </c>
      <c r="N311" s="8">
        <f t="shared" si="13"/>
        <v>40807.208333333336</v>
      </c>
      <c r="O311">
        <v>1318309200</v>
      </c>
      <c r="P311" s="8">
        <f t="shared" si="14"/>
        <v>40827.208333333336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ht="15.75" hidden="1" customHeight="1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5">
        <f t="shared" si="12"/>
        <v>20</v>
      </c>
      <c r="G312" t="s">
        <v>14</v>
      </c>
      <c r="H312">
        <v>16</v>
      </c>
      <c r="I312" s="5">
        <f>IFERROR(E312/H312,"0")</f>
        <v>99.125</v>
      </c>
      <c r="J312" t="s">
        <v>21</v>
      </c>
      <c r="L312" t="s">
        <v>22</v>
      </c>
      <c r="M312">
        <v>1270789200</v>
      </c>
      <c r="N312" s="8">
        <f t="shared" si="13"/>
        <v>40277.208333333336</v>
      </c>
      <c r="O312">
        <v>1272171600</v>
      </c>
      <c r="P312" s="8">
        <f t="shared" si="14"/>
        <v>40293.208333333336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ht="15.75" customHeight="1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5">
        <f t="shared" si="12"/>
        <v>203</v>
      </c>
      <c r="G313" t="s">
        <v>20</v>
      </c>
      <c r="H313">
        <v>121</v>
      </c>
      <c r="I313" s="5">
        <f>IFERROR(E313/H313,"0")</f>
        <v>105.88429752066116</v>
      </c>
      <c r="J313" t="s">
        <v>21</v>
      </c>
      <c r="L313" t="s">
        <v>22</v>
      </c>
      <c r="M313">
        <v>1297836000</v>
      </c>
      <c r="N313" s="8">
        <f t="shared" si="13"/>
        <v>40590.25</v>
      </c>
      <c r="O313">
        <v>1298872800</v>
      </c>
      <c r="P313" s="8">
        <f t="shared" si="14"/>
        <v>40602.25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ht="15.75" customHeight="1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5">
        <f t="shared" si="12"/>
        <v>310</v>
      </c>
      <c r="G314" t="s">
        <v>20</v>
      </c>
      <c r="H314">
        <v>3742</v>
      </c>
      <c r="I314" s="5">
        <f>IFERROR(E314/H314,"0")</f>
        <v>48.996525921966864</v>
      </c>
      <c r="J314" t="s">
        <v>21</v>
      </c>
      <c r="L314" t="s">
        <v>22</v>
      </c>
      <c r="M314">
        <v>1382677200</v>
      </c>
      <c r="N314" s="8">
        <f t="shared" si="13"/>
        <v>41572.208333333336</v>
      </c>
      <c r="O314">
        <v>1383282000</v>
      </c>
      <c r="P314" s="8">
        <f t="shared" si="14"/>
        <v>41579.208333333336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ht="15.75" customHeight="1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5">
        <f t="shared" si="12"/>
        <v>395</v>
      </c>
      <c r="G315" t="s">
        <v>20</v>
      </c>
      <c r="H315">
        <v>223</v>
      </c>
      <c r="I315" s="5">
        <f>IFERROR(E315/H315,"0")</f>
        <v>39</v>
      </c>
      <c r="J315" t="s">
        <v>21</v>
      </c>
      <c r="L315" t="s">
        <v>22</v>
      </c>
      <c r="M315">
        <v>1330322400</v>
      </c>
      <c r="N315" s="8">
        <f t="shared" si="13"/>
        <v>40966.25</v>
      </c>
      <c r="O315">
        <v>1330495200</v>
      </c>
      <c r="P315" s="8">
        <f t="shared" si="14"/>
        <v>40968.25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ht="15.75" customHeight="1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5">
        <f t="shared" si="12"/>
        <v>295</v>
      </c>
      <c r="G316" t="s">
        <v>20</v>
      </c>
      <c r="H316">
        <v>133</v>
      </c>
      <c r="I316" s="5">
        <f>IFERROR(E316/H316,"0")</f>
        <v>31.022556390977442</v>
      </c>
      <c r="J316" t="s">
        <v>21</v>
      </c>
      <c r="L316" t="s">
        <v>22</v>
      </c>
      <c r="M316">
        <v>1552366800</v>
      </c>
      <c r="N316" s="8">
        <f t="shared" si="13"/>
        <v>43536.208333333328</v>
      </c>
      <c r="O316">
        <v>1552798800</v>
      </c>
      <c r="P316" s="8">
        <f t="shared" si="14"/>
        <v>43541.208333333328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15.75" hidden="1" customHeight="1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5">
        <f t="shared" si="12"/>
        <v>34</v>
      </c>
      <c r="G317" t="s">
        <v>14</v>
      </c>
      <c r="H317">
        <v>31</v>
      </c>
      <c r="I317" s="5">
        <f>IFERROR(E317/H317,"0")</f>
        <v>103.87096774193549</v>
      </c>
      <c r="J317" t="s">
        <v>21</v>
      </c>
      <c r="L317" t="s">
        <v>22</v>
      </c>
      <c r="M317">
        <v>1400907600</v>
      </c>
      <c r="N317" s="8">
        <f t="shared" si="13"/>
        <v>41783.208333333336</v>
      </c>
      <c r="O317">
        <v>1403413200</v>
      </c>
      <c r="P317" s="8">
        <f t="shared" si="14"/>
        <v>41812.208333333336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ht="15.75" hidden="1" customHeight="1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5">
        <f t="shared" si="12"/>
        <v>67</v>
      </c>
      <c r="G318" t="s">
        <v>14</v>
      </c>
      <c r="H318">
        <v>108</v>
      </c>
      <c r="I318" s="5">
        <f>IFERROR(E318/H318,"0")</f>
        <v>59.268518518518519</v>
      </c>
      <c r="J318" t="s">
        <v>107</v>
      </c>
      <c r="L318" t="s">
        <v>108</v>
      </c>
      <c r="M318">
        <v>1574143200</v>
      </c>
      <c r="N318" s="8">
        <f t="shared" si="13"/>
        <v>43788.25</v>
      </c>
      <c r="O318">
        <v>1574229600</v>
      </c>
      <c r="P318" s="8">
        <f t="shared" si="14"/>
        <v>43789.25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ht="15.75" hidden="1" customHeight="1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5">
        <f t="shared" si="12"/>
        <v>19</v>
      </c>
      <c r="G319" t="s">
        <v>14</v>
      </c>
      <c r="H319">
        <v>30</v>
      </c>
      <c r="I319" s="5">
        <f>IFERROR(E319/H319,"0")</f>
        <v>42.3</v>
      </c>
      <c r="J319" t="s">
        <v>21</v>
      </c>
      <c r="L319" t="s">
        <v>22</v>
      </c>
      <c r="M319">
        <v>1494738000</v>
      </c>
      <c r="N319" s="8">
        <f t="shared" si="13"/>
        <v>42869.208333333328</v>
      </c>
      <c r="O319">
        <v>1495861200</v>
      </c>
      <c r="P319" s="8">
        <f t="shared" si="14"/>
        <v>42882.208333333328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15.75" hidden="1" customHeight="1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5">
        <f t="shared" si="12"/>
        <v>16</v>
      </c>
      <c r="G320" t="s">
        <v>14</v>
      </c>
      <c r="H320">
        <v>17</v>
      </c>
      <c r="I320" s="5">
        <f>IFERROR(E320/H320,"0")</f>
        <v>53.117647058823529</v>
      </c>
      <c r="J320" t="s">
        <v>21</v>
      </c>
      <c r="L320" t="s">
        <v>22</v>
      </c>
      <c r="M320">
        <v>1392357600</v>
      </c>
      <c r="N320" s="8">
        <f t="shared" si="13"/>
        <v>41684.25</v>
      </c>
      <c r="O320">
        <v>1392530400</v>
      </c>
      <c r="P320" s="8">
        <f t="shared" si="14"/>
        <v>41686.25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ht="15.75" hidden="1" customHeight="1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5">
        <f t="shared" si="12"/>
        <v>39</v>
      </c>
      <c r="G321" t="s">
        <v>74</v>
      </c>
      <c r="H321">
        <v>64</v>
      </c>
      <c r="I321" s="5">
        <f>IFERROR(E321/H321,"0")</f>
        <v>50.796875</v>
      </c>
      <c r="J321" t="s">
        <v>21</v>
      </c>
      <c r="L321" t="s">
        <v>22</v>
      </c>
      <c r="M321">
        <v>1281589200</v>
      </c>
      <c r="N321" s="8">
        <f t="shared" si="13"/>
        <v>40402.208333333336</v>
      </c>
      <c r="O321">
        <v>1283662800</v>
      </c>
      <c r="P321" s="8">
        <f t="shared" si="14"/>
        <v>40426.208333333336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ht="15.75" hidden="1" customHeight="1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5">
        <f t="shared" si="12"/>
        <v>10</v>
      </c>
      <c r="G322" t="s">
        <v>14</v>
      </c>
      <c r="H322">
        <v>80</v>
      </c>
      <c r="I322" s="5">
        <f>IFERROR(E322/H322,"0")</f>
        <v>101.15</v>
      </c>
      <c r="J322" t="s">
        <v>21</v>
      </c>
      <c r="L322" t="s">
        <v>22</v>
      </c>
      <c r="M322">
        <v>1305003600</v>
      </c>
      <c r="N322" s="8">
        <f t="shared" si="13"/>
        <v>40673.208333333336</v>
      </c>
      <c r="O322">
        <v>1305781200</v>
      </c>
      <c r="P322" s="8">
        <f t="shared" si="14"/>
        <v>40682.208333333336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15.75" hidden="1" customHeight="1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5">
        <f t="shared" ref="F323:F386" si="15">ROUND((E323/D323)*100,0)</f>
        <v>94</v>
      </c>
      <c r="G323" t="s">
        <v>14</v>
      </c>
      <c r="H323">
        <v>2468</v>
      </c>
      <c r="I323" s="5">
        <f>IFERROR(E323/H323,"0")</f>
        <v>65.000810372771468</v>
      </c>
      <c r="J323" t="s">
        <v>21</v>
      </c>
      <c r="L323" t="s">
        <v>22</v>
      </c>
      <c r="M323">
        <v>1301634000</v>
      </c>
      <c r="N323" s="8">
        <f t="shared" ref="N323:N386" si="16">(((M323/60)/60)/24)+DATE(1970,1,1)</f>
        <v>40634.208333333336</v>
      </c>
      <c r="O323">
        <v>1302325200</v>
      </c>
      <c r="P323" s="8">
        <f t="shared" ref="P323:P386" si="17">(((O323/60)/60)/24)+DATE(1970,1,1)</f>
        <v>40642.208333333336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15.75" hidden="1" customHeight="1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5">
        <f t="shared" si="15"/>
        <v>167</v>
      </c>
      <c r="G324" t="s">
        <v>20</v>
      </c>
      <c r="H324">
        <v>5168</v>
      </c>
      <c r="I324" s="5">
        <f>IFERROR(E324/H324,"0")</f>
        <v>37.998645510835914</v>
      </c>
      <c r="J324" t="s">
        <v>21</v>
      </c>
      <c r="L324" t="s">
        <v>22</v>
      </c>
      <c r="M324">
        <v>1290664800</v>
      </c>
      <c r="N324" s="8">
        <f t="shared" si="16"/>
        <v>40507.25</v>
      </c>
      <c r="O324">
        <v>1291788000</v>
      </c>
      <c r="P324" s="8">
        <f t="shared" si="17"/>
        <v>40520.25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ht="15.75" hidden="1" customHeight="1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5">
        <f t="shared" si="15"/>
        <v>24</v>
      </c>
      <c r="G325" t="s">
        <v>14</v>
      </c>
      <c r="H325">
        <v>26</v>
      </c>
      <c r="I325" s="5">
        <f>IFERROR(E325/H325,"0")</f>
        <v>82.615384615384613</v>
      </c>
      <c r="J325" t="s">
        <v>40</v>
      </c>
      <c r="L325" t="s">
        <v>41</v>
      </c>
      <c r="M325">
        <v>1395896400</v>
      </c>
      <c r="N325" s="8">
        <f t="shared" si="16"/>
        <v>41725.208333333336</v>
      </c>
      <c r="O325">
        <v>1396069200</v>
      </c>
      <c r="P325" s="8">
        <f t="shared" si="17"/>
        <v>41727.208333333336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ht="15.75" hidden="1" customHeight="1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5">
        <f t="shared" si="15"/>
        <v>164</v>
      </c>
      <c r="G326" t="s">
        <v>20</v>
      </c>
      <c r="H326">
        <v>307</v>
      </c>
      <c r="I326" s="5">
        <f>IFERROR(E326/H326,"0")</f>
        <v>37.941368078175898</v>
      </c>
      <c r="J326" t="s">
        <v>21</v>
      </c>
      <c r="L326" t="s">
        <v>22</v>
      </c>
      <c r="M326">
        <v>1434862800</v>
      </c>
      <c r="N326" s="8">
        <f t="shared" si="16"/>
        <v>42176.208333333328</v>
      </c>
      <c r="O326">
        <v>1435899600</v>
      </c>
      <c r="P326" s="8">
        <f t="shared" si="17"/>
        <v>42188.208333333328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15.75" hidden="1" customHeight="1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5">
        <f t="shared" si="15"/>
        <v>91</v>
      </c>
      <c r="G327" t="s">
        <v>14</v>
      </c>
      <c r="H327">
        <v>73</v>
      </c>
      <c r="I327" s="5">
        <f>IFERROR(E327/H327,"0")</f>
        <v>80.780821917808225</v>
      </c>
      <c r="J327" t="s">
        <v>21</v>
      </c>
      <c r="L327" t="s">
        <v>22</v>
      </c>
      <c r="M327">
        <v>1529125200</v>
      </c>
      <c r="N327" s="8">
        <f t="shared" si="16"/>
        <v>43267.208333333328</v>
      </c>
      <c r="O327">
        <v>1531112400</v>
      </c>
      <c r="P327" s="8">
        <f t="shared" si="17"/>
        <v>43290.208333333328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15.75" hidden="1" customHeight="1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5">
        <f t="shared" si="15"/>
        <v>46</v>
      </c>
      <c r="G328" t="s">
        <v>14</v>
      </c>
      <c r="H328">
        <v>128</v>
      </c>
      <c r="I328" s="5">
        <f>IFERROR(E328/H328,"0")</f>
        <v>25.984375</v>
      </c>
      <c r="J328" t="s">
        <v>21</v>
      </c>
      <c r="L328" t="s">
        <v>22</v>
      </c>
      <c r="M328">
        <v>1451109600</v>
      </c>
      <c r="N328" s="8">
        <f t="shared" si="16"/>
        <v>42364.25</v>
      </c>
      <c r="O328">
        <v>1451628000</v>
      </c>
      <c r="P328" s="8">
        <f t="shared" si="17"/>
        <v>42370.25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ht="15.75" hidden="1" customHeight="1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5">
        <f t="shared" si="15"/>
        <v>39</v>
      </c>
      <c r="G329" t="s">
        <v>14</v>
      </c>
      <c r="H329">
        <v>33</v>
      </c>
      <c r="I329" s="5">
        <f>IFERROR(E329/H329,"0")</f>
        <v>30.363636363636363</v>
      </c>
      <c r="J329" t="s">
        <v>21</v>
      </c>
      <c r="L329" t="s">
        <v>22</v>
      </c>
      <c r="M329">
        <v>1566968400</v>
      </c>
      <c r="N329" s="8">
        <f t="shared" si="16"/>
        <v>43705.208333333328</v>
      </c>
      <c r="O329">
        <v>1567314000</v>
      </c>
      <c r="P329" s="8">
        <f t="shared" si="17"/>
        <v>43709.208333333328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15.75" hidden="1" customHeight="1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5">
        <f t="shared" si="15"/>
        <v>134</v>
      </c>
      <c r="G330" t="s">
        <v>20</v>
      </c>
      <c r="H330">
        <v>2441</v>
      </c>
      <c r="I330" s="5">
        <f>IFERROR(E330/H330,"0")</f>
        <v>54.004916018025398</v>
      </c>
      <c r="J330" t="s">
        <v>21</v>
      </c>
      <c r="L330" t="s">
        <v>22</v>
      </c>
      <c r="M330">
        <v>1543557600</v>
      </c>
      <c r="N330" s="8">
        <f t="shared" si="16"/>
        <v>43434.25</v>
      </c>
      <c r="O330">
        <v>1544508000</v>
      </c>
      <c r="P330" s="8">
        <f t="shared" si="17"/>
        <v>43445.25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ht="15.75" hidden="1" customHeight="1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5">
        <f t="shared" si="15"/>
        <v>23</v>
      </c>
      <c r="G331" t="s">
        <v>47</v>
      </c>
      <c r="H331">
        <v>211</v>
      </c>
      <c r="I331" s="5">
        <f>IFERROR(E331/H331,"0")</f>
        <v>101.78672985781991</v>
      </c>
      <c r="J331" t="s">
        <v>21</v>
      </c>
      <c r="L331" t="s">
        <v>22</v>
      </c>
      <c r="M331">
        <v>1481522400</v>
      </c>
      <c r="N331" s="8">
        <f t="shared" si="16"/>
        <v>42716.25</v>
      </c>
      <c r="O331">
        <v>1482472800</v>
      </c>
      <c r="P331" s="8">
        <f t="shared" si="17"/>
        <v>42727.25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15.75" hidden="1" customHeight="1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5">
        <f t="shared" si="15"/>
        <v>185</v>
      </c>
      <c r="G332" t="s">
        <v>20</v>
      </c>
      <c r="H332">
        <v>1385</v>
      </c>
      <c r="I332" s="5">
        <f>IFERROR(E332/H332,"0")</f>
        <v>45.003610108303249</v>
      </c>
      <c r="J332" t="s">
        <v>40</v>
      </c>
      <c r="L332" t="s">
        <v>41</v>
      </c>
      <c r="M332">
        <v>1512712800</v>
      </c>
      <c r="N332" s="8">
        <f t="shared" si="16"/>
        <v>43077.25</v>
      </c>
      <c r="O332">
        <v>1512799200</v>
      </c>
      <c r="P332" s="8">
        <f t="shared" si="17"/>
        <v>43078.25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ht="15.75" customHeight="1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5">
        <f t="shared" si="15"/>
        <v>444</v>
      </c>
      <c r="G333" t="s">
        <v>20</v>
      </c>
      <c r="H333">
        <v>190</v>
      </c>
      <c r="I333" s="5">
        <f>IFERROR(E333/H333,"0")</f>
        <v>77.068421052631578</v>
      </c>
      <c r="J333" t="s">
        <v>21</v>
      </c>
      <c r="L333" t="s">
        <v>22</v>
      </c>
      <c r="M333">
        <v>1324274400</v>
      </c>
      <c r="N333" s="8">
        <f t="shared" si="16"/>
        <v>40896.25</v>
      </c>
      <c r="O333">
        <v>1324360800</v>
      </c>
      <c r="P333" s="8">
        <f t="shared" si="17"/>
        <v>40897.25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15.75" customHeight="1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5">
        <f t="shared" si="15"/>
        <v>200</v>
      </c>
      <c r="G334" t="s">
        <v>20</v>
      </c>
      <c r="H334">
        <v>470</v>
      </c>
      <c r="I334" s="5">
        <f>IFERROR(E334/H334,"0")</f>
        <v>88.076595744680844</v>
      </c>
      <c r="J334" t="s">
        <v>21</v>
      </c>
      <c r="L334" t="s">
        <v>22</v>
      </c>
      <c r="M334">
        <v>1364446800</v>
      </c>
      <c r="N334" s="8">
        <f t="shared" si="16"/>
        <v>41361.208333333336</v>
      </c>
      <c r="O334">
        <v>1364533200</v>
      </c>
      <c r="P334" s="8">
        <f t="shared" si="17"/>
        <v>41362.208333333336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ht="15.75" hidden="1" customHeight="1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5">
        <f t="shared" si="15"/>
        <v>124</v>
      </c>
      <c r="G335" t="s">
        <v>20</v>
      </c>
      <c r="H335">
        <v>253</v>
      </c>
      <c r="I335" s="5">
        <f>IFERROR(E335/H335,"0")</f>
        <v>47.035573122529641</v>
      </c>
      <c r="J335" t="s">
        <v>21</v>
      </c>
      <c r="L335" t="s">
        <v>22</v>
      </c>
      <c r="M335">
        <v>1542693600</v>
      </c>
      <c r="N335" s="8">
        <f t="shared" si="16"/>
        <v>43424.25</v>
      </c>
      <c r="O335">
        <v>1545112800</v>
      </c>
      <c r="P335" s="8">
        <f t="shared" si="17"/>
        <v>43452.25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ht="15.75" hidden="1" customHeight="1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5">
        <f t="shared" si="15"/>
        <v>187</v>
      </c>
      <c r="G336" t="s">
        <v>20</v>
      </c>
      <c r="H336">
        <v>1113</v>
      </c>
      <c r="I336" s="5">
        <f>IFERROR(E336/H336,"0")</f>
        <v>110.99550763701707</v>
      </c>
      <c r="J336" t="s">
        <v>21</v>
      </c>
      <c r="L336" t="s">
        <v>22</v>
      </c>
      <c r="M336">
        <v>1515564000</v>
      </c>
      <c r="N336" s="8">
        <f t="shared" si="16"/>
        <v>43110.25</v>
      </c>
      <c r="O336">
        <v>1516168800</v>
      </c>
      <c r="P336" s="8">
        <f t="shared" si="17"/>
        <v>43117.25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ht="15.75" hidden="1" customHeight="1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5">
        <f t="shared" si="15"/>
        <v>114</v>
      </c>
      <c r="G337" t="s">
        <v>20</v>
      </c>
      <c r="H337">
        <v>2283</v>
      </c>
      <c r="I337" s="5">
        <f>IFERROR(E337/H337,"0")</f>
        <v>87.003066141042481</v>
      </c>
      <c r="J337" t="s">
        <v>21</v>
      </c>
      <c r="L337" t="s">
        <v>22</v>
      </c>
      <c r="M337">
        <v>1573797600</v>
      </c>
      <c r="N337" s="8">
        <f t="shared" si="16"/>
        <v>43784.25</v>
      </c>
      <c r="O337">
        <v>1574920800</v>
      </c>
      <c r="P337" s="8">
        <f t="shared" si="17"/>
        <v>43797.25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ht="15.75" hidden="1" customHeight="1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5">
        <f t="shared" si="15"/>
        <v>97</v>
      </c>
      <c r="G338" t="s">
        <v>14</v>
      </c>
      <c r="H338">
        <v>1072</v>
      </c>
      <c r="I338" s="5">
        <f>IFERROR(E338/H338,"0")</f>
        <v>63.994402985074629</v>
      </c>
      <c r="J338" t="s">
        <v>21</v>
      </c>
      <c r="L338" t="s">
        <v>22</v>
      </c>
      <c r="M338">
        <v>1292392800</v>
      </c>
      <c r="N338" s="8">
        <f t="shared" si="16"/>
        <v>40527.25</v>
      </c>
      <c r="O338">
        <v>1292479200</v>
      </c>
      <c r="P338" s="8">
        <f t="shared" si="17"/>
        <v>40528.25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ht="15.75" hidden="1" customHeight="1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5">
        <f t="shared" si="15"/>
        <v>123</v>
      </c>
      <c r="G339" t="s">
        <v>20</v>
      </c>
      <c r="H339">
        <v>1095</v>
      </c>
      <c r="I339" s="5">
        <f>IFERROR(E339/H339,"0")</f>
        <v>105.9945205479452</v>
      </c>
      <c r="J339" t="s">
        <v>21</v>
      </c>
      <c r="L339" t="s">
        <v>22</v>
      </c>
      <c r="M339">
        <v>1573452000</v>
      </c>
      <c r="N339" s="8">
        <f t="shared" si="16"/>
        <v>43780.25</v>
      </c>
      <c r="O339">
        <v>1573538400</v>
      </c>
      <c r="P339" s="8">
        <f t="shared" si="17"/>
        <v>43781.25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ht="15.75" hidden="1" customHeight="1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5">
        <f t="shared" si="15"/>
        <v>179</v>
      </c>
      <c r="G340" t="s">
        <v>20</v>
      </c>
      <c r="H340">
        <v>1690</v>
      </c>
      <c r="I340" s="5">
        <f>IFERROR(E340/H340,"0")</f>
        <v>73.989349112426041</v>
      </c>
      <c r="J340" t="s">
        <v>21</v>
      </c>
      <c r="L340" t="s">
        <v>22</v>
      </c>
      <c r="M340">
        <v>1317790800</v>
      </c>
      <c r="N340" s="8">
        <f t="shared" si="16"/>
        <v>40821.208333333336</v>
      </c>
      <c r="O340">
        <v>1320382800</v>
      </c>
      <c r="P340" s="8">
        <f t="shared" si="17"/>
        <v>40851.208333333336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ht="15.75" hidden="1" customHeight="1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5">
        <f t="shared" si="15"/>
        <v>80</v>
      </c>
      <c r="G341" t="s">
        <v>74</v>
      </c>
      <c r="H341">
        <v>1297</v>
      </c>
      <c r="I341" s="5">
        <f>IFERROR(E341/H341,"0")</f>
        <v>84.02004626060139</v>
      </c>
      <c r="J341" t="s">
        <v>15</v>
      </c>
      <c r="L341" t="s">
        <v>16</v>
      </c>
      <c r="M341">
        <v>1501650000</v>
      </c>
      <c r="N341" s="8">
        <f t="shared" si="16"/>
        <v>42949.208333333328</v>
      </c>
      <c r="O341">
        <v>1502859600</v>
      </c>
      <c r="P341" s="8">
        <f t="shared" si="17"/>
        <v>42963.208333333328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ht="15.75" hidden="1" customHeight="1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5">
        <f t="shared" si="15"/>
        <v>94</v>
      </c>
      <c r="G342" t="s">
        <v>14</v>
      </c>
      <c r="H342">
        <v>393</v>
      </c>
      <c r="I342" s="5">
        <f>IFERROR(E342/H342,"0")</f>
        <v>88.966921119592882</v>
      </c>
      <c r="J342" t="s">
        <v>21</v>
      </c>
      <c r="L342" t="s">
        <v>22</v>
      </c>
      <c r="M342">
        <v>1323669600</v>
      </c>
      <c r="N342" s="8">
        <f t="shared" si="16"/>
        <v>40889.25</v>
      </c>
      <c r="O342">
        <v>1323756000</v>
      </c>
      <c r="P342" s="8">
        <f t="shared" si="17"/>
        <v>40890.25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15.75" hidden="1" customHeight="1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5">
        <f t="shared" si="15"/>
        <v>85</v>
      </c>
      <c r="G343" t="s">
        <v>14</v>
      </c>
      <c r="H343">
        <v>1257</v>
      </c>
      <c r="I343" s="5">
        <f>IFERROR(E343/H343,"0")</f>
        <v>76.990453460620529</v>
      </c>
      <c r="J343" t="s">
        <v>21</v>
      </c>
      <c r="L343" t="s">
        <v>22</v>
      </c>
      <c r="M343">
        <v>1440738000</v>
      </c>
      <c r="N343" s="8">
        <f t="shared" si="16"/>
        <v>42244.208333333328</v>
      </c>
      <c r="O343">
        <v>1441342800</v>
      </c>
      <c r="P343" s="8">
        <f t="shared" si="17"/>
        <v>42251.208333333328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ht="15.75" hidden="1" customHeight="1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5">
        <f t="shared" si="15"/>
        <v>67</v>
      </c>
      <c r="G344" t="s">
        <v>14</v>
      </c>
      <c r="H344">
        <v>328</v>
      </c>
      <c r="I344" s="5">
        <f>IFERROR(E344/H344,"0")</f>
        <v>97.146341463414629</v>
      </c>
      <c r="J344" t="s">
        <v>21</v>
      </c>
      <c r="L344" t="s">
        <v>22</v>
      </c>
      <c r="M344">
        <v>1374296400</v>
      </c>
      <c r="N344" s="8">
        <f t="shared" si="16"/>
        <v>41475.208333333336</v>
      </c>
      <c r="O344">
        <v>1375333200</v>
      </c>
      <c r="P344" s="8">
        <f t="shared" si="17"/>
        <v>41487.208333333336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ht="15.75" hidden="1" customHeight="1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5">
        <f t="shared" si="15"/>
        <v>54</v>
      </c>
      <c r="G345" t="s">
        <v>14</v>
      </c>
      <c r="H345">
        <v>147</v>
      </c>
      <c r="I345" s="5">
        <f>IFERROR(E345/H345,"0")</f>
        <v>33.013605442176868</v>
      </c>
      <c r="J345" t="s">
        <v>21</v>
      </c>
      <c r="L345" t="s">
        <v>22</v>
      </c>
      <c r="M345">
        <v>1384840800</v>
      </c>
      <c r="N345" s="8">
        <f t="shared" si="16"/>
        <v>41597.25</v>
      </c>
      <c r="O345">
        <v>1389420000</v>
      </c>
      <c r="P345" s="8">
        <f t="shared" si="17"/>
        <v>41650.25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ht="15.75" hidden="1" customHeight="1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5">
        <f t="shared" si="15"/>
        <v>42</v>
      </c>
      <c r="G346" t="s">
        <v>14</v>
      </c>
      <c r="H346">
        <v>830</v>
      </c>
      <c r="I346" s="5">
        <f>IFERROR(E346/H346,"0")</f>
        <v>99.950602409638549</v>
      </c>
      <c r="J346" t="s">
        <v>21</v>
      </c>
      <c r="L346" t="s">
        <v>22</v>
      </c>
      <c r="M346">
        <v>1516600800</v>
      </c>
      <c r="N346" s="8">
        <f t="shared" si="16"/>
        <v>43122.25</v>
      </c>
      <c r="O346">
        <v>1520056800</v>
      </c>
      <c r="P346" s="8">
        <f t="shared" si="17"/>
        <v>43162.25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ht="15.75" hidden="1" customHeight="1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5">
        <f t="shared" si="15"/>
        <v>15</v>
      </c>
      <c r="G347" t="s">
        <v>14</v>
      </c>
      <c r="H347">
        <v>331</v>
      </c>
      <c r="I347" s="5">
        <f>IFERROR(E347/H347,"0")</f>
        <v>69.966767371601208</v>
      </c>
      <c r="J347" t="s">
        <v>40</v>
      </c>
      <c r="L347" t="s">
        <v>41</v>
      </c>
      <c r="M347">
        <v>1436418000</v>
      </c>
      <c r="N347" s="8">
        <f t="shared" si="16"/>
        <v>42194.208333333328</v>
      </c>
      <c r="O347">
        <v>1436504400</v>
      </c>
      <c r="P347" s="8">
        <f t="shared" si="17"/>
        <v>42195.208333333328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ht="15.75" hidden="1" customHeight="1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5">
        <f t="shared" si="15"/>
        <v>34</v>
      </c>
      <c r="G348" t="s">
        <v>14</v>
      </c>
      <c r="H348">
        <v>25</v>
      </c>
      <c r="I348" s="5">
        <f>IFERROR(E348/H348,"0")</f>
        <v>110.32</v>
      </c>
      <c r="J348" t="s">
        <v>21</v>
      </c>
      <c r="L348" t="s">
        <v>22</v>
      </c>
      <c r="M348">
        <v>1503550800</v>
      </c>
      <c r="N348" s="8">
        <f t="shared" si="16"/>
        <v>42971.208333333328</v>
      </c>
      <c r="O348">
        <v>1508302800</v>
      </c>
      <c r="P348" s="8">
        <f t="shared" si="17"/>
        <v>43026.208333333328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ht="15.75" customHeight="1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5">
        <f t="shared" si="15"/>
        <v>1401</v>
      </c>
      <c r="G349" t="s">
        <v>20</v>
      </c>
      <c r="H349">
        <v>191</v>
      </c>
      <c r="I349" s="5">
        <f>IFERROR(E349/H349,"0")</f>
        <v>66.005235602094245</v>
      </c>
      <c r="J349" t="s">
        <v>21</v>
      </c>
      <c r="L349" t="s">
        <v>22</v>
      </c>
      <c r="M349">
        <v>1423634400</v>
      </c>
      <c r="N349" s="8">
        <f t="shared" si="16"/>
        <v>42046.25</v>
      </c>
      <c r="O349">
        <v>1425708000</v>
      </c>
      <c r="P349" s="8">
        <f t="shared" si="17"/>
        <v>42070.25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ht="15.75" hidden="1" customHeight="1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5">
        <f t="shared" si="15"/>
        <v>72</v>
      </c>
      <c r="G350" t="s">
        <v>14</v>
      </c>
      <c r="H350">
        <v>3483</v>
      </c>
      <c r="I350" s="5">
        <f>IFERROR(E350/H350,"0")</f>
        <v>41.005742176284812</v>
      </c>
      <c r="J350" t="s">
        <v>21</v>
      </c>
      <c r="L350" t="s">
        <v>22</v>
      </c>
      <c r="M350">
        <v>1487224800</v>
      </c>
      <c r="N350" s="8">
        <f t="shared" si="16"/>
        <v>42782.25</v>
      </c>
      <c r="O350">
        <v>1488348000</v>
      </c>
      <c r="P350" s="8">
        <f t="shared" si="17"/>
        <v>42795.25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ht="15.75" hidden="1" customHeight="1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5">
        <f t="shared" si="15"/>
        <v>53</v>
      </c>
      <c r="G351" t="s">
        <v>14</v>
      </c>
      <c r="H351">
        <v>923</v>
      </c>
      <c r="I351" s="5">
        <f>IFERROR(E351/H351,"0")</f>
        <v>103.96316359696641</v>
      </c>
      <c r="J351" t="s">
        <v>21</v>
      </c>
      <c r="L351" t="s">
        <v>22</v>
      </c>
      <c r="M351">
        <v>1500008400</v>
      </c>
      <c r="N351" s="8">
        <f t="shared" si="16"/>
        <v>42930.208333333328</v>
      </c>
      <c r="O351">
        <v>1502600400</v>
      </c>
      <c r="P351" s="8">
        <f t="shared" si="17"/>
        <v>42960.208333333328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ht="15.75" hidden="1" customHeight="1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5">
        <f t="shared" si="15"/>
        <v>5</v>
      </c>
      <c r="G352" t="s">
        <v>14</v>
      </c>
      <c r="H352">
        <v>1</v>
      </c>
      <c r="I352" s="5">
        <f>IFERROR(E352/H352,"0")</f>
        <v>5</v>
      </c>
      <c r="J352" t="s">
        <v>21</v>
      </c>
      <c r="L352" t="s">
        <v>22</v>
      </c>
      <c r="M352">
        <v>1432098000</v>
      </c>
      <c r="N352" s="8">
        <f t="shared" si="16"/>
        <v>42144.208333333328</v>
      </c>
      <c r="O352">
        <v>1433653200</v>
      </c>
      <c r="P352" s="8">
        <f t="shared" si="17"/>
        <v>42162.208333333328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ht="15.75" hidden="1" customHeight="1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5">
        <f t="shared" si="15"/>
        <v>128</v>
      </c>
      <c r="G353" t="s">
        <v>20</v>
      </c>
      <c r="H353">
        <v>2013</v>
      </c>
      <c r="I353" s="5">
        <f>IFERROR(E353/H353,"0")</f>
        <v>47.009935419771487</v>
      </c>
      <c r="J353" t="s">
        <v>21</v>
      </c>
      <c r="L353" t="s">
        <v>22</v>
      </c>
      <c r="M353">
        <v>1440392400</v>
      </c>
      <c r="N353" s="8">
        <f t="shared" si="16"/>
        <v>42240.208333333328</v>
      </c>
      <c r="O353">
        <v>1441602000</v>
      </c>
      <c r="P353" s="8">
        <f t="shared" si="17"/>
        <v>42254.208333333328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ht="15.75" hidden="1" customHeight="1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5">
        <f t="shared" si="15"/>
        <v>35</v>
      </c>
      <c r="G354" t="s">
        <v>14</v>
      </c>
      <c r="H354">
        <v>33</v>
      </c>
      <c r="I354" s="5">
        <f>IFERROR(E354/H354,"0")</f>
        <v>29.606060606060606</v>
      </c>
      <c r="J354" t="s">
        <v>15</v>
      </c>
      <c r="L354" t="s">
        <v>16</v>
      </c>
      <c r="M354">
        <v>1446876000</v>
      </c>
      <c r="N354" s="8">
        <f t="shared" si="16"/>
        <v>42315.25</v>
      </c>
      <c r="O354">
        <v>1447567200</v>
      </c>
      <c r="P354" s="8">
        <f t="shared" si="17"/>
        <v>42323.25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ht="15.75" customHeight="1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5">
        <f t="shared" si="15"/>
        <v>411</v>
      </c>
      <c r="G355" t="s">
        <v>20</v>
      </c>
      <c r="H355">
        <v>1703</v>
      </c>
      <c r="I355" s="5">
        <f>IFERROR(E355/H355,"0")</f>
        <v>81.010569583088667</v>
      </c>
      <c r="J355" t="s">
        <v>21</v>
      </c>
      <c r="L355" t="s">
        <v>22</v>
      </c>
      <c r="M355">
        <v>1562302800</v>
      </c>
      <c r="N355" s="8">
        <f t="shared" si="16"/>
        <v>43651.208333333328</v>
      </c>
      <c r="O355">
        <v>1562389200</v>
      </c>
      <c r="P355" s="8">
        <f t="shared" si="17"/>
        <v>43652.208333333328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ht="15.75" hidden="1" customHeight="1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5">
        <f t="shared" si="15"/>
        <v>124</v>
      </c>
      <c r="G356" t="s">
        <v>20</v>
      </c>
      <c r="H356">
        <v>80</v>
      </c>
      <c r="I356" s="5">
        <f>IFERROR(E356/H356,"0")</f>
        <v>94.35</v>
      </c>
      <c r="J356" t="s">
        <v>36</v>
      </c>
      <c r="L356" t="s">
        <v>37</v>
      </c>
      <c r="M356">
        <v>1378184400</v>
      </c>
      <c r="N356" s="8">
        <f t="shared" si="16"/>
        <v>41520.208333333336</v>
      </c>
      <c r="O356">
        <v>1378789200</v>
      </c>
      <c r="P356" s="8">
        <f t="shared" si="17"/>
        <v>41527.208333333336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ht="15.75" hidden="1" customHeight="1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5">
        <f t="shared" si="15"/>
        <v>59</v>
      </c>
      <c r="G357" t="s">
        <v>47</v>
      </c>
      <c r="H357">
        <v>86</v>
      </c>
      <c r="I357" s="5">
        <f>IFERROR(E357/H357,"0")</f>
        <v>26.058139534883722</v>
      </c>
      <c r="J357" t="s">
        <v>21</v>
      </c>
      <c r="L357" t="s">
        <v>22</v>
      </c>
      <c r="M357">
        <v>1485064800</v>
      </c>
      <c r="N357" s="8">
        <f t="shared" si="16"/>
        <v>42757.25</v>
      </c>
      <c r="O357">
        <v>1488520800</v>
      </c>
      <c r="P357" s="8">
        <f t="shared" si="17"/>
        <v>42797.25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ht="15.75" hidden="1" customHeight="1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5">
        <f t="shared" si="15"/>
        <v>37</v>
      </c>
      <c r="G358" t="s">
        <v>14</v>
      </c>
      <c r="H358">
        <v>40</v>
      </c>
      <c r="I358" s="5">
        <f>IFERROR(E358/H358,"0")</f>
        <v>85.775000000000006</v>
      </c>
      <c r="J358" t="s">
        <v>107</v>
      </c>
      <c r="L358" t="s">
        <v>108</v>
      </c>
      <c r="M358">
        <v>1326520800</v>
      </c>
      <c r="N358" s="8">
        <f t="shared" si="16"/>
        <v>40922.25</v>
      </c>
      <c r="O358">
        <v>1327298400</v>
      </c>
      <c r="P358" s="8">
        <f t="shared" si="17"/>
        <v>40931.25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ht="15.75" hidden="1" customHeight="1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5">
        <f t="shared" si="15"/>
        <v>185</v>
      </c>
      <c r="G359" t="s">
        <v>20</v>
      </c>
      <c r="H359">
        <v>41</v>
      </c>
      <c r="I359" s="5">
        <f>IFERROR(E359/H359,"0")</f>
        <v>103.73170731707317</v>
      </c>
      <c r="J359" t="s">
        <v>21</v>
      </c>
      <c r="L359" t="s">
        <v>22</v>
      </c>
      <c r="M359">
        <v>1441256400</v>
      </c>
      <c r="N359" s="8">
        <f t="shared" si="16"/>
        <v>42250.208333333328</v>
      </c>
      <c r="O359">
        <v>1443416400</v>
      </c>
      <c r="P359" s="8">
        <f t="shared" si="17"/>
        <v>42275.208333333328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ht="15.75" hidden="1" customHeight="1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5">
        <f t="shared" si="15"/>
        <v>12</v>
      </c>
      <c r="G360" t="s">
        <v>14</v>
      </c>
      <c r="H360">
        <v>23</v>
      </c>
      <c r="I360" s="5">
        <f>IFERROR(E360/H360,"0")</f>
        <v>49.826086956521742</v>
      </c>
      <c r="J360" t="s">
        <v>15</v>
      </c>
      <c r="L360" t="s">
        <v>16</v>
      </c>
      <c r="M360">
        <v>1533877200</v>
      </c>
      <c r="N360" s="8">
        <f t="shared" si="16"/>
        <v>43322.208333333328</v>
      </c>
      <c r="O360">
        <v>1534136400</v>
      </c>
      <c r="P360" s="8">
        <f t="shared" si="17"/>
        <v>43325.208333333328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ht="15.75" customHeight="1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5">
        <f t="shared" si="15"/>
        <v>299</v>
      </c>
      <c r="G361" t="s">
        <v>20</v>
      </c>
      <c r="H361">
        <v>187</v>
      </c>
      <c r="I361" s="5">
        <f>IFERROR(E361/H361,"0")</f>
        <v>63.893048128342244</v>
      </c>
      <c r="J361" t="s">
        <v>21</v>
      </c>
      <c r="L361" t="s">
        <v>22</v>
      </c>
      <c r="M361">
        <v>1314421200</v>
      </c>
      <c r="N361" s="8">
        <f t="shared" si="16"/>
        <v>40782.208333333336</v>
      </c>
      <c r="O361">
        <v>1315026000</v>
      </c>
      <c r="P361" s="8">
        <f t="shared" si="17"/>
        <v>40789.208333333336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ht="15.75" customHeight="1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5">
        <f t="shared" si="15"/>
        <v>226</v>
      </c>
      <c r="G362" t="s">
        <v>20</v>
      </c>
      <c r="H362">
        <v>2875</v>
      </c>
      <c r="I362" s="5">
        <f>IFERROR(E362/H362,"0")</f>
        <v>47.002434782608695</v>
      </c>
      <c r="J362" t="s">
        <v>40</v>
      </c>
      <c r="L362" t="s">
        <v>41</v>
      </c>
      <c r="M362">
        <v>1293861600</v>
      </c>
      <c r="N362" s="8">
        <f t="shared" si="16"/>
        <v>40544.25</v>
      </c>
      <c r="O362">
        <v>1295071200</v>
      </c>
      <c r="P362" s="8">
        <f t="shared" si="17"/>
        <v>40558.25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ht="15.75" hidden="1" customHeight="1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5">
        <f t="shared" si="15"/>
        <v>174</v>
      </c>
      <c r="G363" t="s">
        <v>20</v>
      </c>
      <c r="H363">
        <v>88</v>
      </c>
      <c r="I363" s="5">
        <f>IFERROR(E363/H363,"0")</f>
        <v>108.47727272727273</v>
      </c>
      <c r="J363" t="s">
        <v>21</v>
      </c>
      <c r="L363" t="s">
        <v>22</v>
      </c>
      <c r="M363">
        <v>1507352400</v>
      </c>
      <c r="N363" s="8">
        <f t="shared" si="16"/>
        <v>43015.208333333328</v>
      </c>
      <c r="O363">
        <v>1509426000</v>
      </c>
      <c r="P363" s="8">
        <f t="shared" si="17"/>
        <v>43039.208333333328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ht="15.75" customHeight="1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5">
        <f t="shared" si="15"/>
        <v>372</v>
      </c>
      <c r="G364" t="s">
        <v>20</v>
      </c>
      <c r="H364">
        <v>191</v>
      </c>
      <c r="I364" s="5">
        <f>IFERROR(E364/H364,"0")</f>
        <v>72.015706806282722</v>
      </c>
      <c r="J364" t="s">
        <v>21</v>
      </c>
      <c r="L364" t="s">
        <v>22</v>
      </c>
      <c r="M364">
        <v>1296108000</v>
      </c>
      <c r="N364" s="8">
        <f t="shared" si="16"/>
        <v>40570.25</v>
      </c>
      <c r="O364">
        <v>1299391200</v>
      </c>
      <c r="P364" s="8">
        <f t="shared" si="17"/>
        <v>40608.25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ht="15.75" hidden="1" customHeight="1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5">
        <f t="shared" si="15"/>
        <v>160</v>
      </c>
      <c r="G365" t="s">
        <v>20</v>
      </c>
      <c r="H365">
        <v>139</v>
      </c>
      <c r="I365" s="5">
        <f>IFERROR(E365/H365,"0")</f>
        <v>59.928057553956833</v>
      </c>
      <c r="J365" t="s">
        <v>21</v>
      </c>
      <c r="L365" t="s">
        <v>22</v>
      </c>
      <c r="M365">
        <v>1324965600</v>
      </c>
      <c r="N365" s="8">
        <f t="shared" si="16"/>
        <v>40904.25</v>
      </c>
      <c r="O365">
        <v>1325052000</v>
      </c>
      <c r="P365" s="8">
        <f t="shared" si="17"/>
        <v>40905.25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ht="15.75" customHeight="1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5">
        <f t="shared" si="15"/>
        <v>1616</v>
      </c>
      <c r="G366" t="s">
        <v>20</v>
      </c>
      <c r="H366">
        <v>186</v>
      </c>
      <c r="I366" s="5">
        <f>IFERROR(E366/H366,"0")</f>
        <v>78.209677419354833</v>
      </c>
      <c r="J366" t="s">
        <v>21</v>
      </c>
      <c r="L366" t="s">
        <v>22</v>
      </c>
      <c r="M366">
        <v>1520229600</v>
      </c>
      <c r="N366" s="8">
        <f t="shared" si="16"/>
        <v>43164.25</v>
      </c>
      <c r="O366">
        <v>1522818000</v>
      </c>
      <c r="P366" s="8">
        <f t="shared" si="17"/>
        <v>43194.208333333328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ht="15.75" customHeight="1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5">
        <f t="shared" si="15"/>
        <v>733</v>
      </c>
      <c r="G367" t="s">
        <v>20</v>
      </c>
      <c r="H367">
        <v>112</v>
      </c>
      <c r="I367" s="5">
        <f>IFERROR(E367/H367,"0")</f>
        <v>104.77678571428571</v>
      </c>
      <c r="J367" t="s">
        <v>26</v>
      </c>
      <c r="L367" t="s">
        <v>27</v>
      </c>
      <c r="M367">
        <v>1482991200</v>
      </c>
      <c r="N367" s="8">
        <f t="shared" si="16"/>
        <v>42733.25</v>
      </c>
      <c r="O367">
        <v>1485324000</v>
      </c>
      <c r="P367" s="8">
        <f t="shared" si="17"/>
        <v>42760.25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ht="15.75" customHeight="1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5">
        <f t="shared" si="15"/>
        <v>592</v>
      </c>
      <c r="G368" t="s">
        <v>20</v>
      </c>
      <c r="H368">
        <v>101</v>
      </c>
      <c r="I368" s="5">
        <f>IFERROR(E368/H368,"0")</f>
        <v>105.52475247524752</v>
      </c>
      <c r="J368" t="s">
        <v>21</v>
      </c>
      <c r="L368" t="s">
        <v>22</v>
      </c>
      <c r="M368">
        <v>1294034400</v>
      </c>
      <c r="N368" s="8">
        <f t="shared" si="16"/>
        <v>40546.25</v>
      </c>
      <c r="O368">
        <v>1294120800</v>
      </c>
      <c r="P368" s="8">
        <f t="shared" si="17"/>
        <v>40547.25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ht="15.75" hidden="1" customHeight="1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5">
        <f t="shared" si="15"/>
        <v>19</v>
      </c>
      <c r="G369" t="s">
        <v>14</v>
      </c>
      <c r="H369">
        <v>75</v>
      </c>
      <c r="I369" s="5">
        <f>IFERROR(E369/H369,"0")</f>
        <v>24.933333333333334</v>
      </c>
      <c r="J369" t="s">
        <v>21</v>
      </c>
      <c r="L369" t="s">
        <v>22</v>
      </c>
      <c r="M369">
        <v>1413608400</v>
      </c>
      <c r="N369" s="8">
        <f t="shared" si="16"/>
        <v>41930.208333333336</v>
      </c>
      <c r="O369">
        <v>1415685600</v>
      </c>
      <c r="P369" s="8">
        <f t="shared" si="17"/>
        <v>41954.25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ht="15.75" customHeight="1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5">
        <f t="shared" si="15"/>
        <v>277</v>
      </c>
      <c r="G370" t="s">
        <v>20</v>
      </c>
      <c r="H370">
        <v>206</v>
      </c>
      <c r="I370" s="5">
        <f>IFERROR(E370/H370,"0")</f>
        <v>69.873786407766985</v>
      </c>
      <c r="J370" t="s">
        <v>40</v>
      </c>
      <c r="L370" t="s">
        <v>41</v>
      </c>
      <c r="M370">
        <v>1286946000</v>
      </c>
      <c r="N370" s="8">
        <f t="shared" si="16"/>
        <v>40464.208333333336</v>
      </c>
      <c r="O370">
        <v>1288933200</v>
      </c>
      <c r="P370" s="8">
        <f t="shared" si="17"/>
        <v>40487.208333333336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ht="15.75" customHeight="1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5">
        <f t="shared" si="15"/>
        <v>273</v>
      </c>
      <c r="G371" t="s">
        <v>20</v>
      </c>
      <c r="H371">
        <v>154</v>
      </c>
      <c r="I371" s="5">
        <f>IFERROR(E371/H371,"0")</f>
        <v>95.733766233766232</v>
      </c>
      <c r="J371" t="s">
        <v>21</v>
      </c>
      <c r="L371" t="s">
        <v>22</v>
      </c>
      <c r="M371">
        <v>1359871200</v>
      </c>
      <c r="N371" s="8">
        <f t="shared" si="16"/>
        <v>41308.25</v>
      </c>
      <c r="O371">
        <v>1363237200</v>
      </c>
      <c r="P371" s="8">
        <f t="shared" si="17"/>
        <v>41347.208333333336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ht="15.75" hidden="1" customHeight="1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5">
        <f t="shared" si="15"/>
        <v>159</v>
      </c>
      <c r="G372" t="s">
        <v>20</v>
      </c>
      <c r="H372">
        <v>5966</v>
      </c>
      <c r="I372" s="5">
        <f>IFERROR(E372/H372,"0")</f>
        <v>29.997485752598056</v>
      </c>
      <c r="J372" t="s">
        <v>21</v>
      </c>
      <c r="L372" t="s">
        <v>22</v>
      </c>
      <c r="M372">
        <v>1555304400</v>
      </c>
      <c r="N372" s="8">
        <f t="shared" si="16"/>
        <v>43570.208333333328</v>
      </c>
      <c r="O372">
        <v>1555822800</v>
      </c>
      <c r="P372" s="8">
        <f t="shared" si="17"/>
        <v>43576.208333333328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ht="15.75" hidden="1" customHeight="1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5">
        <f t="shared" si="15"/>
        <v>68</v>
      </c>
      <c r="G373" t="s">
        <v>14</v>
      </c>
      <c r="H373">
        <v>2176</v>
      </c>
      <c r="I373" s="5">
        <f>IFERROR(E373/H373,"0")</f>
        <v>59.011948529411768</v>
      </c>
      <c r="J373" t="s">
        <v>21</v>
      </c>
      <c r="L373" t="s">
        <v>22</v>
      </c>
      <c r="M373">
        <v>1423375200</v>
      </c>
      <c r="N373" s="8">
        <f t="shared" si="16"/>
        <v>42043.25</v>
      </c>
      <c r="O373">
        <v>1427778000</v>
      </c>
      <c r="P373" s="8">
        <f t="shared" si="17"/>
        <v>42094.208333333328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15.75" customHeight="1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5">
        <f t="shared" si="15"/>
        <v>1592</v>
      </c>
      <c r="G374" t="s">
        <v>20</v>
      </c>
      <c r="H374">
        <v>169</v>
      </c>
      <c r="I374" s="5">
        <f>IFERROR(E374/H374,"0")</f>
        <v>84.757396449704146</v>
      </c>
      <c r="J374" t="s">
        <v>21</v>
      </c>
      <c r="L374" t="s">
        <v>22</v>
      </c>
      <c r="M374">
        <v>1420696800</v>
      </c>
      <c r="N374" s="8">
        <f t="shared" si="16"/>
        <v>42012.25</v>
      </c>
      <c r="O374">
        <v>1422424800</v>
      </c>
      <c r="P374" s="8">
        <f t="shared" si="17"/>
        <v>42032.25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ht="15.75" customHeight="1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5">
        <f t="shared" si="15"/>
        <v>730</v>
      </c>
      <c r="G375" t="s">
        <v>20</v>
      </c>
      <c r="H375">
        <v>2106</v>
      </c>
      <c r="I375" s="5">
        <f>IFERROR(E375/H375,"0")</f>
        <v>78.010921177587846</v>
      </c>
      <c r="J375" t="s">
        <v>21</v>
      </c>
      <c r="L375" t="s">
        <v>22</v>
      </c>
      <c r="M375">
        <v>1502946000</v>
      </c>
      <c r="N375" s="8">
        <f t="shared" si="16"/>
        <v>42964.208333333328</v>
      </c>
      <c r="O375">
        <v>1503637200</v>
      </c>
      <c r="P375" s="8">
        <f t="shared" si="17"/>
        <v>42972.208333333328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15.75" hidden="1" customHeight="1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5">
        <f t="shared" si="15"/>
        <v>13</v>
      </c>
      <c r="G376" t="s">
        <v>14</v>
      </c>
      <c r="H376">
        <v>441</v>
      </c>
      <c r="I376" s="5">
        <f>IFERROR(E376/H376,"0")</f>
        <v>50.05215419501134</v>
      </c>
      <c r="J376" t="s">
        <v>21</v>
      </c>
      <c r="L376" t="s">
        <v>22</v>
      </c>
      <c r="M376">
        <v>1547186400</v>
      </c>
      <c r="N376" s="8">
        <f t="shared" si="16"/>
        <v>43476.25</v>
      </c>
      <c r="O376">
        <v>1547618400</v>
      </c>
      <c r="P376" s="8">
        <f t="shared" si="17"/>
        <v>43481.25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15.75" hidden="1" customHeight="1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5">
        <f t="shared" si="15"/>
        <v>55</v>
      </c>
      <c r="G377" t="s">
        <v>14</v>
      </c>
      <c r="H377">
        <v>25</v>
      </c>
      <c r="I377" s="5">
        <f>IFERROR(E377/H377,"0")</f>
        <v>59.16</v>
      </c>
      <c r="J377" t="s">
        <v>21</v>
      </c>
      <c r="L377" t="s">
        <v>22</v>
      </c>
      <c r="M377">
        <v>1444971600</v>
      </c>
      <c r="N377" s="8">
        <f t="shared" si="16"/>
        <v>42293.208333333328</v>
      </c>
      <c r="O377">
        <v>1449900000</v>
      </c>
      <c r="P377" s="8">
        <f t="shared" si="17"/>
        <v>42350.25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ht="15.75" customHeight="1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5">
        <f t="shared" si="15"/>
        <v>361</v>
      </c>
      <c r="G378" t="s">
        <v>20</v>
      </c>
      <c r="H378">
        <v>131</v>
      </c>
      <c r="I378" s="5">
        <f>IFERROR(E378/H378,"0")</f>
        <v>93.702290076335885</v>
      </c>
      <c r="J378" t="s">
        <v>21</v>
      </c>
      <c r="L378" t="s">
        <v>22</v>
      </c>
      <c r="M378">
        <v>1404622800</v>
      </c>
      <c r="N378" s="8">
        <f t="shared" si="16"/>
        <v>41826.208333333336</v>
      </c>
      <c r="O378">
        <v>1405141200</v>
      </c>
      <c r="P378" s="8">
        <f t="shared" si="17"/>
        <v>41832.208333333336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ht="15.75" hidden="1" customHeight="1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5">
        <f t="shared" si="15"/>
        <v>10</v>
      </c>
      <c r="G379" t="s">
        <v>14</v>
      </c>
      <c r="H379">
        <v>127</v>
      </c>
      <c r="I379" s="5">
        <f>IFERROR(E379/H379,"0")</f>
        <v>40.14173228346457</v>
      </c>
      <c r="J379" t="s">
        <v>21</v>
      </c>
      <c r="L379" t="s">
        <v>22</v>
      </c>
      <c r="M379">
        <v>1571720400</v>
      </c>
      <c r="N379" s="8">
        <f t="shared" si="16"/>
        <v>43760.208333333328</v>
      </c>
      <c r="O379">
        <v>1572933600</v>
      </c>
      <c r="P379" s="8">
        <f t="shared" si="17"/>
        <v>43774.25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ht="15.75" hidden="1" customHeight="1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5">
        <f t="shared" si="15"/>
        <v>14</v>
      </c>
      <c r="G380" t="s">
        <v>14</v>
      </c>
      <c r="H380">
        <v>355</v>
      </c>
      <c r="I380" s="5">
        <f>IFERROR(E380/H380,"0")</f>
        <v>70.090140845070422</v>
      </c>
      <c r="J380" t="s">
        <v>21</v>
      </c>
      <c r="L380" t="s">
        <v>22</v>
      </c>
      <c r="M380">
        <v>1526878800</v>
      </c>
      <c r="N380" s="8">
        <f t="shared" si="16"/>
        <v>43241.208333333328</v>
      </c>
      <c r="O380">
        <v>1530162000</v>
      </c>
      <c r="P380" s="8">
        <f t="shared" si="17"/>
        <v>43279.208333333328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ht="15.75" hidden="1" customHeight="1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5">
        <f t="shared" si="15"/>
        <v>40</v>
      </c>
      <c r="G381" t="s">
        <v>14</v>
      </c>
      <c r="H381">
        <v>44</v>
      </c>
      <c r="I381" s="5">
        <f>IFERROR(E381/H381,"0")</f>
        <v>66.181818181818187</v>
      </c>
      <c r="J381" t="s">
        <v>40</v>
      </c>
      <c r="L381" t="s">
        <v>41</v>
      </c>
      <c r="M381">
        <v>1319691600</v>
      </c>
      <c r="N381" s="8">
        <f t="shared" si="16"/>
        <v>40843.208333333336</v>
      </c>
      <c r="O381">
        <v>1320904800</v>
      </c>
      <c r="P381" s="8">
        <f t="shared" si="17"/>
        <v>40857.25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15.75" hidden="1" customHeight="1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5">
        <f t="shared" si="15"/>
        <v>160</v>
      </c>
      <c r="G382" t="s">
        <v>20</v>
      </c>
      <c r="H382">
        <v>84</v>
      </c>
      <c r="I382" s="5">
        <f>IFERROR(E382/H382,"0")</f>
        <v>47.714285714285715</v>
      </c>
      <c r="J382" t="s">
        <v>21</v>
      </c>
      <c r="L382" t="s">
        <v>22</v>
      </c>
      <c r="M382">
        <v>1371963600</v>
      </c>
      <c r="N382" s="8">
        <f t="shared" si="16"/>
        <v>41448.208333333336</v>
      </c>
      <c r="O382">
        <v>1372395600</v>
      </c>
      <c r="P382" s="8">
        <f t="shared" si="17"/>
        <v>41453.208333333336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ht="15.75" hidden="1" customHeight="1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5">
        <f t="shared" si="15"/>
        <v>184</v>
      </c>
      <c r="G383" t="s">
        <v>20</v>
      </c>
      <c r="H383">
        <v>155</v>
      </c>
      <c r="I383" s="5">
        <f>IFERROR(E383/H383,"0")</f>
        <v>62.896774193548389</v>
      </c>
      <c r="J383" t="s">
        <v>21</v>
      </c>
      <c r="L383" t="s">
        <v>22</v>
      </c>
      <c r="M383">
        <v>1433739600</v>
      </c>
      <c r="N383" s="8">
        <f t="shared" si="16"/>
        <v>42163.208333333328</v>
      </c>
      <c r="O383">
        <v>1437714000</v>
      </c>
      <c r="P383" s="8">
        <f t="shared" si="17"/>
        <v>42209.208333333328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15.75" hidden="1" customHeight="1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5">
        <f t="shared" si="15"/>
        <v>64</v>
      </c>
      <c r="G384" t="s">
        <v>14</v>
      </c>
      <c r="H384">
        <v>67</v>
      </c>
      <c r="I384" s="5">
        <f>IFERROR(E384/H384,"0")</f>
        <v>86.611940298507463</v>
      </c>
      <c r="J384" t="s">
        <v>21</v>
      </c>
      <c r="L384" t="s">
        <v>22</v>
      </c>
      <c r="M384">
        <v>1508130000</v>
      </c>
      <c r="N384" s="8">
        <f t="shared" si="16"/>
        <v>43024.208333333328</v>
      </c>
      <c r="O384">
        <v>1509771600</v>
      </c>
      <c r="P384" s="8">
        <f t="shared" si="17"/>
        <v>43043.208333333328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ht="15.75" customHeight="1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5">
        <f t="shared" si="15"/>
        <v>225</v>
      </c>
      <c r="G385" t="s">
        <v>20</v>
      </c>
      <c r="H385">
        <v>189</v>
      </c>
      <c r="I385" s="5">
        <f>IFERROR(E385/H385,"0")</f>
        <v>75.126984126984127</v>
      </c>
      <c r="J385" t="s">
        <v>21</v>
      </c>
      <c r="L385" t="s">
        <v>22</v>
      </c>
      <c r="M385">
        <v>1550037600</v>
      </c>
      <c r="N385" s="8">
        <f t="shared" si="16"/>
        <v>43509.25</v>
      </c>
      <c r="O385">
        <v>1550556000</v>
      </c>
      <c r="P385" s="8">
        <f t="shared" si="17"/>
        <v>43515.25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ht="15.75" hidden="1" customHeight="1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5">
        <f t="shared" si="15"/>
        <v>172</v>
      </c>
      <c r="G386" t="s">
        <v>20</v>
      </c>
      <c r="H386">
        <v>4799</v>
      </c>
      <c r="I386" s="5">
        <f>IFERROR(E386/H386,"0")</f>
        <v>41.004167534903104</v>
      </c>
      <c r="J386" t="s">
        <v>21</v>
      </c>
      <c r="L386" t="s">
        <v>22</v>
      </c>
      <c r="M386">
        <v>1486706400</v>
      </c>
      <c r="N386" s="8">
        <f t="shared" si="16"/>
        <v>42776.25</v>
      </c>
      <c r="O386">
        <v>1489039200</v>
      </c>
      <c r="P386" s="8">
        <f t="shared" si="17"/>
        <v>42803.25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15.75" hidden="1" customHeight="1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5">
        <f t="shared" ref="F387:F450" si="18">ROUND((E387/D387)*100,0)</f>
        <v>146</v>
      </c>
      <c r="G387" t="s">
        <v>20</v>
      </c>
      <c r="H387">
        <v>1137</v>
      </c>
      <c r="I387" s="5">
        <f>IFERROR(E387/H387,"0")</f>
        <v>50.007915567282325</v>
      </c>
      <c r="J387" t="s">
        <v>21</v>
      </c>
      <c r="L387" t="s">
        <v>22</v>
      </c>
      <c r="M387">
        <v>1553835600</v>
      </c>
      <c r="N387" s="8">
        <f t="shared" ref="N387:N450" si="19">(((M387/60)/60)/24)+DATE(1970,1,1)</f>
        <v>43553.208333333328</v>
      </c>
      <c r="O387">
        <v>1556600400</v>
      </c>
      <c r="P387" s="8">
        <f t="shared" ref="P387:P450" si="20">(((O387/60)/60)/24)+DATE(1970,1,1)</f>
        <v>43585.208333333328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15.75" hidden="1" customHeight="1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5">
        <f t="shared" si="18"/>
        <v>76</v>
      </c>
      <c r="G388" t="s">
        <v>14</v>
      </c>
      <c r="H388">
        <v>1068</v>
      </c>
      <c r="I388" s="5">
        <f>IFERROR(E388/H388,"0")</f>
        <v>96.960674157303373</v>
      </c>
      <c r="J388" t="s">
        <v>21</v>
      </c>
      <c r="L388" t="s">
        <v>22</v>
      </c>
      <c r="M388">
        <v>1277528400</v>
      </c>
      <c r="N388" s="8">
        <f t="shared" si="19"/>
        <v>40355.208333333336</v>
      </c>
      <c r="O388">
        <v>1278565200</v>
      </c>
      <c r="P388" s="8">
        <f t="shared" si="20"/>
        <v>40367.208333333336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ht="15.75" hidden="1" customHeight="1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5">
        <f t="shared" si="18"/>
        <v>39</v>
      </c>
      <c r="G389" t="s">
        <v>14</v>
      </c>
      <c r="H389">
        <v>424</v>
      </c>
      <c r="I389" s="5">
        <f>IFERROR(E389/H389,"0")</f>
        <v>100.93160377358491</v>
      </c>
      <c r="J389" t="s">
        <v>21</v>
      </c>
      <c r="L389" t="s">
        <v>22</v>
      </c>
      <c r="M389">
        <v>1339477200</v>
      </c>
      <c r="N389" s="8">
        <f t="shared" si="19"/>
        <v>41072.208333333336</v>
      </c>
      <c r="O389">
        <v>1339909200</v>
      </c>
      <c r="P389" s="8">
        <f t="shared" si="20"/>
        <v>41077.208333333336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ht="15.75" hidden="1" customHeight="1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5">
        <f t="shared" si="18"/>
        <v>11</v>
      </c>
      <c r="G390" t="s">
        <v>74</v>
      </c>
      <c r="H390">
        <v>145</v>
      </c>
      <c r="I390" s="5">
        <f>IFERROR(E390/H390,"0")</f>
        <v>89.227586206896547</v>
      </c>
      <c r="J390" t="s">
        <v>98</v>
      </c>
      <c r="L390" t="s">
        <v>99</v>
      </c>
      <c r="M390">
        <v>1325656800</v>
      </c>
      <c r="N390" s="8">
        <f t="shared" si="19"/>
        <v>40912.25</v>
      </c>
      <c r="O390">
        <v>1325829600</v>
      </c>
      <c r="P390" s="8">
        <f t="shared" si="20"/>
        <v>40914.25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ht="15.75" hidden="1" customHeight="1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5">
        <f t="shared" si="18"/>
        <v>122</v>
      </c>
      <c r="G391" t="s">
        <v>20</v>
      </c>
      <c r="H391">
        <v>1152</v>
      </c>
      <c r="I391" s="5">
        <f>IFERROR(E391/H391,"0")</f>
        <v>87.979166666666671</v>
      </c>
      <c r="J391" t="s">
        <v>21</v>
      </c>
      <c r="L391" t="s">
        <v>22</v>
      </c>
      <c r="M391">
        <v>1288242000</v>
      </c>
      <c r="N391" s="8">
        <f t="shared" si="19"/>
        <v>40479.208333333336</v>
      </c>
      <c r="O391">
        <v>1290578400</v>
      </c>
      <c r="P391" s="8">
        <f t="shared" si="20"/>
        <v>40506.25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ht="15.75" hidden="1" customHeight="1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5">
        <f t="shared" si="18"/>
        <v>187</v>
      </c>
      <c r="G392" t="s">
        <v>20</v>
      </c>
      <c r="H392">
        <v>50</v>
      </c>
      <c r="I392" s="5">
        <f>IFERROR(E392/H392,"0")</f>
        <v>89.54</v>
      </c>
      <c r="J392" t="s">
        <v>21</v>
      </c>
      <c r="L392" t="s">
        <v>22</v>
      </c>
      <c r="M392">
        <v>1379048400</v>
      </c>
      <c r="N392" s="8">
        <f t="shared" si="19"/>
        <v>41530.208333333336</v>
      </c>
      <c r="O392">
        <v>1380344400</v>
      </c>
      <c r="P392" s="8">
        <f t="shared" si="20"/>
        <v>41545.208333333336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ht="15.75" hidden="1" customHeight="1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5">
        <f t="shared" si="18"/>
        <v>7</v>
      </c>
      <c r="G393" t="s">
        <v>14</v>
      </c>
      <c r="H393">
        <v>151</v>
      </c>
      <c r="I393" s="5">
        <f>IFERROR(E393/H393,"0")</f>
        <v>29.09271523178808</v>
      </c>
      <c r="J393" t="s">
        <v>21</v>
      </c>
      <c r="L393" t="s">
        <v>22</v>
      </c>
      <c r="M393">
        <v>1389679200</v>
      </c>
      <c r="N393" s="8">
        <f t="shared" si="19"/>
        <v>41653.25</v>
      </c>
      <c r="O393">
        <v>1389852000</v>
      </c>
      <c r="P393" s="8">
        <f t="shared" si="20"/>
        <v>41655.25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15.75" hidden="1" customHeight="1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5">
        <f t="shared" si="18"/>
        <v>66</v>
      </c>
      <c r="G394" t="s">
        <v>14</v>
      </c>
      <c r="H394">
        <v>1608</v>
      </c>
      <c r="I394" s="5">
        <f>IFERROR(E394/H394,"0")</f>
        <v>42.006218905472636</v>
      </c>
      <c r="J394" t="s">
        <v>21</v>
      </c>
      <c r="L394" t="s">
        <v>22</v>
      </c>
      <c r="M394">
        <v>1294293600</v>
      </c>
      <c r="N394" s="8">
        <f t="shared" si="19"/>
        <v>40549.25</v>
      </c>
      <c r="O394">
        <v>1294466400</v>
      </c>
      <c r="P394" s="8">
        <f t="shared" si="20"/>
        <v>40551.25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ht="15.75" customHeight="1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5">
        <f t="shared" si="18"/>
        <v>229</v>
      </c>
      <c r="G395" t="s">
        <v>20</v>
      </c>
      <c r="H395">
        <v>3059</v>
      </c>
      <c r="I395" s="5">
        <f>IFERROR(E395/H395,"0")</f>
        <v>47.004903563255965</v>
      </c>
      <c r="J395" t="s">
        <v>15</v>
      </c>
      <c r="L395" t="s">
        <v>16</v>
      </c>
      <c r="M395">
        <v>1500267600</v>
      </c>
      <c r="N395" s="8">
        <f t="shared" si="19"/>
        <v>42933.208333333328</v>
      </c>
      <c r="O395">
        <v>1500354000</v>
      </c>
      <c r="P395" s="8">
        <f t="shared" si="20"/>
        <v>42934.208333333328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ht="15.75" customHeight="1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5">
        <f t="shared" si="18"/>
        <v>469</v>
      </c>
      <c r="G396" t="s">
        <v>20</v>
      </c>
      <c r="H396">
        <v>34</v>
      </c>
      <c r="I396" s="5">
        <f>IFERROR(E396/H396,"0")</f>
        <v>110.44117647058823</v>
      </c>
      <c r="J396" t="s">
        <v>21</v>
      </c>
      <c r="L396" t="s">
        <v>22</v>
      </c>
      <c r="M396">
        <v>1375074000</v>
      </c>
      <c r="N396" s="8">
        <f t="shared" si="19"/>
        <v>41484.208333333336</v>
      </c>
      <c r="O396">
        <v>1375938000</v>
      </c>
      <c r="P396" s="8">
        <f t="shared" si="20"/>
        <v>41494.208333333336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15.75" hidden="1" customHeight="1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5">
        <f t="shared" si="18"/>
        <v>130</v>
      </c>
      <c r="G397" t="s">
        <v>20</v>
      </c>
      <c r="H397">
        <v>220</v>
      </c>
      <c r="I397" s="5">
        <f>IFERROR(E397/H397,"0")</f>
        <v>41.990909090909092</v>
      </c>
      <c r="J397" t="s">
        <v>21</v>
      </c>
      <c r="L397" t="s">
        <v>22</v>
      </c>
      <c r="M397">
        <v>1323324000</v>
      </c>
      <c r="N397" s="8">
        <f t="shared" si="19"/>
        <v>40885.25</v>
      </c>
      <c r="O397">
        <v>1323410400</v>
      </c>
      <c r="P397" s="8">
        <f t="shared" si="20"/>
        <v>40886.25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ht="15.75" hidden="1" customHeight="1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5">
        <f t="shared" si="18"/>
        <v>167</v>
      </c>
      <c r="G398" t="s">
        <v>20</v>
      </c>
      <c r="H398">
        <v>1604</v>
      </c>
      <c r="I398" s="5">
        <f>IFERROR(E398/H398,"0")</f>
        <v>48.012468827930178</v>
      </c>
      <c r="J398" t="s">
        <v>26</v>
      </c>
      <c r="L398" t="s">
        <v>27</v>
      </c>
      <c r="M398">
        <v>1538715600</v>
      </c>
      <c r="N398" s="8">
        <f t="shared" si="19"/>
        <v>43378.208333333328</v>
      </c>
      <c r="O398">
        <v>1539406800</v>
      </c>
      <c r="P398" s="8">
        <f t="shared" si="20"/>
        <v>43386.208333333328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ht="15.75" hidden="1" customHeight="1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5">
        <f t="shared" si="18"/>
        <v>174</v>
      </c>
      <c r="G399" t="s">
        <v>20</v>
      </c>
      <c r="H399">
        <v>454</v>
      </c>
      <c r="I399" s="5">
        <f>IFERROR(E399/H399,"0")</f>
        <v>31.019823788546255</v>
      </c>
      <c r="J399" t="s">
        <v>21</v>
      </c>
      <c r="L399" t="s">
        <v>22</v>
      </c>
      <c r="M399">
        <v>1369285200</v>
      </c>
      <c r="N399" s="8">
        <f t="shared" si="19"/>
        <v>41417.208333333336</v>
      </c>
      <c r="O399">
        <v>1369803600</v>
      </c>
      <c r="P399" s="8">
        <f t="shared" si="20"/>
        <v>41423.208333333336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15.75" customHeight="1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5">
        <f t="shared" si="18"/>
        <v>718</v>
      </c>
      <c r="G400" t="s">
        <v>20</v>
      </c>
      <c r="H400">
        <v>123</v>
      </c>
      <c r="I400" s="5">
        <f>IFERROR(E400/H400,"0")</f>
        <v>99.203252032520325</v>
      </c>
      <c r="J400" t="s">
        <v>107</v>
      </c>
      <c r="L400" t="s">
        <v>108</v>
      </c>
      <c r="M400">
        <v>1525755600</v>
      </c>
      <c r="N400" s="8">
        <f t="shared" si="19"/>
        <v>43228.208333333328</v>
      </c>
      <c r="O400">
        <v>1525928400</v>
      </c>
      <c r="P400" s="8">
        <f t="shared" si="20"/>
        <v>43230.208333333328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ht="15.75" hidden="1" customHeight="1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5">
        <f t="shared" si="18"/>
        <v>64</v>
      </c>
      <c r="G401" t="s">
        <v>14</v>
      </c>
      <c r="H401">
        <v>941</v>
      </c>
      <c r="I401" s="5">
        <f>IFERROR(E401/H401,"0")</f>
        <v>66.022316684378325</v>
      </c>
      <c r="J401" t="s">
        <v>21</v>
      </c>
      <c r="L401" t="s">
        <v>22</v>
      </c>
      <c r="M401">
        <v>1296626400</v>
      </c>
      <c r="N401" s="8">
        <f t="shared" si="19"/>
        <v>40576.25</v>
      </c>
      <c r="O401">
        <v>1297231200</v>
      </c>
      <c r="P401" s="8">
        <f t="shared" si="20"/>
        <v>40583.25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15.75" hidden="1" customHeight="1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5">
        <f t="shared" si="18"/>
        <v>2</v>
      </c>
      <c r="G402" t="s">
        <v>14</v>
      </c>
      <c r="H402">
        <v>1</v>
      </c>
      <c r="I402" s="5">
        <f>IFERROR(E402/H402,"0")</f>
        <v>2</v>
      </c>
      <c r="J402" t="s">
        <v>21</v>
      </c>
      <c r="L402" t="s">
        <v>22</v>
      </c>
      <c r="M402">
        <v>1376629200</v>
      </c>
      <c r="N402" s="8">
        <f t="shared" si="19"/>
        <v>41502.208333333336</v>
      </c>
      <c r="O402">
        <v>1378530000</v>
      </c>
      <c r="P402" s="8">
        <f t="shared" si="20"/>
        <v>41524.208333333336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ht="15.75" customHeight="1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5">
        <f t="shared" si="18"/>
        <v>1530</v>
      </c>
      <c r="G403" t="s">
        <v>20</v>
      </c>
      <c r="H403">
        <v>299</v>
      </c>
      <c r="I403" s="5">
        <f>IFERROR(E403/H403,"0")</f>
        <v>46.060200668896321</v>
      </c>
      <c r="J403" t="s">
        <v>21</v>
      </c>
      <c r="L403" t="s">
        <v>22</v>
      </c>
      <c r="M403">
        <v>1572152400</v>
      </c>
      <c r="N403" s="8">
        <f t="shared" si="19"/>
        <v>43765.208333333328</v>
      </c>
      <c r="O403">
        <v>1572152400</v>
      </c>
      <c r="P403" s="8">
        <f t="shared" si="20"/>
        <v>43765.208333333328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ht="15.75" hidden="1" customHeight="1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5">
        <f t="shared" si="18"/>
        <v>40</v>
      </c>
      <c r="G404" t="s">
        <v>14</v>
      </c>
      <c r="H404">
        <v>40</v>
      </c>
      <c r="I404" s="5">
        <f>IFERROR(E404/H404,"0")</f>
        <v>73.650000000000006</v>
      </c>
      <c r="J404" t="s">
        <v>21</v>
      </c>
      <c r="L404" t="s">
        <v>22</v>
      </c>
      <c r="M404">
        <v>1325829600</v>
      </c>
      <c r="N404" s="8">
        <f t="shared" si="19"/>
        <v>40914.25</v>
      </c>
      <c r="O404">
        <v>1329890400</v>
      </c>
      <c r="P404" s="8">
        <f t="shared" si="20"/>
        <v>40961.25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ht="15.75" hidden="1" customHeight="1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5">
        <f t="shared" si="18"/>
        <v>86</v>
      </c>
      <c r="G405" t="s">
        <v>14</v>
      </c>
      <c r="H405">
        <v>3015</v>
      </c>
      <c r="I405" s="5">
        <f>IFERROR(E405/H405,"0")</f>
        <v>55.99336650082919</v>
      </c>
      <c r="J405" t="s">
        <v>15</v>
      </c>
      <c r="L405" t="s">
        <v>16</v>
      </c>
      <c r="M405">
        <v>1273640400</v>
      </c>
      <c r="N405" s="8">
        <f t="shared" si="19"/>
        <v>40310.208333333336</v>
      </c>
      <c r="O405">
        <v>1276750800</v>
      </c>
      <c r="P405" s="8">
        <f t="shared" si="20"/>
        <v>40346.208333333336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ht="15.75" customHeight="1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5">
        <f t="shared" si="18"/>
        <v>316</v>
      </c>
      <c r="G406" t="s">
        <v>20</v>
      </c>
      <c r="H406">
        <v>2237</v>
      </c>
      <c r="I406" s="5">
        <f>IFERROR(E406/H406,"0")</f>
        <v>68.985695127402778</v>
      </c>
      <c r="J406" t="s">
        <v>21</v>
      </c>
      <c r="L406" t="s">
        <v>22</v>
      </c>
      <c r="M406">
        <v>1510639200</v>
      </c>
      <c r="N406" s="8">
        <f t="shared" si="19"/>
        <v>43053.25</v>
      </c>
      <c r="O406">
        <v>1510898400</v>
      </c>
      <c r="P406" s="8">
        <f t="shared" si="20"/>
        <v>43056.25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ht="15.75" hidden="1" customHeight="1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5">
        <f t="shared" si="18"/>
        <v>90</v>
      </c>
      <c r="G407" t="s">
        <v>14</v>
      </c>
      <c r="H407">
        <v>435</v>
      </c>
      <c r="I407" s="5">
        <f>IFERROR(E407/H407,"0")</f>
        <v>60.981609195402299</v>
      </c>
      <c r="J407" t="s">
        <v>21</v>
      </c>
      <c r="L407" t="s">
        <v>22</v>
      </c>
      <c r="M407">
        <v>1528088400</v>
      </c>
      <c r="N407" s="8">
        <f t="shared" si="19"/>
        <v>43255.208333333328</v>
      </c>
      <c r="O407">
        <v>1532408400</v>
      </c>
      <c r="P407" s="8">
        <f t="shared" si="20"/>
        <v>43305.208333333328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ht="15.75" hidden="1" customHeight="1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5">
        <f t="shared" si="18"/>
        <v>182</v>
      </c>
      <c r="G408" t="s">
        <v>20</v>
      </c>
      <c r="H408">
        <v>645</v>
      </c>
      <c r="I408" s="5">
        <f>IFERROR(E408/H408,"0")</f>
        <v>110.98139534883721</v>
      </c>
      <c r="J408" t="s">
        <v>21</v>
      </c>
      <c r="L408" t="s">
        <v>22</v>
      </c>
      <c r="M408">
        <v>1359525600</v>
      </c>
      <c r="N408" s="8">
        <f t="shared" si="19"/>
        <v>41304.25</v>
      </c>
      <c r="O408">
        <v>1360562400</v>
      </c>
      <c r="P408" s="8">
        <f t="shared" si="20"/>
        <v>41316.25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ht="15.75" customHeight="1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5">
        <f t="shared" si="18"/>
        <v>356</v>
      </c>
      <c r="G409" t="s">
        <v>20</v>
      </c>
      <c r="H409">
        <v>484</v>
      </c>
      <c r="I409" s="5">
        <f>IFERROR(E409/H409,"0")</f>
        <v>25</v>
      </c>
      <c r="J409" t="s">
        <v>36</v>
      </c>
      <c r="L409" t="s">
        <v>37</v>
      </c>
      <c r="M409">
        <v>1570942800</v>
      </c>
      <c r="N409" s="8">
        <f t="shared" si="19"/>
        <v>43751.208333333328</v>
      </c>
      <c r="O409">
        <v>1571547600</v>
      </c>
      <c r="P409" s="8">
        <f t="shared" si="20"/>
        <v>43758.208333333328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ht="15.75" hidden="1" customHeight="1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5">
        <f t="shared" si="18"/>
        <v>132</v>
      </c>
      <c r="G410" t="s">
        <v>20</v>
      </c>
      <c r="H410">
        <v>154</v>
      </c>
      <c r="I410" s="5">
        <f>IFERROR(E410/H410,"0")</f>
        <v>78.759740259740255</v>
      </c>
      <c r="J410" t="s">
        <v>15</v>
      </c>
      <c r="L410" t="s">
        <v>16</v>
      </c>
      <c r="M410">
        <v>1466398800</v>
      </c>
      <c r="N410" s="8">
        <f t="shared" si="19"/>
        <v>42541.208333333328</v>
      </c>
      <c r="O410">
        <v>1468126800</v>
      </c>
      <c r="P410" s="8">
        <f t="shared" si="20"/>
        <v>42561.208333333328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ht="15.75" hidden="1" customHeight="1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5">
        <f t="shared" si="18"/>
        <v>46</v>
      </c>
      <c r="G411" t="s">
        <v>14</v>
      </c>
      <c r="H411">
        <v>714</v>
      </c>
      <c r="I411" s="5">
        <f>IFERROR(E411/H411,"0")</f>
        <v>87.960784313725483</v>
      </c>
      <c r="J411" t="s">
        <v>21</v>
      </c>
      <c r="L411" t="s">
        <v>22</v>
      </c>
      <c r="M411">
        <v>1492491600</v>
      </c>
      <c r="N411" s="8">
        <f t="shared" si="19"/>
        <v>42843.208333333328</v>
      </c>
      <c r="O411">
        <v>1492837200</v>
      </c>
      <c r="P411" s="8">
        <f t="shared" si="20"/>
        <v>42847.208333333328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ht="15.75" hidden="1" customHeight="1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5">
        <f t="shared" si="18"/>
        <v>36</v>
      </c>
      <c r="G412" t="s">
        <v>47</v>
      </c>
      <c r="H412">
        <v>1111</v>
      </c>
      <c r="I412" s="5">
        <f>IFERROR(E412/H412,"0")</f>
        <v>49.987398739873989</v>
      </c>
      <c r="J412" t="s">
        <v>21</v>
      </c>
      <c r="L412" t="s">
        <v>22</v>
      </c>
      <c r="M412">
        <v>1430197200</v>
      </c>
      <c r="N412" s="8">
        <f t="shared" si="19"/>
        <v>42122.208333333328</v>
      </c>
      <c r="O412">
        <v>1430197200</v>
      </c>
      <c r="P412" s="8">
        <f t="shared" si="20"/>
        <v>42122.208333333328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ht="15.75" hidden="1" customHeight="1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5">
        <f t="shared" si="18"/>
        <v>105</v>
      </c>
      <c r="G413" t="s">
        <v>20</v>
      </c>
      <c r="H413">
        <v>82</v>
      </c>
      <c r="I413" s="5">
        <f>IFERROR(E413/H413,"0")</f>
        <v>99.524390243902445</v>
      </c>
      <c r="J413" t="s">
        <v>21</v>
      </c>
      <c r="L413" t="s">
        <v>22</v>
      </c>
      <c r="M413">
        <v>1496034000</v>
      </c>
      <c r="N413" s="8">
        <f t="shared" si="19"/>
        <v>42884.208333333328</v>
      </c>
      <c r="O413">
        <v>1496206800</v>
      </c>
      <c r="P413" s="8">
        <f t="shared" si="20"/>
        <v>42886.208333333328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ht="15.75" customHeight="1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5">
        <f t="shared" si="18"/>
        <v>669</v>
      </c>
      <c r="G414" t="s">
        <v>20</v>
      </c>
      <c r="H414">
        <v>134</v>
      </c>
      <c r="I414" s="5">
        <f>IFERROR(E414/H414,"0")</f>
        <v>104.82089552238806</v>
      </c>
      <c r="J414" t="s">
        <v>21</v>
      </c>
      <c r="L414" t="s">
        <v>22</v>
      </c>
      <c r="M414">
        <v>1388728800</v>
      </c>
      <c r="N414" s="8">
        <f t="shared" si="19"/>
        <v>41642.25</v>
      </c>
      <c r="O414">
        <v>1389592800</v>
      </c>
      <c r="P414" s="8">
        <f t="shared" si="20"/>
        <v>41652.25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ht="15.75" hidden="1" customHeight="1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5">
        <f t="shared" si="18"/>
        <v>62</v>
      </c>
      <c r="G415" t="s">
        <v>47</v>
      </c>
      <c r="H415">
        <v>1089</v>
      </c>
      <c r="I415" s="5">
        <f>IFERROR(E415/H415,"0")</f>
        <v>108.01469237832875</v>
      </c>
      <c r="J415" t="s">
        <v>21</v>
      </c>
      <c r="L415" t="s">
        <v>22</v>
      </c>
      <c r="M415">
        <v>1543298400</v>
      </c>
      <c r="N415" s="8">
        <f t="shared" si="19"/>
        <v>43431.25</v>
      </c>
      <c r="O415">
        <v>1545631200</v>
      </c>
      <c r="P415" s="8">
        <f t="shared" si="20"/>
        <v>43458.25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ht="15.75" hidden="1" customHeight="1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5">
        <f t="shared" si="18"/>
        <v>85</v>
      </c>
      <c r="G416" t="s">
        <v>14</v>
      </c>
      <c r="H416">
        <v>5497</v>
      </c>
      <c r="I416" s="5">
        <f>IFERROR(E416/H416,"0")</f>
        <v>28.998544660724033</v>
      </c>
      <c r="J416" t="s">
        <v>21</v>
      </c>
      <c r="L416" t="s">
        <v>22</v>
      </c>
      <c r="M416">
        <v>1271739600</v>
      </c>
      <c r="N416" s="8">
        <f t="shared" si="19"/>
        <v>40288.208333333336</v>
      </c>
      <c r="O416">
        <v>1272430800</v>
      </c>
      <c r="P416" s="8">
        <f t="shared" si="20"/>
        <v>40296.208333333336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ht="15.75" hidden="1" customHeight="1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5">
        <f t="shared" si="18"/>
        <v>11</v>
      </c>
      <c r="G417" t="s">
        <v>14</v>
      </c>
      <c r="H417">
        <v>418</v>
      </c>
      <c r="I417" s="5">
        <f>IFERROR(E417/H417,"0")</f>
        <v>30.028708133971293</v>
      </c>
      <c r="J417" t="s">
        <v>21</v>
      </c>
      <c r="L417" t="s">
        <v>22</v>
      </c>
      <c r="M417">
        <v>1326434400</v>
      </c>
      <c r="N417" s="8">
        <f t="shared" si="19"/>
        <v>40921.25</v>
      </c>
      <c r="O417">
        <v>1327903200</v>
      </c>
      <c r="P417" s="8">
        <f t="shared" si="20"/>
        <v>40938.25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15.75" hidden="1" customHeight="1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5">
        <f t="shared" si="18"/>
        <v>44</v>
      </c>
      <c r="G418" t="s">
        <v>14</v>
      </c>
      <c r="H418">
        <v>1439</v>
      </c>
      <c r="I418" s="5">
        <f>IFERROR(E418/H418,"0")</f>
        <v>41.005559416261292</v>
      </c>
      <c r="J418" t="s">
        <v>21</v>
      </c>
      <c r="L418" t="s">
        <v>22</v>
      </c>
      <c r="M418">
        <v>1295244000</v>
      </c>
      <c r="N418" s="8">
        <f t="shared" si="19"/>
        <v>40560.25</v>
      </c>
      <c r="O418">
        <v>1296021600</v>
      </c>
      <c r="P418" s="8">
        <f t="shared" si="20"/>
        <v>40569.25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ht="15.75" hidden="1" customHeight="1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5">
        <f t="shared" si="18"/>
        <v>55</v>
      </c>
      <c r="G419" t="s">
        <v>14</v>
      </c>
      <c r="H419">
        <v>15</v>
      </c>
      <c r="I419" s="5">
        <f>IFERROR(E419/H419,"0")</f>
        <v>62.866666666666667</v>
      </c>
      <c r="J419" t="s">
        <v>21</v>
      </c>
      <c r="L419" t="s">
        <v>22</v>
      </c>
      <c r="M419">
        <v>1541221200</v>
      </c>
      <c r="N419" s="8">
        <f t="shared" si="19"/>
        <v>43407.208333333328</v>
      </c>
      <c r="O419">
        <v>1543298400</v>
      </c>
      <c r="P419" s="8">
        <f t="shared" si="20"/>
        <v>43431.25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ht="15.75" hidden="1" customHeight="1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5">
        <f t="shared" si="18"/>
        <v>57</v>
      </c>
      <c r="G420" t="s">
        <v>14</v>
      </c>
      <c r="H420">
        <v>1999</v>
      </c>
      <c r="I420" s="5">
        <f>IFERROR(E420/H420,"0")</f>
        <v>47.005002501250623</v>
      </c>
      <c r="J420" t="s">
        <v>15</v>
      </c>
      <c r="L420" t="s">
        <v>16</v>
      </c>
      <c r="M420">
        <v>1336280400</v>
      </c>
      <c r="N420" s="8">
        <f t="shared" si="19"/>
        <v>41035.208333333336</v>
      </c>
      <c r="O420">
        <v>1336366800</v>
      </c>
      <c r="P420" s="8">
        <f t="shared" si="20"/>
        <v>41036.208333333336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ht="15.75" hidden="1" customHeight="1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5">
        <f t="shared" si="18"/>
        <v>123</v>
      </c>
      <c r="G421" t="s">
        <v>20</v>
      </c>
      <c r="H421">
        <v>5203</v>
      </c>
      <c r="I421" s="5">
        <f>IFERROR(E421/H421,"0")</f>
        <v>26.997693638285604</v>
      </c>
      <c r="J421" t="s">
        <v>21</v>
      </c>
      <c r="L421" t="s">
        <v>22</v>
      </c>
      <c r="M421">
        <v>1324533600</v>
      </c>
      <c r="N421" s="8">
        <f t="shared" si="19"/>
        <v>40899.25</v>
      </c>
      <c r="O421">
        <v>1325052000</v>
      </c>
      <c r="P421" s="8">
        <f t="shared" si="20"/>
        <v>40905.25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ht="15.75" hidden="1" customHeight="1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5">
        <f t="shared" si="18"/>
        <v>128</v>
      </c>
      <c r="G422" t="s">
        <v>20</v>
      </c>
      <c r="H422">
        <v>94</v>
      </c>
      <c r="I422" s="5">
        <f>IFERROR(E422/H422,"0")</f>
        <v>68.329787234042556</v>
      </c>
      <c r="J422" t="s">
        <v>21</v>
      </c>
      <c r="L422" t="s">
        <v>22</v>
      </c>
      <c r="M422">
        <v>1498366800</v>
      </c>
      <c r="N422" s="8">
        <f t="shared" si="19"/>
        <v>42911.208333333328</v>
      </c>
      <c r="O422">
        <v>1499576400</v>
      </c>
      <c r="P422" s="8">
        <f t="shared" si="20"/>
        <v>42925.208333333328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ht="15.75" hidden="1" customHeight="1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5">
        <f t="shared" si="18"/>
        <v>64</v>
      </c>
      <c r="G423" t="s">
        <v>14</v>
      </c>
      <c r="H423">
        <v>118</v>
      </c>
      <c r="I423" s="5">
        <f>IFERROR(E423/H423,"0")</f>
        <v>50.974576271186443</v>
      </c>
      <c r="J423" t="s">
        <v>21</v>
      </c>
      <c r="L423" t="s">
        <v>22</v>
      </c>
      <c r="M423">
        <v>1498712400</v>
      </c>
      <c r="N423" s="8">
        <f t="shared" si="19"/>
        <v>42915.208333333328</v>
      </c>
      <c r="O423">
        <v>1501304400</v>
      </c>
      <c r="P423" s="8">
        <f t="shared" si="20"/>
        <v>42945.208333333328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15.75" hidden="1" customHeight="1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5">
        <f t="shared" si="18"/>
        <v>127</v>
      </c>
      <c r="G424" t="s">
        <v>20</v>
      </c>
      <c r="H424">
        <v>205</v>
      </c>
      <c r="I424" s="5">
        <f>IFERROR(E424/H424,"0")</f>
        <v>54.024390243902438</v>
      </c>
      <c r="J424" t="s">
        <v>21</v>
      </c>
      <c r="L424" t="s">
        <v>22</v>
      </c>
      <c r="M424">
        <v>1271480400</v>
      </c>
      <c r="N424" s="8">
        <f t="shared" si="19"/>
        <v>40285.208333333336</v>
      </c>
      <c r="O424">
        <v>1273208400</v>
      </c>
      <c r="P424" s="8">
        <f t="shared" si="20"/>
        <v>40305.208333333336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ht="15.75" hidden="1" customHeight="1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5">
        <f t="shared" si="18"/>
        <v>11</v>
      </c>
      <c r="G425" t="s">
        <v>14</v>
      </c>
      <c r="H425">
        <v>162</v>
      </c>
      <c r="I425" s="5">
        <f>IFERROR(E425/H425,"0")</f>
        <v>97.055555555555557</v>
      </c>
      <c r="J425" t="s">
        <v>21</v>
      </c>
      <c r="L425" t="s">
        <v>22</v>
      </c>
      <c r="M425">
        <v>1316667600</v>
      </c>
      <c r="N425" s="8">
        <f t="shared" si="19"/>
        <v>40808.208333333336</v>
      </c>
      <c r="O425">
        <v>1316840400</v>
      </c>
      <c r="P425" s="8">
        <f t="shared" si="20"/>
        <v>40810.208333333336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ht="15.75" hidden="1" customHeight="1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5">
        <f t="shared" si="18"/>
        <v>40</v>
      </c>
      <c r="G426" t="s">
        <v>14</v>
      </c>
      <c r="H426">
        <v>83</v>
      </c>
      <c r="I426" s="5">
        <f>IFERROR(E426/H426,"0")</f>
        <v>24.867469879518072</v>
      </c>
      <c r="J426" t="s">
        <v>21</v>
      </c>
      <c r="L426" t="s">
        <v>22</v>
      </c>
      <c r="M426">
        <v>1524027600</v>
      </c>
      <c r="N426" s="8">
        <f t="shared" si="19"/>
        <v>43208.208333333328</v>
      </c>
      <c r="O426">
        <v>1524546000</v>
      </c>
      <c r="P426" s="8">
        <f t="shared" si="20"/>
        <v>43214.208333333328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ht="15.75" customHeight="1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5">
        <f t="shared" si="18"/>
        <v>288</v>
      </c>
      <c r="G427" t="s">
        <v>20</v>
      </c>
      <c r="H427">
        <v>92</v>
      </c>
      <c r="I427" s="5">
        <f>IFERROR(E427/H427,"0")</f>
        <v>84.423913043478265</v>
      </c>
      <c r="J427" t="s">
        <v>21</v>
      </c>
      <c r="L427" t="s">
        <v>22</v>
      </c>
      <c r="M427">
        <v>1438059600</v>
      </c>
      <c r="N427" s="8">
        <f t="shared" si="19"/>
        <v>42213.208333333328</v>
      </c>
      <c r="O427">
        <v>1438578000</v>
      </c>
      <c r="P427" s="8">
        <f t="shared" si="20"/>
        <v>42219.208333333328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ht="15.75" customHeight="1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5">
        <f t="shared" si="18"/>
        <v>573</v>
      </c>
      <c r="G428" t="s">
        <v>20</v>
      </c>
      <c r="H428">
        <v>219</v>
      </c>
      <c r="I428" s="5">
        <f>IFERROR(E428/H428,"0")</f>
        <v>47.091324200913242</v>
      </c>
      <c r="J428" t="s">
        <v>21</v>
      </c>
      <c r="L428" t="s">
        <v>22</v>
      </c>
      <c r="M428">
        <v>1361944800</v>
      </c>
      <c r="N428" s="8">
        <f t="shared" si="19"/>
        <v>41332.25</v>
      </c>
      <c r="O428">
        <v>1362549600</v>
      </c>
      <c r="P428" s="8">
        <f t="shared" si="20"/>
        <v>41339.25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ht="15.75" hidden="1" customHeight="1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5">
        <f t="shared" si="18"/>
        <v>113</v>
      </c>
      <c r="G429" t="s">
        <v>20</v>
      </c>
      <c r="H429">
        <v>2526</v>
      </c>
      <c r="I429" s="5">
        <f>IFERROR(E429/H429,"0")</f>
        <v>77.996041171813147</v>
      </c>
      <c r="J429" t="s">
        <v>21</v>
      </c>
      <c r="L429" t="s">
        <v>22</v>
      </c>
      <c r="M429">
        <v>1410584400</v>
      </c>
      <c r="N429" s="8">
        <f t="shared" si="19"/>
        <v>41895.208333333336</v>
      </c>
      <c r="O429">
        <v>1413349200</v>
      </c>
      <c r="P429" s="8">
        <f t="shared" si="20"/>
        <v>41927.208333333336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ht="15.75" hidden="1" customHeight="1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5">
        <f t="shared" si="18"/>
        <v>46</v>
      </c>
      <c r="G430" t="s">
        <v>14</v>
      </c>
      <c r="H430">
        <v>747</v>
      </c>
      <c r="I430" s="5">
        <f>IFERROR(E430/H430,"0")</f>
        <v>62.967871485943775</v>
      </c>
      <c r="J430" t="s">
        <v>21</v>
      </c>
      <c r="L430" t="s">
        <v>22</v>
      </c>
      <c r="M430">
        <v>1297404000</v>
      </c>
      <c r="N430" s="8">
        <f t="shared" si="19"/>
        <v>40585.25</v>
      </c>
      <c r="O430">
        <v>1298008800</v>
      </c>
      <c r="P430" s="8">
        <f t="shared" si="20"/>
        <v>40592.25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ht="15.75" hidden="1" customHeight="1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5">
        <f t="shared" si="18"/>
        <v>91</v>
      </c>
      <c r="G431" t="s">
        <v>74</v>
      </c>
      <c r="H431">
        <v>2138</v>
      </c>
      <c r="I431" s="5">
        <f>IFERROR(E431/H431,"0")</f>
        <v>81.006080449017773</v>
      </c>
      <c r="J431" t="s">
        <v>21</v>
      </c>
      <c r="L431" t="s">
        <v>22</v>
      </c>
      <c r="M431">
        <v>1392012000</v>
      </c>
      <c r="N431" s="8">
        <f t="shared" si="19"/>
        <v>41680.25</v>
      </c>
      <c r="O431">
        <v>1394427600</v>
      </c>
      <c r="P431" s="8">
        <f t="shared" si="20"/>
        <v>41708.208333333336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ht="15.75" hidden="1" customHeight="1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5">
        <f t="shared" si="18"/>
        <v>68</v>
      </c>
      <c r="G432" t="s">
        <v>14</v>
      </c>
      <c r="H432">
        <v>84</v>
      </c>
      <c r="I432" s="5">
        <f>IFERROR(E432/H432,"0")</f>
        <v>65.321428571428569</v>
      </c>
      <c r="J432" t="s">
        <v>21</v>
      </c>
      <c r="L432" t="s">
        <v>22</v>
      </c>
      <c r="M432">
        <v>1569733200</v>
      </c>
      <c r="N432" s="8">
        <f t="shared" si="19"/>
        <v>43737.208333333328</v>
      </c>
      <c r="O432">
        <v>1572670800</v>
      </c>
      <c r="P432" s="8">
        <f t="shared" si="20"/>
        <v>43771.208333333328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ht="15.75" hidden="1" customHeight="1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5">
        <f t="shared" si="18"/>
        <v>192</v>
      </c>
      <c r="G433" t="s">
        <v>20</v>
      </c>
      <c r="H433">
        <v>94</v>
      </c>
      <c r="I433" s="5">
        <f>IFERROR(E433/H433,"0")</f>
        <v>104.43617021276596</v>
      </c>
      <c r="J433" t="s">
        <v>21</v>
      </c>
      <c r="L433" t="s">
        <v>22</v>
      </c>
      <c r="M433">
        <v>1529643600</v>
      </c>
      <c r="N433" s="8">
        <f t="shared" si="19"/>
        <v>43273.208333333328</v>
      </c>
      <c r="O433">
        <v>1531112400</v>
      </c>
      <c r="P433" s="8">
        <f t="shared" si="20"/>
        <v>43290.208333333328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ht="15.75" hidden="1" customHeight="1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5">
        <f t="shared" si="18"/>
        <v>83</v>
      </c>
      <c r="G434" t="s">
        <v>14</v>
      </c>
      <c r="H434">
        <v>91</v>
      </c>
      <c r="I434" s="5">
        <f>IFERROR(E434/H434,"0")</f>
        <v>69.989010989010993</v>
      </c>
      <c r="J434" t="s">
        <v>21</v>
      </c>
      <c r="L434" t="s">
        <v>22</v>
      </c>
      <c r="M434">
        <v>1399006800</v>
      </c>
      <c r="N434" s="8">
        <f t="shared" si="19"/>
        <v>41761.208333333336</v>
      </c>
      <c r="O434">
        <v>1400734800</v>
      </c>
      <c r="P434" s="8">
        <f t="shared" si="20"/>
        <v>41781.208333333336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ht="15.75" hidden="1" customHeight="1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5">
        <f t="shared" si="18"/>
        <v>54</v>
      </c>
      <c r="G435" t="s">
        <v>14</v>
      </c>
      <c r="H435">
        <v>792</v>
      </c>
      <c r="I435" s="5">
        <f>IFERROR(E435/H435,"0")</f>
        <v>83.023989898989896</v>
      </c>
      <c r="J435" t="s">
        <v>21</v>
      </c>
      <c r="L435" t="s">
        <v>22</v>
      </c>
      <c r="M435">
        <v>1385359200</v>
      </c>
      <c r="N435" s="8">
        <f t="shared" si="19"/>
        <v>41603.25</v>
      </c>
      <c r="O435">
        <v>1386741600</v>
      </c>
      <c r="P435" s="8">
        <f t="shared" si="20"/>
        <v>41619.25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ht="15.75" hidden="1" customHeight="1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5">
        <f t="shared" si="18"/>
        <v>17</v>
      </c>
      <c r="G436" t="s">
        <v>74</v>
      </c>
      <c r="H436">
        <v>10</v>
      </c>
      <c r="I436" s="5">
        <f>IFERROR(E436/H436,"0")</f>
        <v>90.3</v>
      </c>
      <c r="J436" t="s">
        <v>15</v>
      </c>
      <c r="L436" t="s">
        <v>16</v>
      </c>
      <c r="M436">
        <v>1480572000</v>
      </c>
      <c r="N436" s="8">
        <f t="shared" si="19"/>
        <v>42705.25</v>
      </c>
      <c r="O436">
        <v>1481781600</v>
      </c>
      <c r="P436" s="8">
        <f t="shared" si="20"/>
        <v>42719.25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ht="15.75" hidden="1" customHeight="1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5">
        <f t="shared" si="18"/>
        <v>117</v>
      </c>
      <c r="G437" t="s">
        <v>20</v>
      </c>
      <c r="H437">
        <v>1713</v>
      </c>
      <c r="I437" s="5">
        <f>IFERROR(E437/H437,"0")</f>
        <v>103.98131932282546</v>
      </c>
      <c r="J437" t="s">
        <v>107</v>
      </c>
      <c r="L437" t="s">
        <v>108</v>
      </c>
      <c r="M437">
        <v>1418623200</v>
      </c>
      <c r="N437" s="8">
        <f t="shared" si="19"/>
        <v>41988.25</v>
      </c>
      <c r="O437">
        <v>1419660000</v>
      </c>
      <c r="P437" s="8">
        <f t="shared" si="20"/>
        <v>42000.25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ht="15.75" customHeight="1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5">
        <f t="shared" si="18"/>
        <v>1052</v>
      </c>
      <c r="G438" t="s">
        <v>20</v>
      </c>
      <c r="H438">
        <v>249</v>
      </c>
      <c r="I438" s="5">
        <f>IFERROR(E438/H438,"0")</f>
        <v>54.931726907630519</v>
      </c>
      <c r="J438" t="s">
        <v>21</v>
      </c>
      <c r="L438" t="s">
        <v>22</v>
      </c>
      <c r="M438">
        <v>1555736400</v>
      </c>
      <c r="N438" s="8">
        <f t="shared" si="19"/>
        <v>43575.208333333328</v>
      </c>
      <c r="O438">
        <v>1555822800</v>
      </c>
      <c r="P438" s="8">
        <f t="shared" si="20"/>
        <v>43576.208333333328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ht="15.75" hidden="1" customHeight="1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5">
        <f t="shared" si="18"/>
        <v>123</v>
      </c>
      <c r="G439" t="s">
        <v>20</v>
      </c>
      <c r="H439">
        <v>192</v>
      </c>
      <c r="I439" s="5">
        <f>IFERROR(E439/H439,"0")</f>
        <v>51.921875</v>
      </c>
      <c r="J439" t="s">
        <v>21</v>
      </c>
      <c r="L439" t="s">
        <v>22</v>
      </c>
      <c r="M439">
        <v>1442120400</v>
      </c>
      <c r="N439" s="8">
        <f t="shared" si="19"/>
        <v>42260.208333333328</v>
      </c>
      <c r="O439">
        <v>1442379600</v>
      </c>
      <c r="P439" s="8">
        <f t="shared" si="20"/>
        <v>42263.208333333328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15.75" hidden="1" customHeight="1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5">
        <f t="shared" si="18"/>
        <v>179</v>
      </c>
      <c r="G440" t="s">
        <v>20</v>
      </c>
      <c r="H440">
        <v>247</v>
      </c>
      <c r="I440" s="5">
        <f>IFERROR(E440/H440,"0")</f>
        <v>60.02834008097166</v>
      </c>
      <c r="J440" t="s">
        <v>21</v>
      </c>
      <c r="L440" t="s">
        <v>22</v>
      </c>
      <c r="M440">
        <v>1362376800</v>
      </c>
      <c r="N440" s="8">
        <f t="shared" si="19"/>
        <v>41337.25</v>
      </c>
      <c r="O440">
        <v>1364965200</v>
      </c>
      <c r="P440" s="8">
        <f t="shared" si="20"/>
        <v>41367.208333333336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ht="15.75" customHeight="1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5">
        <f t="shared" si="18"/>
        <v>355</v>
      </c>
      <c r="G441" t="s">
        <v>20</v>
      </c>
      <c r="H441">
        <v>2293</v>
      </c>
      <c r="I441" s="5">
        <f>IFERROR(E441/H441,"0")</f>
        <v>44.003488879197555</v>
      </c>
      <c r="J441" t="s">
        <v>21</v>
      </c>
      <c r="L441" t="s">
        <v>22</v>
      </c>
      <c r="M441">
        <v>1478408400</v>
      </c>
      <c r="N441" s="8">
        <f t="shared" si="19"/>
        <v>42680.208333333328</v>
      </c>
      <c r="O441">
        <v>1479016800</v>
      </c>
      <c r="P441" s="8">
        <f t="shared" si="20"/>
        <v>42687.25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ht="15.75" hidden="1" customHeight="1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5">
        <f t="shared" si="18"/>
        <v>162</v>
      </c>
      <c r="G442" t="s">
        <v>20</v>
      </c>
      <c r="H442">
        <v>3131</v>
      </c>
      <c r="I442" s="5">
        <f>IFERROR(E442/H442,"0")</f>
        <v>53.003513254551258</v>
      </c>
      <c r="J442" t="s">
        <v>21</v>
      </c>
      <c r="L442" t="s">
        <v>22</v>
      </c>
      <c r="M442">
        <v>1498798800</v>
      </c>
      <c r="N442" s="8">
        <f t="shared" si="19"/>
        <v>42916.208333333328</v>
      </c>
      <c r="O442">
        <v>1499662800</v>
      </c>
      <c r="P442" s="8">
        <f t="shared" si="20"/>
        <v>42926.208333333328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ht="15.75" hidden="1" customHeight="1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5">
        <f t="shared" si="18"/>
        <v>25</v>
      </c>
      <c r="G443" t="s">
        <v>14</v>
      </c>
      <c r="H443">
        <v>32</v>
      </c>
      <c r="I443" s="5">
        <f>IFERROR(E443/H443,"0")</f>
        <v>54.5</v>
      </c>
      <c r="J443" t="s">
        <v>21</v>
      </c>
      <c r="L443" t="s">
        <v>22</v>
      </c>
      <c r="M443">
        <v>1335416400</v>
      </c>
      <c r="N443" s="8">
        <f t="shared" si="19"/>
        <v>41025.208333333336</v>
      </c>
      <c r="O443">
        <v>1337835600</v>
      </c>
      <c r="P443" s="8">
        <f t="shared" si="20"/>
        <v>41053.208333333336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ht="15.75" hidden="1" customHeight="1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5">
        <f t="shared" si="18"/>
        <v>199</v>
      </c>
      <c r="G444" t="s">
        <v>20</v>
      </c>
      <c r="H444">
        <v>143</v>
      </c>
      <c r="I444" s="5">
        <f>IFERROR(E444/H444,"0")</f>
        <v>75.04195804195804</v>
      </c>
      <c r="J444" t="s">
        <v>107</v>
      </c>
      <c r="L444" t="s">
        <v>108</v>
      </c>
      <c r="M444">
        <v>1504328400</v>
      </c>
      <c r="N444" s="8">
        <f t="shared" si="19"/>
        <v>42980.208333333328</v>
      </c>
      <c r="O444">
        <v>1505710800</v>
      </c>
      <c r="P444" s="8">
        <f t="shared" si="20"/>
        <v>42996.208333333328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ht="15.75" hidden="1" customHeight="1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5">
        <f t="shared" si="18"/>
        <v>35</v>
      </c>
      <c r="G445" t="s">
        <v>74</v>
      </c>
      <c r="H445">
        <v>90</v>
      </c>
      <c r="I445" s="5">
        <f>IFERROR(E445/H445,"0")</f>
        <v>35.911111111111111</v>
      </c>
      <c r="J445" t="s">
        <v>21</v>
      </c>
      <c r="L445" t="s">
        <v>22</v>
      </c>
      <c r="M445">
        <v>1285822800</v>
      </c>
      <c r="N445" s="8">
        <f t="shared" si="19"/>
        <v>40451.208333333336</v>
      </c>
      <c r="O445">
        <v>1287464400</v>
      </c>
      <c r="P445" s="8">
        <f t="shared" si="20"/>
        <v>40470.208333333336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ht="15.75" hidden="1" customHeight="1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5">
        <f t="shared" si="18"/>
        <v>176</v>
      </c>
      <c r="G446" t="s">
        <v>20</v>
      </c>
      <c r="H446">
        <v>296</v>
      </c>
      <c r="I446" s="5">
        <f>IFERROR(E446/H446,"0")</f>
        <v>36.952702702702702</v>
      </c>
      <c r="J446" t="s">
        <v>21</v>
      </c>
      <c r="L446" t="s">
        <v>22</v>
      </c>
      <c r="M446">
        <v>1311483600</v>
      </c>
      <c r="N446" s="8">
        <f t="shared" si="19"/>
        <v>40748.208333333336</v>
      </c>
      <c r="O446">
        <v>1311656400</v>
      </c>
      <c r="P446" s="8">
        <f t="shared" si="20"/>
        <v>40750.208333333336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15.75" customHeight="1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5">
        <f t="shared" si="18"/>
        <v>511</v>
      </c>
      <c r="G447" t="s">
        <v>20</v>
      </c>
      <c r="H447">
        <v>170</v>
      </c>
      <c r="I447" s="5">
        <f>IFERROR(E447/H447,"0")</f>
        <v>63.170588235294119</v>
      </c>
      <c r="J447" t="s">
        <v>21</v>
      </c>
      <c r="L447" t="s">
        <v>22</v>
      </c>
      <c r="M447">
        <v>1291356000</v>
      </c>
      <c r="N447" s="8">
        <f t="shared" si="19"/>
        <v>40515.25</v>
      </c>
      <c r="O447">
        <v>1293170400</v>
      </c>
      <c r="P447" s="8">
        <f t="shared" si="20"/>
        <v>40536.25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ht="15.75" hidden="1" customHeight="1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5">
        <f t="shared" si="18"/>
        <v>82</v>
      </c>
      <c r="G448" t="s">
        <v>14</v>
      </c>
      <c r="H448">
        <v>186</v>
      </c>
      <c r="I448" s="5">
        <f>IFERROR(E448/H448,"0")</f>
        <v>29.99462365591398</v>
      </c>
      <c r="J448" t="s">
        <v>21</v>
      </c>
      <c r="L448" t="s">
        <v>22</v>
      </c>
      <c r="M448">
        <v>1355810400</v>
      </c>
      <c r="N448" s="8">
        <f t="shared" si="19"/>
        <v>41261.25</v>
      </c>
      <c r="O448">
        <v>1355983200</v>
      </c>
      <c r="P448" s="8">
        <f t="shared" si="20"/>
        <v>41263.25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15.75" hidden="1" customHeight="1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5">
        <f t="shared" si="18"/>
        <v>24</v>
      </c>
      <c r="G449" t="s">
        <v>74</v>
      </c>
      <c r="H449">
        <v>439</v>
      </c>
      <c r="I449" s="5">
        <f>IFERROR(E449/H449,"0")</f>
        <v>86</v>
      </c>
      <c r="J449" t="s">
        <v>40</v>
      </c>
      <c r="L449" t="s">
        <v>41</v>
      </c>
      <c r="M449">
        <v>1513663200</v>
      </c>
      <c r="N449" s="8">
        <f t="shared" si="19"/>
        <v>43088.25</v>
      </c>
      <c r="O449">
        <v>1515045600</v>
      </c>
      <c r="P449" s="8">
        <f t="shared" si="20"/>
        <v>43104.25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ht="15.75" hidden="1" customHeight="1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5">
        <f t="shared" si="18"/>
        <v>50</v>
      </c>
      <c r="G450" t="s">
        <v>14</v>
      </c>
      <c r="H450">
        <v>605</v>
      </c>
      <c r="I450" s="5">
        <f>IFERROR(E450/H450,"0")</f>
        <v>75.014876033057845</v>
      </c>
      <c r="J450" t="s">
        <v>21</v>
      </c>
      <c r="L450" t="s">
        <v>22</v>
      </c>
      <c r="M450">
        <v>1365915600</v>
      </c>
      <c r="N450" s="8">
        <f t="shared" si="19"/>
        <v>41378.208333333336</v>
      </c>
      <c r="O450">
        <v>1366088400</v>
      </c>
      <c r="P450" s="8">
        <f t="shared" si="20"/>
        <v>41380.208333333336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ht="15.75" customHeight="1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5">
        <f t="shared" ref="F451:F514" si="21">ROUND((E451/D451)*100,0)</f>
        <v>967</v>
      </c>
      <c r="G451" t="s">
        <v>20</v>
      </c>
      <c r="H451">
        <v>86</v>
      </c>
      <c r="I451" s="5">
        <f>IFERROR(E451/H451,"0")</f>
        <v>101.19767441860465</v>
      </c>
      <c r="J451" t="s">
        <v>36</v>
      </c>
      <c r="L451" t="s">
        <v>37</v>
      </c>
      <c r="M451">
        <v>1551852000</v>
      </c>
      <c r="N451" s="8">
        <f t="shared" ref="N451:N514" si="22">(((M451/60)/60)/24)+DATE(1970,1,1)</f>
        <v>43530.25</v>
      </c>
      <c r="O451">
        <v>1553317200</v>
      </c>
      <c r="P451" s="8">
        <f t="shared" ref="P451:P514" si="23">(((O451/60)/60)/24)+DATE(1970,1,1)</f>
        <v>43547.208333333328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ht="15.75" hidden="1" customHeight="1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5">
        <f t="shared" si="21"/>
        <v>4</v>
      </c>
      <c r="G452" t="s">
        <v>14</v>
      </c>
      <c r="H452">
        <v>1</v>
      </c>
      <c r="I452" s="5">
        <f>IFERROR(E452/H452,"0")</f>
        <v>4</v>
      </c>
      <c r="J452" t="s">
        <v>15</v>
      </c>
      <c r="L452" t="s">
        <v>16</v>
      </c>
      <c r="M452">
        <v>1540098000</v>
      </c>
      <c r="N452" s="8">
        <f t="shared" si="22"/>
        <v>43394.208333333328</v>
      </c>
      <c r="O452">
        <v>1542088800</v>
      </c>
      <c r="P452" s="8">
        <f t="shared" si="23"/>
        <v>43417.25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ht="15.75" hidden="1" customHeight="1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5">
        <f t="shared" si="21"/>
        <v>123</v>
      </c>
      <c r="G453" t="s">
        <v>20</v>
      </c>
      <c r="H453">
        <v>6286</v>
      </c>
      <c r="I453" s="5">
        <f>IFERROR(E453/H453,"0")</f>
        <v>29.001272669424118</v>
      </c>
      <c r="J453" t="s">
        <v>21</v>
      </c>
      <c r="L453" t="s">
        <v>22</v>
      </c>
      <c r="M453">
        <v>1500440400</v>
      </c>
      <c r="N453" s="8">
        <f t="shared" si="22"/>
        <v>42935.208333333328</v>
      </c>
      <c r="O453">
        <v>1503118800</v>
      </c>
      <c r="P453" s="8">
        <f t="shared" si="23"/>
        <v>42966.208333333328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15.75" hidden="1" customHeight="1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5">
        <f t="shared" si="21"/>
        <v>63</v>
      </c>
      <c r="G454" t="s">
        <v>14</v>
      </c>
      <c r="H454">
        <v>31</v>
      </c>
      <c r="I454" s="5">
        <f>IFERROR(E454/H454,"0")</f>
        <v>98.225806451612897</v>
      </c>
      <c r="J454" t="s">
        <v>21</v>
      </c>
      <c r="L454" t="s">
        <v>22</v>
      </c>
      <c r="M454">
        <v>1278392400</v>
      </c>
      <c r="N454" s="8">
        <f t="shared" si="22"/>
        <v>40365.208333333336</v>
      </c>
      <c r="O454">
        <v>1278478800</v>
      </c>
      <c r="P454" s="8">
        <f t="shared" si="23"/>
        <v>40366.208333333336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15.75" hidden="1" customHeight="1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5">
        <f t="shared" si="21"/>
        <v>56</v>
      </c>
      <c r="G455" t="s">
        <v>14</v>
      </c>
      <c r="H455">
        <v>1181</v>
      </c>
      <c r="I455" s="5">
        <f>IFERROR(E455/H455,"0")</f>
        <v>87.001693480101608</v>
      </c>
      <c r="J455" t="s">
        <v>21</v>
      </c>
      <c r="L455" t="s">
        <v>22</v>
      </c>
      <c r="M455">
        <v>1480572000</v>
      </c>
      <c r="N455" s="8">
        <f t="shared" si="22"/>
        <v>42705.25</v>
      </c>
      <c r="O455">
        <v>1484114400</v>
      </c>
      <c r="P455" s="8">
        <f t="shared" si="23"/>
        <v>42746.25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ht="15.75" hidden="1" customHeight="1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5">
        <f t="shared" si="21"/>
        <v>44</v>
      </c>
      <c r="G456" t="s">
        <v>14</v>
      </c>
      <c r="H456">
        <v>39</v>
      </c>
      <c r="I456" s="5">
        <f>IFERROR(E456/H456,"0")</f>
        <v>45.205128205128204</v>
      </c>
      <c r="J456" t="s">
        <v>21</v>
      </c>
      <c r="L456" t="s">
        <v>22</v>
      </c>
      <c r="M456">
        <v>1382331600</v>
      </c>
      <c r="N456" s="8">
        <f t="shared" si="22"/>
        <v>41568.208333333336</v>
      </c>
      <c r="O456">
        <v>1385445600</v>
      </c>
      <c r="P456" s="8">
        <f t="shared" si="23"/>
        <v>41604.25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ht="15.75" hidden="1" customHeight="1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5">
        <f t="shared" si="21"/>
        <v>118</v>
      </c>
      <c r="G457" t="s">
        <v>20</v>
      </c>
      <c r="H457">
        <v>3727</v>
      </c>
      <c r="I457" s="5">
        <f>IFERROR(E457/H457,"0")</f>
        <v>37.001341561577675</v>
      </c>
      <c r="J457" t="s">
        <v>21</v>
      </c>
      <c r="L457" t="s">
        <v>22</v>
      </c>
      <c r="M457">
        <v>1316754000</v>
      </c>
      <c r="N457" s="8">
        <f t="shared" si="22"/>
        <v>40809.208333333336</v>
      </c>
      <c r="O457">
        <v>1318741200</v>
      </c>
      <c r="P457" s="8">
        <f t="shared" si="23"/>
        <v>40832.208333333336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15.75" hidden="1" customHeight="1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5">
        <f t="shared" si="21"/>
        <v>104</v>
      </c>
      <c r="G458" t="s">
        <v>20</v>
      </c>
      <c r="H458">
        <v>1605</v>
      </c>
      <c r="I458" s="5">
        <f>IFERROR(E458/H458,"0")</f>
        <v>94.976947040498445</v>
      </c>
      <c r="J458" t="s">
        <v>21</v>
      </c>
      <c r="L458" t="s">
        <v>22</v>
      </c>
      <c r="M458">
        <v>1518242400</v>
      </c>
      <c r="N458" s="8">
        <f t="shared" si="22"/>
        <v>43141.25</v>
      </c>
      <c r="O458">
        <v>1518242400</v>
      </c>
      <c r="P458" s="8">
        <f t="shared" si="23"/>
        <v>43141.25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ht="15.75" hidden="1" customHeight="1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5">
        <f t="shared" si="21"/>
        <v>27</v>
      </c>
      <c r="G459" t="s">
        <v>14</v>
      </c>
      <c r="H459">
        <v>46</v>
      </c>
      <c r="I459" s="5">
        <f>IFERROR(E459/H459,"0")</f>
        <v>28.956521739130434</v>
      </c>
      <c r="J459" t="s">
        <v>21</v>
      </c>
      <c r="L459" t="s">
        <v>22</v>
      </c>
      <c r="M459">
        <v>1476421200</v>
      </c>
      <c r="N459" s="8">
        <f t="shared" si="22"/>
        <v>42657.208333333328</v>
      </c>
      <c r="O459">
        <v>1476594000</v>
      </c>
      <c r="P459" s="8">
        <f t="shared" si="23"/>
        <v>42659.208333333328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ht="15.75" customHeight="1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5">
        <f t="shared" si="21"/>
        <v>351</v>
      </c>
      <c r="G460" t="s">
        <v>20</v>
      </c>
      <c r="H460">
        <v>2120</v>
      </c>
      <c r="I460" s="5">
        <f>IFERROR(E460/H460,"0")</f>
        <v>55.993396226415094</v>
      </c>
      <c r="J460" t="s">
        <v>21</v>
      </c>
      <c r="L460" t="s">
        <v>22</v>
      </c>
      <c r="M460">
        <v>1269752400</v>
      </c>
      <c r="N460" s="8">
        <f t="shared" si="22"/>
        <v>40265.208333333336</v>
      </c>
      <c r="O460">
        <v>1273554000</v>
      </c>
      <c r="P460" s="8">
        <f t="shared" si="23"/>
        <v>40309.208333333336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ht="15.75" hidden="1" customHeight="1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5">
        <f t="shared" si="21"/>
        <v>90</v>
      </c>
      <c r="G461" t="s">
        <v>14</v>
      </c>
      <c r="H461">
        <v>105</v>
      </c>
      <c r="I461" s="5">
        <f>IFERROR(E461/H461,"0")</f>
        <v>54.038095238095238</v>
      </c>
      <c r="J461" t="s">
        <v>21</v>
      </c>
      <c r="L461" t="s">
        <v>22</v>
      </c>
      <c r="M461">
        <v>1419746400</v>
      </c>
      <c r="N461" s="8">
        <f t="shared" si="22"/>
        <v>42001.25</v>
      </c>
      <c r="O461">
        <v>1421906400</v>
      </c>
      <c r="P461" s="8">
        <f t="shared" si="23"/>
        <v>42026.25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ht="15.75" hidden="1" customHeight="1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5">
        <f t="shared" si="21"/>
        <v>172</v>
      </c>
      <c r="G462" t="s">
        <v>20</v>
      </c>
      <c r="H462">
        <v>50</v>
      </c>
      <c r="I462" s="5">
        <f>IFERROR(E462/H462,"0")</f>
        <v>82.38</v>
      </c>
      <c r="J462" t="s">
        <v>21</v>
      </c>
      <c r="L462" t="s">
        <v>22</v>
      </c>
      <c r="M462">
        <v>1281330000</v>
      </c>
      <c r="N462" s="8">
        <f t="shared" si="22"/>
        <v>40399.208333333336</v>
      </c>
      <c r="O462">
        <v>1281589200</v>
      </c>
      <c r="P462" s="8">
        <f t="shared" si="23"/>
        <v>40402.208333333336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ht="15.75" hidden="1" customHeight="1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5">
        <f t="shared" si="21"/>
        <v>141</v>
      </c>
      <c r="G463" t="s">
        <v>20</v>
      </c>
      <c r="H463">
        <v>2080</v>
      </c>
      <c r="I463" s="5">
        <f>IFERROR(E463/H463,"0")</f>
        <v>66.997115384615384</v>
      </c>
      <c r="J463" t="s">
        <v>21</v>
      </c>
      <c r="L463" t="s">
        <v>22</v>
      </c>
      <c r="M463">
        <v>1398661200</v>
      </c>
      <c r="N463" s="8">
        <f t="shared" si="22"/>
        <v>41757.208333333336</v>
      </c>
      <c r="O463">
        <v>1400389200</v>
      </c>
      <c r="P463" s="8">
        <f t="shared" si="23"/>
        <v>41777.208333333336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ht="15.75" hidden="1" customHeight="1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5">
        <f t="shared" si="21"/>
        <v>31</v>
      </c>
      <c r="G464" t="s">
        <v>14</v>
      </c>
      <c r="H464">
        <v>535</v>
      </c>
      <c r="I464" s="5">
        <f>IFERROR(E464/H464,"0")</f>
        <v>107.91401869158878</v>
      </c>
      <c r="J464" t="s">
        <v>21</v>
      </c>
      <c r="L464" t="s">
        <v>22</v>
      </c>
      <c r="M464">
        <v>1359525600</v>
      </c>
      <c r="N464" s="8">
        <f t="shared" si="22"/>
        <v>41304.25</v>
      </c>
      <c r="O464">
        <v>1362808800</v>
      </c>
      <c r="P464" s="8">
        <f t="shared" si="23"/>
        <v>41342.25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15.75" hidden="1" customHeight="1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5">
        <f t="shared" si="21"/>
        <v>108</v>
      </c>
      <c r="G465" t="s">
        <v>20</v>
      </c>
      <c r="H465">
        <v>2105</v>
      </c>
      <c r="I465" s="5">
        <f>IFERROR(E465/H465,"0")</f>
        <v>69.009501187648453</v>
      </c>
      <c r="J465" t="s">
        <v>21</v>
      </c>
      <c r="L465" t="s">
        <v>22</v>
      </c>
      <c r="M465">
        <v>1388469600</v>
      </c>
      <c r="N465" s="8">
        <f t="shared" si="22"/>
        <v>41639.25</v>
      </c>
      <c r="O465">
        <v>1388815200</v>
      </c>
      <c r="P465" s="8">
        <f t="shared" si="23"/>
        <v>41643.25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ht="15.75" hidden="1" customHeight="1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5">
        <f t="shared" si="21"/>
        <v>133</v>
      </c>
      <c r="G466" t="s">
        <v>20</v>
      </c>
      <c r="H466">
        <v>2436</v>
      </c>
      <c r="I466" s="5">
        <f>IFERROR(E466/H466,"0")</f>
        <v>39.006568144499177</v>
      </c>
      <c r="J466" t="s">
        <v>21</v>
      </c>
      <c r="L466" t="s">
        <v>22</v>
      </c>
      <c r="M466">
        <v>1518328800</v>
      </c>
      <c r="N466" s="8">
        <f t="shared" si="22"/>
        <v>43142.25</v>
      </c>
      <c r="O466">
        <v>1519538400</v>
      </c>
      <c r="P466" s="8">
        <f t="shared" si="23"/>
        <v>43156.25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ht="15.75" hidden="1" customHeight="1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5">
        <f t="shared" si="21"/>
        <v>188</v>
      </c>
      <c r="G467" t="s">
        <v>20</v>
      </c>
      <c r="H467">
        <v>80</v>
      </c>
      <c r="I467" s="5">
        <f>IFERROR(E467/H467,"0")</f>
        <v>110.3625</v>
      </c>
      <c r="J467" t="s">
        <v>21</v>
      </c>
      <c r="L467" t="s">
        <v>22</v>
      </c>
      <c r="M467">
        <v>1517032800</v>
      </c>
      <c r="N467" s="8">
        <f t="shared" si="22"/>
        <v>43127.25</v>
      </c>
      <c r="O467">
        <v>1517810400</v>
      </c>
      <c r="P467" s="8">
        <f t="shared" si="23"/>
        <v>43136.25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ht="15.75" customHeight="1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5">
        <f t="shared" si="21"/>
        <v>332</v>
      </c>
      <c r="G468" t="s">
        <v>20</v>
      </c>
      <c r="H468">
        <v>42</v>
      </c>
      <c r="I468" s="5">
        <f>IFERROR(E468/H468,"0")</f>
        <v>94.857142857142861</v>
      </c>
      <c r="J468" t="s">
        <v>21</v>
      </c>
      <c r="L468" t="s">
        <v>22</v>
      </c>
      <c r="M468">
        <v>1368594000</v>
      </c>
      <c r="N468" s="8">
        <f t="shared" si="22"/>
        <v>41409.208333333336</v>
      </c>
      <c r="O468">
        <v>1370581200</v>
      </c>
      <c r="P468" s="8">
        <f t="shared" si="23"/>
        <v>41432.208333333336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15.75" customHeight="1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5">
        <f t="shared" si="21"/>
        <v>575</v>
      </c>
      <c r="G469" t="s">
        <v>20</v>
      </c>
      <c r="H469">
        <v>139</v>
      </c>
      <c r="I469" s="5">
        <f>IFERROR(E469/H469,"0")</f>
        <v>57.935251798561154</v>
      </c>
      <c r="J469" t="s">
        <v>15</v>
      </c>
      <c r="L469" t="s">
        <v>16</v>
      </c>
      <c r="M469">
        <v>1448258400</v>
      </c>
      <c r="N469" s="8">
        <f t="shared" si="22"/>
        <v>42331.25</v>
      </c>
      <c r="O469">
        <v>1448863200</v>
      </c>
      <c r="P469" s="8">
        <f t="shared" si="23"/>
        <v>42338.25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ht="15.75" hidden="1" customHeight="1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5">
        <f t="shared" si="21"/>
        <v>41</v>
      </c>
      <c r="G470" t="s">
        <v>14</v>
      </c>
      <c r="H470">
        <v>16</v>
      </c>
      <c r="I470" s="5">
        <f>IFERROR(E470/H470,"0")</f>
        <v>101.25</v>
      </c>
      <c r="J470" t="s">
        <v>21</v>
      </c>
      <c r="L470" t="s">
        <v>22</v>
      </c>
      <c r="M470">
        <v>1555218000</v>
      </c>
      <c r="N470" s="8">
        <f t="shared" si="22"/>
        <v>43569.208333333328</v>
      </c>
      <c r="O470">
        <v>1556600400</v>
      </c>
      <c r="P470" s="8">
        <f t="shared" si="23"/>
        <v>43585.208333333328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ht="15.75" hidden="1" customHeight="1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5">
        <f t="shared" si="21"/>
        <v>184</v>
      </c>
      <c r="G471" t="s">
        <v>20</v>
      </c>
      <c r="H471">
        <v>159</v>
      </c>
      <c r="I471" s="5">
        <f>IFERROR(E471/H471,"0")</f>
        <v>64.95597484276729</v>
      </c>
      <c r="J471" t="s">
        <v>21</v>
      </c>
      <c r="L471" t="s">
        <v>22</v>
      </c>
      <c r="M471">
        <v>1431925200</v>
      </c>
      <c r="N471" s="8">
        <f t="shared" si="22"/>
        <v>42142.208333333328</v>
      </c>
      <c r="O471">
        <v>1432098000</v>
      </c>
      <c r="P471" s="8">
        <f t="shared" si="23"/>
        <v>42144.208333333328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ht="15.75" customHeight="1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5">
        <f t="shared" si="21"/>
        <v>286</v>
      </c>
      <c r="G472" t="s">
        <v>20</v>
      </c>
      <c r="H472">
        <v>381</v>
      </c>
      <c r="I472" s="5">
        <f>IFERROR(E472/H472,"0")</f>
        <v>27.00524934383202</v>
      </c>
      <c r="J472" t="s">
        <v>21</v>
      </c>
      <c r="L472" t="s">
        <v>22</v>
      </c>
      <c r="M472">
        <v>1481522400</v>
      </c>
      <c r="N472" s="8">
        <f t="shared" si="22"/>
        <v>42716.25</v>
      </c>
      <c r="O472">
        <v>1482127200</v>
      </c>
      <c r="P472" s="8">
        <f t="shared" si="23"/>
        <v>42723.25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ht="15.75" customHeight="1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5">
        <f t="shared" si="21"/>
        <v>319</v>
      </c>
      <c r="G473" t="s">
        <v>20</v>
      </c>
      <c r="H473">
        <v>194</v>
      </c>
      <c r="I473" s="5">
        <f>IFERROR(E473/H473,"0")</f>
        <v>50.97422680412371</v>
      </c>
      <c r="J473" t="s">
        <v>40</v>
      </c>
      <c r="L473" t="s">
        <v>41</v>
      </c>
      <c r="M473">
        <v>1335934800</v>
      </c>
      <c r="N473" s="8">
        <f t="shared" si="22"/>
        <v>41031.208333333336</v>
      </c>
      <c r="O473">
        <v>1335934800</v>
      </c>
      <c r="P473" s="8">
        <f t="shared" si="23"/>
        <v>41031.208333333336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ht="15.75" hidden="1" customHeight="1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5">
        <f t="shared" si="21"/>
        <v>39</v>
      </c>
      <c r="G474" t="s">
        <v>14</v>
      </c>
      <c r="H474">
        <v>575</v>
      </c>
      <c r="I474" s="5">
        <f>IFERROR(E474/H474,"0")</f>
        <v>104.94260869565217</v>
      </c>
      <c r="J474" t="s">
        <v>21</v>
      </c>
      <c r="L474" t="s">
        <v>22</v>
      </c>
      <c r="M474">
        <v>1552280400</v>
      </c>
      <c r="N474" s="8">
        <f t="shared" si="22"/>
        <v>43535.208333333328</v>
      </c>
      <c r="O474">
        <v>1556946000</v>
      </c>
      <c r="P474" s="8">
        <f t="shared" si="23"/>
        <v>43589.208333333328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ht="15.75" hidden="1" customHeight="1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5">
        <f t="shared" si="21"/>
        <v>178</v>
      </c>
      <c r="G475" t="s">
        <v>20</v>
      </c>
      <c r="H475">
        <v>106</v>
      </c>
      <c r="I475" s="5">
        <f>IFERROR(E475/H475,"0")</f>
        <v>84.028301886792448</v>
      </c>
      <c r="J475" t="s">
        <v>21</v>
      </c>
      <c r="L475" t="s">
        <v>22</v>
      </c>
      <c r="M475">
        <v>1529989200</v>
      </c>
      <c r="N475" s="8">
        <f t="shared" si="22"/>
        <v>43277.208333333328</v>
      </c>
      <c r="O475">
        <v>1530075600</v>
      </c>
      <c r="P475" s="8">
        <f t="shared" si="23"/>
        <v>43278.208333333328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ht="15.75" customHeight="1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5">
        <f t="shared" si="21"/>
        <v>365</v>
      </c>
      <c r="G476" t="s">
        <v>20</v>
      </c>
      <c r="H476">
        <v>142</v>
      </c>
      <c r="I476" s="5">
        <f>IFERROR(E476/H476,"0")</f>
        <v>102.85915492957747</v>
      </c>
      <c r="J476" t="s">
        <v>21</v>
      </c>
      <c r="L476" t="s">
        <v>22</v>
      </c>
      <c r="M476">
        <v>1418709600</v>
      </c>
      <c r="N476" s="8">
        <f t="shared" si="22"/>
        <v>41989.25</v>
      </c>
      <c r="O476">
        <v>1418796000</v>
      </c>
      <c r="P476" s="8">
        <f t="shared" si="23"/>
        <v>41990.25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15.75" hidden="1" customHeight="1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5">
        <f t="shared" si="21"/>
        <v>114</v>
      </c>
      <c r="G477" t="s">
        <v>20</v>
      </c>
      <c r="H477">
        <v>211</v>
      </c>
      <c r="I477" s="5">
        <f>IFERROR(E477/H477,"0")</f>
        <v>39.962085308056871</v>
      </c>
      <c r="J477" t="s">
        <v>21</v>
      </c>
      <c r="L477" t="s">
        <v>22</v>
      </c>
      <c r="M477">
        <v>1372136400</v>
      </c>
      <c r="N477" s="8">
        <f t="shared" si="22"/>
        <v>41450.208333333336</v>
      </c>
      <c r="O477">
        <v>1372482000</v>
      </c>
      <c r="P477" s="8">
        <f t="shared" si="23"/>
        <v>41454.208333333336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15.75" hidden="1" customHeight="1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5">
        <f t="shared" si="21"/>
        <v>30</v>
      </c>
      <c r="G478" t="s">
        <v>14</v>
      </c>
      <c r="H478">
        <v>1120</v>
      </c>
      <c r="I478" s="5">
        <f>IFERROR(E478/H478,"0")</f>
        <v>51.001785714285717</v>
      </c>
      <c r="J478" t="s">
        <v>21</v>
      </c>
      <c r="L478" t="s">
        <v>22</v>
      </c>
      <c r="M478">
        <v>1533877200</v>
      </c>
      <c r="N478" s="8">
        <f t="shared" si="22"/>
        <v>43322.208333333328</v>
      </c>
      <c r="O478">
        <v>1534395600</v>
      </c>
      <c r="P478" s="8">
        <f t="shared" si="23"/>
        <v>43328.208333333328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ht="15.75" hidden="1" customHeight="1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5">
        <f t="shared" si="21"/>
        <v>54</v>
      </c>
      <c r="G479" t="s">
        <v>14</v>
      </c>
      <c r="H479">
        <v>113</v>
      </c>
      <c r="I479" s="5">
        <f>IFERROR(E479/H479,"0")</f>
        <v>40.823008849557525</v>
      </c>
      <c r="J479" t="s">
        <v>21</v>
      </c>
      <c r="L479" t="s">
        <v>22</v>
      </c>
      <c r="M479">
        <v>1309064400</v>
      </c>
      <c r="N479" s="8">
        <f t="shared" si="22"/>
        <v>40720.208333333336</v>
      </c>
      <c r="O479">
        <v>1311397200</v>
      </c>
      <c r="P479" s="8">
        <f t="shared" si="23"/>
        <v>40747.208333333336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ht="15.75" customHeight="1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5">
        <f t="shared" si="21"/>
        <v>236</v>
      </c>
      <c r="G480" t="s">
        <v>20</v>
      </c>
      <c r="H480">
        <v>2756</v>
      </c>
      <c r="I480" s="5">
        <f>IFERROR(E480/H480,"0")</f>
        <v>58.999637155297535</v>
      </c>
      <c r="J480" t="s">
        <v>21</v>
      </c>
      <c r="L480" t="s">
        <v>22</v>
      </c>
      <c r="M480">
        <v>1425877200</v>
      </c>
      <c r="N480" s="8">
        <f t="shared" si="22"/>
        <v>42072.208333333328</v>
      </c>
      <c r="O480">
        <v>1426914000</v>
      </c>
      <c r="P480" s="8">
        <f t="shared" si="23"/>
        <v>42084.208333333328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ht="15.75" customHeight="1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5">
        <f t="shared" si="21"/>
        <v>513</v>
      </c>
      <c r="G481" t="s">
        <v>20</v>
      </c>
      <c r="H481">
        <v>173</v>
      </c>
      <c r="I481" s="5">
        <f>IFERROR(E481/H481,"0")</f>
        <v>71.156069364161851</v>
      </c>
      <c r="J481" t="s">
        <v>40</v>
      </c>
      <c r="L481" t="s">
        <v>41</v>
      </c>
      <c r="M481">
        <v>1501304400</v>
      </c>
      <c r="N481" s="8">
        <f t="shared" si="22"/>
        <v>42945.208333333328</v>
      </c>
      <c r="O481">
        <v>1501477200</v>
      </c>
      <c r="P481" s="8">
        <f t="shared" si="23"/>
        <v>42947.208333333328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ht="15.75" hidden="1" customHeight="1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5">
        <f t="shared" si="21"/>
        <v>101</v>
      </c>
      <c r="G482" t="s">
        <v>20</v>
      </c>
      <c r="H482">
        <v>87</v>
      </c>
      <c r="I482" s="5">
        <f>IFERROR(E482/H482,"0")</f>
        <v>99.494252873563212</v>
      </c>
      <c r="J482" t="s">
        <v>21</v>
      </c>
      <c r="L482" t="s">
        <v>22</v>
      </c>
      <c r="M482">
        <v>1268287200</v>
      </c>
      <c r="N482" s="8">
        <f t="shared" si="22"/>
        <v>40248.25</v>
      </c>
      <c r="O482">
        <v>1269061200</v>
      </c>
      <c r="P482" s="8">
        <f t="shared" si="23"/>
        <v>40257.208333333336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15.75" hidden="1" customHeight="1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5">
        <f t="shared" si="21"/>
        <v>81</v>
      </c>
      <c r="G483" t="s">
        <v>14</v>
      </c>
      <c r="H483">
        <v>1538</v>
      </c>
      <c r="I483" s="5">
        <f>IFERROR(E483/H483,"0")</f>
        <v>103.98634590377114</v>
      </c>
      <c r="J483" t="s">
        <v>21</v>
      </c>
      <c r="L483" t="s">
        <v>22</v>
      </c>
      <c r="M483">
        <v>1412139600</v>
      </c>
      <c r="N483" s="8">
        <f t="shared" si="22"/>
        <v>41913.208333333336</v>
      </c>
      <c r="O483">
        <v>1415772000</v>
      </c>
      <c r="P483" s="8">
        <f t="shared" si="23"/>
        <v>41955.25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15.75" hidden="1" customHeight="1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5">
        <f t="shared" si="21"/>
        <v>16</v>
      </c>
      <c r="G484" t="s">
        <v>14</v>
      </c>
      <c r="H484">
        <v>9</v>
      </c>
      <c r="I484" s="5">
        <f>IFERROR(E484/H484,"0")</f>
        <v>76.555555555555557</v>
      </c>
      <c r="J484" t="s">
        <v>21</v>
      </c>
      <c r="L484" t="s">
        <v>22</v>
      </c>
      <c r="M484">
        <v>1330063200</v>
      </c>
      <c r="N484" s="8">
        <f t="shared" si="22"/>
        <v>40963.25</v>
      </c>
      <c r="O484">
        <v>1331013600</v>
      </c>
      <c r="P484" s="8">
        <f t="shared" si="23"/>
        <v>40974.25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ht="15.75" hidden="1" customHeight="1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5">
        <f t="shared" si="21"/>
        <v>53</v>
      </c>
      <c r="G485" t="s">
        <v>14</v>
      </c>
      <c r="H485">
        <v>554</v>
      </c>
      <c r="I485" s="5">
        <f>IFERROR(E485/H485,"0")</f>
        <v>87.068592057761734</v>
      </c>
      <c r="J485" t="s">
        <v>21</v>
      </c>
      <c r="L485" t="s">
        <v>22</v>
      </c>
      <c r="M485">
        <v>1576130400</v>
      </c>
      <c r="N485" s="8">
        <f t="shared" si="22"/>
        <v>43811.25</v>
      </c>
      <c r="O485">
        <v>1576735200</v>
      </c>
      <c r="P485" s="8">
        <f t="shared" si="23"/>
        <v>43818.25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ht="15.75" customHeight="1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5">
        <f t="shared" si="21"/>
        <v>260</v>
      </c>
      <c r="G486" t="s">
        <v>20</v>
      </c>
      <c r="H486">
        <v>1572</v>
      </c>
      <c r="I486" s="5">
        <f>IFERROR(E486/H486,"0")</f>
        <v>48.99554707379135</v>
      </c>
      <c r="J486" t="s">
        <v>40</v>
      </c>
      <c r="L486" t="s">
        <v>41</v>
      </c>
      <c r="M486">
        <v>1407128400</v>
      </c>
      <c r="N486" s="8">
        <f t="shared" si="22"/>
        <v>41855.208333333336</v>
      </c>
      <c r="O486">
        <v>1411362000</v>
      </c>
      <c r="P486" s="8">
        <f t="shared" si="23"/>
        <v>41904.208333333336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15.75" hidden="1" customHeight="1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5">
        <f t="shared" si="21"/>
        <v>31</v>
      </c>
      <c r="G487" t="s">
        <v>14</v>
      </c>
      <c r="H487">
        <v>648</v>
      </c>
      <c r="I487" s="5">
        <f>IFERROR(E487/H487,"0")</f>
        <v>42.969135802469133</v>
      </c>
      <c r="J487" t="s">
        <v>40</v>
      </c>
      <c r="L487" t="s">
        <v>41</v>
      </c>
      <c r="M487">
        <v>1560142800</v>
      </c>
      <c r="N487" s="8">
        <f t="shared" si="22"/>
        <v>43626.208333333328</v>
      </c>
      <c r="O487">
        <v>1563685200</v>
      </c>
      <c r="P487" s="8">
        <f t="shared" si="23"/>
        <v>43667.208333333328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15.75" hidden="1" customHeight="1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5">
        <f t="shared" si="21"/>
        <v>14</v>
      </c>
      <c r="G488" t="s">
        <v>14</v>
      </c>
      <c r="H488">
        <v>21</v>
      </c>
      <c r="I488" s="5">
        <f>IFERROR(E488/H488,"0")</f>
        <v>33.428571428571431</v>
      </c>
      <c r="J488" t="s">
        <v>40</v>
      </c>
      <c r="L488" t="s">
        <v>41</v>
      </c>
      <c r="M488">
        <v>1520575200</v>
      </c>
      <c r="N488" s="8">
        <f t="shared" si="22"/>
        <v>43168.25</v>
      </c>
      <c r="O488">
        <v>1521867600</v>
      </c>
      <c r="P488" s="8">
        <f t="shared" si="23"/>
        <v>43183.208333333328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ht="15.75" hidden="1" customHeight="1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5">
        <f t="shared" si="21"/>
        <v>179</v>
      </c>
      <c r="G489" t="s">
        <v>20</v>
      </c>
      <c r="H489">
        <v>2346</v>
      </c>
      <c r="I489" s="5">
        <f>IFERROR(E489/H489,"0")</f>
        <v>83.982949701619773</v>
      </c>
      <c r="J489" t="s">
        <v>21</v>
      </c>
      <c r="L489" t="s">
        <v>22</v>
      </c>
      <c r="M489">
        <v>1492664400</v>
      </c>
      <c r="N489" s="8">
        <f t="shared" si="22"/>
        <v>42845.208333333328</v>
      </c>
      <c r="O489">
        <v>1495515600</v>
      </c>
      <c r="P489" s="8">
        <f t="shared" si="23"/>
        <v>42878.208333333328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ht="15.75" customHeight="1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5">
        <f t="shared" si="21"/>
        <v>220</v>
      </c>
      <c r="G490" t="s">
        <v>20</v>
      </c>
      <c r="H490">
        <v>115</v>
      </c>
      <c r="I490" s="5">
        <f>IFERROR(E490/H490,"0")</f>
        <v>101.41739130434783</v>
      </c>
      <c r="J490" t="s">
        <v>21</v>
      </c>
      <c r="L490" t="s">
        <v>22</v>
      </c>
      <c r="M490">
        <v>1454479200</v>
      </c>
      <c r="N490" s="8">
        <f t="shared" si="22"/>
        <v>42403.25</v>
      </c>
      <c r="O490">
        <v>1455948000</v>
      </c>
      <c r="P490" s="8">
        <f t="shared" si="23"/>
        <v>42420.25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ht="15.75" hidden="1" customHeight="1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5">
        <f t="shared" si="21"/>
        <v>102</v>
      </c>
      <c r="G491" t="s">
        <v>20</v>
      </c>
      <c r="H491">
        <v>85</v>
      </c>
      <c r="I491" s="5">
        <f>IFERROR(E491/H491,"0")</f>
        <v>109.87058823529412</v>
      </c>
      <c r="J491" t="s">
        <v>107</v>
      </c>
      <c r="L491" t="s">
        <v>108</v>
      </c>
      <c r="M491">
        <v>1281934800</v>
      </c>
      <c r="N491" s="8">
        <f t="shared" si="22"/>
        <v>40406.208333333336</v>
      </c>
      <c r="O491">
        <v>1282366800</v>
      </c>
      <c r="P491" s="8">
        <f t="shared" si="23"/>
        <v>40411.208333333336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ht="15.75" hidden="1" customHeight="1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5">
        <f t="shared" si="21"/>
        <v>192</v>
      </c>
      <c r="G492" t="s">
        <v>20</v>
      </c>
      <c r="H492">
        <v>144</v>
      </c>
      <c r="I492" s="5">
        <f>IFERROR(E492/H492,"0")</f>
        <v>31.916666666666668</v>
      </c>
      <c r="J492" t="s">
        <v>21</v>
      </c>
      <c r="L492" t="s">
        <v>22</v>
      </c>
      <c r="M492">
        <v>1573970400</v>
      </c>
      <c r="N492" s="8">
        <f t="shared" si="22"/>
        <v>43786.25</v>
      </c>
      <c r="O492">
        <v>1574575200</v>
      </c>
      <c r="P492" s="8">
        <f t="shared" si="23"/>
        <v>43793.25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15.75" customHeight="1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5">
        <f t="shared" si="21"/>
        <v>305</v>
      </c>
      <c r="G493" t="s">
        <v>20</v>
      </c>
      <c r="H493">
        <v>2443</v>
      </c>
      <c r="I493" s="5">
        <f>IFERROR(E493/H493,"0")</f>
        <v>70.993450675399103</v>
      </c>
      <c r="J493" t="s">
        <v>21</v>
      </c>
      <c r="L493" t="s">
        <v>22</v>
      </c>
      <c r="M493">
        <v>1372654800</v>
      </c>
      <c r="N493" s="8">
        <f t="shared" si="22"/>
        <v>41456.208333333336</v>
      </c>
      <c r="O493">
        <v>1374901200</v>
      </c>
      <c r="P493" s="8">
        <f t="shared" si="23"/>
        <v>41482.208333333336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ht="15.75" hidden="1" customHeight="1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5">
        <f t="shared" si="21"/>
        <v>24</v>
      </c>
      <c r="G494" t="s">
        <v>74</v>
      </c>
      <c r="H494">
        <v>595</v>
      </c>
      <c r="I494" s="5">
        <f>IFERROR(E494/H494,"0")</f>
        <v>77.026890756302521</v>
      </c>
      <c r="J494" t="s">
        <v>21</v>
      </c>
      <c r="L494" t="s">
        <v>22</v>
      </c>
      <c r="M494">
        <v>1275886800</v>
      </c>
      <c r="N494" s="8">
        <f t="shared" si="22"/>
        <v>40336.208333333336</v>
      </c>
      <c r="O494">
        <v>1278910800</v>
      </c>
      <c r="P494" s="8">
        <f t="shared" si="23"/>
        <v>40371.208333333336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ht="15.75" customHeight="1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5">
        <f t="shared" si="21"/>
        <v>724</v>
      </c>
      <c r="G495" t="s">
        <v>20</v>
      </c>
      <c r="H495">
        <v>64</v>
      </c>
      <c r="I495" s="5">
        <f>IFERROR(E495/H495,"0")</f>
        <v>101.78125</v>
      </c>
      <c r="J495" t="s">
        <v>21</v>
      </c>
      <c r="L495" t="s">
        <v>22</v>
      </c>
      <c r="M495">
        <v>1561784400</v>
      </c>
      <c r="N495" s="8">
        <f t="shared" si="22"/>
        <v>43645.208333333328</v>
      </c>
      <c r="O495">
        <v>1562907600</v>
      </c>
      <c r="P495" s="8">
        <f t="shared" si="23"/>
        <v>43658.208333333328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15.75" customHeight="1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5">
        <f t="shared" si="21"/>
        <v>547</v>
      </c>
      <c r="G496" t="s">
        <v>20</v>
      </c>
      <c r="H496">
        <v>268</v>
      </c>
      <c r="I496" s="5">
        <f>IFERROR(E496/H496,"0")</f>
        <v>51.059701492537314</v>
      </c>
      <c r="J496" t="s">
        <v>21</v>
      </c>
      <c r="L496" t="s">
        <v>22</v>
      </c>
      <c r="M496">
        <v>1332392400</v>
      </c>
      <c r="N496" s="8">
        <f t="shared" si="22"/>
        <v>40990.208333333336</v>
      </c>
      <c r="O496">
        <v>1332478800</v>
      </c>
      <c r="P496" s="8">
        <f t="shared" si="23"/>
        <v>40991.208333333336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ht="15.75" customHeight="1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5">
        <f t="shared" si="21"/>
        <v>415</v>
      </c>
      <c r="G497" t="s">
        <v>20</v>
      </c>
      <c r="H497">
        <v>195</v>
      </c>
      <c r="I497" s="5">
        <f>IFERROR(E497/H497,"0")</f>
        <v>68.02051282051282</v>
      </c>
      <c r="J497" t="s">
        <v>36</v>
      </c>
      <c r="L497" t="s">
        <v>37</v>
      </c>
      <c r="M497">
        <v>1402376400</v>
      </c>
      <c r="N497" s="8">
        <f t="shared" si="22"/>
        <v>41800.208333333336</v>
      </c>
      <c r="O497">
        <v>1402722000</v>
      </c>
      <c r="P497" s="8">
        <f t="shared" si="23"/>
        <v>41804.208333333336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ht="15.75" hidden="1" customHeight="1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5">
        <f t="shared" si="21"/>
        <v>1</v>
      </c>
      <c r="G498" t="s">
        <v>14</v>
      </c>
      <c r="H498">
        <v>54</v>
      </c>
      <c r="I498" s="5">
        <f>IFERROR(E498/H498,"0")</f>
        <v>30.87037037037037</v>
      </c>
      <c r="J498" t="s">
        <v>21</v>
      </c>
      <c r="L498" t="s">
        <v>22</v>
      </c>
      <c r="M498">
        <v>1495342800</v>
      </c>
      <c r="N498" s="8">
        <f t="shared" si="22"/>
        <v>42876.208333333328</v>
      </c>
      <c r="O498">
        <v>1496811600</v>
      </c>
      <c r="P498" s="8">
        <f t="shared" si="23"/>
        <v>42893.208333333328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ht="15.75" hidden="1" customHeight="1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5">
        <f t="shared" si="21"/>
        <v>34</v>
      </c>
      <c r="G499" t="s">
        <v>14</v>
      </c>
      <c r="H499">
        <v>120</v>
      </c>
      <c r="I499" s="5">
        <f>IFERROR(E499/H499,"0")</f>
        <v>27.908333333333335</v>
      </c>
      <c r="J499" t="s">
        <v>21</v>
      </c>
      <c r="L499" t="s">
        <v>22</v>
      </c>
      <c r="M499">
        <v>1482213600</v>
      </c>
      <c r="N499" s="8">
        <f t="shared" si="22"/>
        <v>42724.25</v>
      </c>
      <c r="O499">
        <v>1482213600</v>
      </c>
      <c r="P499" s="8">
        <f t="shared" si="23"/>
        <v>42724.25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ht="15.75" hidden="1" customHeight="1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5">
        <f t="shared" si="21"/>
        <v>24</v>
      </c>
      <c r="G500" t="s">
        <v>14</v>
      </c>
      <c r="H500">
        <v>579</v>
      </c>
      <c r="I500" s="5">
        <f>IFERROR(E500/H500,"0")</f>
        <v>79.994818652849744</v>
      </c>
      <c r="J500" t="s">
        <v>36</v>
      </c>
      <c r="L500" t="s">
        <v>37</v>
      </c>
      <c r="M500">
        <v>1420092000</v>
      </c>
      <c r="N500" s="8">
        <f t="shared" si="22"/>
        <v>42005.25</v>
      </c>
      <c r="O500">
        <v>1420264800</v>
      </c>
      <c r="P500" s="8">
        <f t="shared" si="23"/>
        <v>42007.25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15.75" hidden="1" customHeight="1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5">
        <f t="shared" si="21"/>
        <v>48</v>
      </c>
      <c r="G501" t="s">
        <v>14</v>
      </c>
      <c r="H501">
        <v>2072</v>
      </c>
      <c r="I501" s="5">
        <f>IFERROR(E501/H501,"0")</f>
        <v>38.003378378378379</v>
      </c>
      <c r="J501" t="s">
        <v>21</v>
      </c>
      <c r="L501" t="s">
        <v>22</v>
      </c>
      <c r="M501">
        <v>1458018000</v>
      </c>
      <c r="N501" s="8">
        <f t="shared" si="22"/>
        <v>42444.208333333328</v>
      </c>
      <c r="O501">
        <v>1458450000</v>
      </c>
      <c r="P501" s="8">
        <f t="shared" si="23"/>
        <v>42449.208333333328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ht="15.75" hidden="1" customHeight="1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5">
        <f t="shared" si="21"/>
        <v>0</v>
      </c>
      <c r="G502" t="s">
        <v>14</v>
      </c>
      <c r="H502">
        <v>0</v>
      </c>
      <c r="I502" s="5" t="str">
        <f>IFERROR(E502/H502,"0")</f>
        <v>0</v>
      </c>
      <c r="J502" t="s">
        <v>21</v>
      </c>
      <c r="L502" t="s">
        <v>22</v>
      </c>
      <c r="M502">
        <v>1367384400</v>
      </c>
      <c r="N502" s="8">
        <f t="shared" si="22"/>
        <v>41395.208333333336</v>
      </c>
      <c r="O502">
        <v>1369803600</v>
      </c>
      <c r="P502" s="8">
        <f t="shared" si="23"/>
        <v>41423.208333333336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ht="15.75" hidden="1" customHeight="1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5">
        <f t="shared" si="21"/>
        <v>70</v>
      </c>
      <c r="G503" t="s">
        <v>14</v>
      </c>
      <c r="H503">
        <v>1796</v>
      </c>
      <c r="I503" s="5">
        <f>IFERROR(E503/H503,"0")</f>
        <v>59.990534521158132</v>
      </c>
      <c r="J503" t="s">
        <v>21</v>
      </c>
      <c r="L503" t="s">
        <v>22</v>
      </c>
      <c r="M503">
        <v>1363064400</v>
      </c>
      <c r="N503" s="8">
        <f t="shared" si="22"/>
        <v>41345.208333333336</v>
      </c>
      <c r="O503">
        <v>1363237200</v>
      </c>
      <c r="P503" s="8">
        <f t="shared" si="23"/>
        <v>41347.208333333336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ht="15.75" customHeight="1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5">
        <f t="shared" si="21"/>
        <v>530</v>
      </c>
      <c r="G504" t="s">
        <v>20</v>
      </c>
      <c r="H504">
        <v>186</v>
      </c>
      <c r="I504" s="5">
        <f>IFERROR(E504/H504,"0")</f>
        <v>37.037634408602152</v>
      </c>
      <c r="J504" t="s">
        <v>26</v>
      </c>
      <c r="L504" t="s">
        <v>27</v>
      </c>
      <c r="M504">
        <v>1343365200</v>
      </c>
      <c r="N504" s="8">
        <f t="shared" si="22"/>
        <v>41117.208333333336</v>
      </c>
      <c r="O504">
        <v>1345870800</v>
      </c>
      <c r="P504" s="8">
        <f t="shared" si="23"/>
        <v>41146.208333333336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15.75" hidden="1" customHeight="1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5">
        <f t="shared" si="21"/>
        <v>180</v>
      </c>
      <c r="G505" t="s">
        <v>20</v>
      </c>
      <c r="H505">
        <v>460</v>
      </c>
      <c r="I505" s="5">
        <f>IFERROR(E505/H505,"0")</f>
        <v>99.963043478260872</v>
      </c>
      <c r="J505" t="s">
        <v>21</v>
      </c>
      <c r="L505" t="s">
        <v>22</v>
      </c>
      <c r="M505">
        <v>1435726800</v>
      </c>
      <c r="N505" s="8">
        <f t="shared" si="22"/>
        <v>42186.208333333328</v>
      </c>
      <c r="O505">
        <v>1437454800</v>
      </c>
      <c r="P505" s="8">
        <f t="shared" si="23"/>
        <v>42206.208333333328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ht="15.75" hidden="1" customHeight="1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5">
        <f t="shared" si="21"/>
        <v>92</v>
      </c>
      <c r="G506" t="s">
        <v>14</v>
      </c>
      <c r="H506">
        <v>62</v>
      </c>
      <c r="I506" s="5">
        <f>IFERROR(E506/H506,"0")</f>
        <v>111.6774193548387</v>
      </c>
      <c r="J506" t="s">
        <v>107</v>
      </c>
      <c r="L506" t="s">
        <v>108</v>
      </c>
      <c r="M506">
        <v>1431925200</v>
      </c>
      <c r="N506" s="8">
        <f t="shared" si="22"/>
        <v>42142.208333333328</v>
      </c>
      <c r="O506">
        <v>1432011600</v>
      </c>
      <c r="P506" s="8">
        <f t="shared" si="23"/>
        <v>42143.208333333328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ht="15.75" hidden="1" customHeight="1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5">
        <f t="shared" si="21"/>
        <v>14</v>
      </c>
      <c r="G507" t="s">
        <v>14</v>
      </c>
      <c r="H507">
        <v>347</v>
      </c>
      <c r="I507" s="5">
        <f>IFERROR(E507/H507,"0")</f>
        <v>36.014409221902014</v>
      </c>
      <c r="J507" t="s">
        <v>21</v>
      </c>
      <c r="L507" t="s">
        <v>22</v>
      </c>
      <c r="M507">
        <v>1362722400</v>
      </c>
      <c r="N507" s="8">
        <f t="shared" si="22"/>
        <v>41341.25</v>
      </c>
      <c r="O507">
        <v>1366347600</v>
      </c>
      <c r="P507" s="8">
        <f t="shared" si="23"/>
        <v>41383.208333333336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ht="15.75" customHeight="1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5">
        <f t="shared" si="21"/>
        <v>927</v>
      </c>
      <c r="G508" t="s">
        <v>20</v>
      </c>
      <c r="H508">
        <v>2528</v>
      </c>
      <c r="I508" s="5">
        <f>IFERROR(E508/H508,"0")</f>
        <v>66.010284810126578</v>
      </c>
      <c r="J508" t="s">
        <v>21</v>
      </c>
      <c r="L508" t="s">
        <v>22</v>
      </c>
      <c r="M508">
        <v>1511416800</v>
      </c>
      <c r="N508" s="8">
        <f t="shared" si="22"/>
        <v>43062.25</v>
      </c>
      <c r="O508">
        <v>1512885600</v>
      </c>
      <c r="P508" s="8">
        <f t="shared" si="23"/>
        <v>43079.25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15.75" hidden="1" customHeight="1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5">
        <f t="shared" si="21"/>
        <v>40</v>
      </c>
      <c r="G509" t="s">
        <v>14</v>
      </c>
      <c r="H509">
        <v>19</v>
      </c>
      <c r="I509" s="5">
        <f>IFERROR(E509/H509,"0")</f>
        <v>44.05263157894737</v>
      </c>
      <c r="J509" t="s">
        <v>21</v>
      </c>
      <c r="L509" t="s">
        <v>22</v>
      </c>
      <c r="M509">
        <v>1365483600</v>
      </c>
      <c r="N509" s="8">
        <f t="shared" si="22"/>
        <v>41373.208333333336</v>
      </c>
      <c r="O509">
        <v>1369717200</v>
      </c>
      <c r="P509" s="8">
        <f t="shared" si="23"/>
        <v>41422.208333333336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ht="15.75" hidden="1" customHeight="1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5">
        <f t="shared" si="21"/>
        <v>112</v>
      </c>
      <c r="G510" t="s">
        <v>20</v>
      </c>
      <c r="H510">
        <v>3657</v>
      </c>
      <c r="I510" s="5">
        <f>IFERROR(E510/H510,"0")</f>
        <v>52.999726551818434</v>
      </c>
      <c r="J510" t="s">
        <v>21</v>
      </c>
      <c r="L510" t="s">
        <v>22</v>
      </c>
      <c r="M510">
        <v>1532840400</v>
      </c>
      <c r="N510" s="8">
        <f t="shared" si="22"/>
        <v>43310.208333333328</v>
      </c>
      <c r="O510">
        <v>1534654800</v>
      </c>
      <c r="P510" s="8">
        <f t="shared" si="23"/>
        <v>43331.208333333328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ht="15.75" hidden="1" customHeight="1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5">
        <f t="shared" si="21"/>
        <v>71</v>
      </c>
      <c r="G511" t="s">
        <v>14</v>
      </c>
      <c r="H511">
        <v>1258</v>
      </c>
      <c r="I511" s="5">
        <f>IFERROR(E511/H511,"0")</f>
        <v>95</v>
      </c>
      <c r="J511" t="s">
        <v>21</v>
      </c>
      <c r="L511" t="s">
        <v>22</v>
      </c>
      <c r="M511">
        <v>1336194000</v>
      </c>
      <c r="N511" s="8">
        <f t="shared" si="22"/>
        <v>41034.208333333336</v>
      </c>
      <c r="O511">
        <v>1337058000</v>
      </c>
      <c r="P511" s="8">
        <f t="shared" si="23"/>
        <v>41044.208333333336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ht="15.75" hidden="1" customHeight="1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5">
        <f t="shared" si="21"/>
        <v>119</v>
      </c>
      <c r="G512" t="s">
        <v>20</v>
      </c>
      <c r="H512">
        <v>131</v>
      </c>
      <c r="I512" s="5">
        <f>IFERROR(E512/H512,"0")</f>
        <v>70.908396946564892</v>
      </c>
      <c r="J512" t="s">
        <v>26</v>
      </c>
      <c r="L512" t="s">
        <v>27</v>
      </c>
      <c r="M512">
        <v>1527742800</v>
      </c>
      <c r="N512" s="8">
        <f t="shared" si="22"/>
        <v>43251.208333333328</v>
      </c>
      <c r="O512">
        <v>1529816400</v>
      </c>
      <c r="P512" s="8">
        <f t="shared" si="23"/>
        <v>43275.208333333328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ht="15.75" hidden="1" customHeight="1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5">
        <f t="shared" si="21"/>
        <v>24</v>
      </c>
      <c r="G513" t="s">
        <v>14</v>
      </c>
      <c r="H513">
        <v>362</v>
      </c>
      <c r="I513" s="5">
        <f>IFERROR(E513/H513,"0")</f>
        <v>98.060773480662988</v>
      </c>
      <c r="J513" t="s">
        <v>21</v>
      </c>
      <c r="L513" t="s">
        <v>22</v>
      </c>
      <c r="M513">
        <v>1564030800</v>
      </c>
      <c r="N513" s="8">
        <f t="shared" si="22"/>
        <v>43671.208333333328</v>
      </c>
      <c r="O513">
        <v>1564894800</v>
      </c>
      <c r="P513" s="8">
        <f t="shared" si="23"/>
        <v>43681.208333333328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ht="15.75" hidden="1" customHeight="1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5">
        <f t="shared" si="21"/>
        <v>139</v>
      </c>
      <c r="G514" t="s">
        <v>20</v>
      </c>
      <c r="H514">
        <v>239</v>
      </c>
      <c r="I514" s="5">
        <f>IFERROR(E514/H514,"0")</f>
        <v>53.046025104602514</v>
      </c>
      <c r="J514" t="s">
        <v>21</v>
      </c>
      <c r="L514" t="s">
        <v>22</v>
      </c>
      <c r="M514">
        <v>1404536400</v>
      </c>
      <c r="N514" s="8">
        <f t="shared" si="22"/>
        <v>41825.208333333336</v>
      </c>
      <c r="O514">
        <v>1404622800</v>
      </c>
      <c r="P514" s="8">
        <f t="shared" si="23"/>
        <v>41826.208333333336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ht="15.75" hidden="1" customHeight="1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5">
        <f t="shared" ref="F515:F578" si="24">ROUND((E515/D515)*100,0)</f>
        <v>39</v>
      </c>
      <c r="G515" t="s">
        <v>74</v>
      </c>
      <c r="H515">
        <v>35</v>
      </c>
      <c r="I515" s="5">
        <f>IFERROR(E515/H515,"0")</f>
        <v>93.142857142857139</v>
      </c>
      <c r="J515" t="s">
        <v>21</v>
      </c>
      <c r="L515" t="s">
        <v>22</v>
      </c>
      <c r="M515">
        <v>1284008400</v>
      </c>
      <c r="N515" s="8">
        <f t="shared" ref="N515:N578" si="25">(((M515/60)/60)/24)+DATE(1970,1,1)</f>
        <v>40430.208333333336</v>
      </c>
      <c r="O515">
        <v>1284181200</v>
      </c>
      <c r="P515" s="8">
        <f t="shared" ref="P515:P578" si="26">(((O515/60)/60)/24)+DATE(1970,1,1)</f>
        <v>40432.208333333336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ht="15.75" hidden="1" customHeight="1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5">
        <f t="shared" si="24"/>
        <v>22</v>
      </c>
      <c r="G516" t="s">
        <v>74</v>
      </c>
      <c r="H516">
        <v>528</v>
      </c>
      <c r="I516" s="5">
        <f>IFERROR(E516/H516,"0")</f>
        <v>58.945075757575758</v>
      </c>
      <c r="J516" t="s">
        <v>98</v>
      </c>
      <c r="L516" t="s">
        <v>99</v>
      </c>
      <c r="M516">
        <v>1386309600</v>
      </c>
      <c r="N516" s="8">
        <f t="shared" si="25"/>
        <v>41614.25</v>
      </c>
      <c r="O516">
        <v>1386741600</v>
      </c>
      <c r="P516" s="8">
        <f t="shared" si="26"/>
        <v>41619.25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ht="15.75" hidden="1" customHeight="1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5">
        <f t="shared" si="24"/>
        <v>56</v>
      </c>
      <c r="G517" t="s">
        <v>14</v>
      </c>
      <c r="H517">
        <v>133</v>
      </c>
      <c r="I517" s="5">
        <f>IFERROR(E517/H517,"0")</f>
        <v>36.067669172932334</v>
      </c>
      <c r="J517" t="s">
        <v>15</v>
      </c>
      <c r="L517" t="s">
        <v>16</v>
      </c>
      <c r="M517">
        <v>1324620000</v>
      </c>
      <c r="N517" s="8">
        <f t="shared" si="25"/>
        <v>40900.25</v>
      </c>
      <c r="O517">
        <v>1324792800</v>
      </c>
      <c r="P517" s="8">
        <f t="shared" si="26"/>
        <v>40902.25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ht="15.75" hidden="1" customHeight="1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5">
        <f t="shared" si="24"/>
        <v>43</v>
      </c>
      <c r="G518" t="s">
        <v>14</v>
      </c>
      <c r="H518">
        <v>846</v>
      </c>
      <c r="I518" s="5">
        <f>IFERROR(E518/H518,"0")</f>
        <v>63.030732860520096</v>
      </c>
      <c r="J518" t="s">
        <v>21</v>
      </c>
      <c r="L518" t="s">
        <v>22</v>
      </c>
      <c r="M518">
        <v>1281070800</v>
      </c>
      <c r="N518" s="8">
        <f t="shared" si="25"/>
        <v>40396.208333333336</v>
      </c>
      <c r="O518">
        <v>1284354000</v>
      </c>
      <c r="P518" s="8">
        <f t="shared" si="26"/>
        <v>40434.208333333336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ht="15.75" hidden="1" customHeight="1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5">
        <f t="shared" si="24"/>
        <v>112</v>
      </c>
      <c r="G519" t="s">
        <v>20</v>
      </c>
      <c r="H519">
        <v>78</v>
      </c>
      <c r="I519" s="5">
        <f>IFERROR(E519/H519,"0")</f>
        <v>84.717948717948715</v>
      </c>
      <c r="J519" t="s">
        <v>21</v>
      </c>
      <c r="L519" t="s">
        <v>22</v>
      </c>
      <c r="M519">
        <v>1493960400</v>
      </c>
      <c r="N519" s="8">
        <f t="shared" si="25"/>
        <v>42860.208333333328</v>
      </c>
      <c r="O519">
        <v>1494392400</v>
      </c>
      <c r="P519" s="8">
        <f t="shared" si="26"/>
        <v>42865.208333333328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15.75" hidden="1" customHeight="1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5">
        <f t="shared" si="24"/>
        <v>7</v>
      </c>
      <c r="G520" t="s">
        <v>14</v>
      </c>
      <c r="H520">
        <v>10</v>
      </c>
      <c r="I520" s="5">
        <f>IFERROR(E520/H520,"0")</f>
        <v>62.2</v>
      </c>
      <c r="J520" t="s">
        <v>21</v>
      </c>
      <c r="L520" t="s">
        <v>22</v>
      </c>
      <c r="M520">
        <v>1519365600</v>
      </c>
      <c r="N520" s="8">
        <f t="shared" si="25"/>
        <v>43154.25</v>
      </c>
      <c r="O520">
        <v>1519538400</v>
      </c>
      <c r="P520" s="8">
        <f t="shared" si="26"/>
        <v>43156.25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ht="15.75" hidden="1" customHeight="1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5">
        <f t="shared" si="24"/>
        <v>102</v>
      </c>
      <c r="G521" t="s">
        <v>20</v>
      </c>
      <c r="H521">
        <v>1773</v>
      </c>
      <c r="I521" s="5">
        <f>IFERROR(E521/H521,"0")</f>
        <v>101.97518330513255</v>
      </c>
      <c r="J521" t="s">
        <v>21</v>
      </c>
      <c r="L521" t="s">
        <v>22</v>
      </c>
      <c r="M521">
        <v>1420696800</v>
      </c>
      <c r="N521" s="8">
        <f t="shared" si="25"/>
        <v>42012.25</v>
      </c>
      <c r="O521">
        <v>1421906400</v>
      </c>
      <c r="P521" s="8">
        <f t="shared" si="26"/>
        <v>42026.25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ht="15.75" customHeight="1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5">
        <f t="shared" si="24"/>
        <v>426</v>
      </c>
      <c r="G522" t="s">
        <v>20</v>
      </c>
      <c r="H522">
        <v>32</v>
      </c>
      <c r="I522" s="5">
        <f>IFERROR(E522/H522,"0")</f>
        <v>106.4375</v>
      </c>
      <c r="J522" t="s">
        <v>21</v>
      </c>
      <c r="L522" t="s">
        <v>22</v>
      </c>
      <c r="M522">
        <v>1555650000</v>
      </c>
      <c r="N522" s="8">
        <f t="shared" si="25"/>
        <v>43574.208333333328</v>
      </c>
      <c r="O522">
        <v>1555909200</v>
      </c>
      <c r="P522" s="8">
        <f t="shared" si="26"/>
        <v>43577.208333333328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ht="15.75" hidden="1" customHeight="1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5">
        <f t="shared" si="24"/>
        <v>146</v>
      </c>
      <c r="G523" t="s">
        <v>20</v>
      </c>
      <c r="H523">
        <v>369</v>
      </c>
      <c r="I523" s="5">
        <f>IFERROR(E523/H523,"0")</f>
        <v>29.975609756097562</v>
      </c>
      <c r="J523" t="s">
        <v>21</v>
      </c>
      <c r="L523" t="s">
        <v>22</v>
      </c>
      <c r="M523">
        <v>1471928400</v>
      </c>
      <c r="N523" s="8">
        <f t="shared" si="25"/>
        <v>42605.208333333328</v>
      </c>
      <c r="O523">
        <v>1472446800</v>
      </c>
      <c r="P523" s="8">
        <f t="shared" si="26"/>
        <v>42611.208333333328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15.75" hidden="1" customHeight="1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5">
        <f t="shared" si="24"/>
        <v>32</v>
      </c>
      <c r="G524" t="s">
        <v>14</v>
      </c>
      <c r="H524">
        <v>191</v>
      </c>
      <c r="I524" s="5">
        <f>IFERROR(E524/H524,"0")</f>
        <v>85.806282722513089</v>
      </c>
      <c r="J524" t="s">
        <v>21</v>
      </c>
      <c r="L524" t="s">
        <v>22</v>
      </c>
      <c r="M524">
        <v>1341291600</v>
      </c>
      <c r="N524" s="8">
        <f t="shared" si="25"/>
        <v>41093.208333333336</v>
      </c>
      <c r="O524">
        <v>1342328400</v>
      </c>
      <c r="P524" s="8">
        <f t="shared" si="26"/>
        <v>41105.208333333336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ht="15.75" customHeight="1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5">
        <f t="shared" si="24"/>
        <v>700</v>
      </c>
      <c r="G525" t="s">
        <v>20</v>
      </c>
      <c r="H525">
        <v>89</v>
      </c>
      <c r="I525" s="5">
        <f>IFERROR(E525/H525,"0")</f>
        <v>70.82022471910112</v>
      </c>
      <c r="J525" t="s">
        <v>21</v>
      </c>
      <c r="L525" t="s">
        <v>22</v>
      </c>
      <c r="M525">
        <v>1267682400</v>
      </c>
      <c r="N525" s="8">
        <f t="shared" si="25"/>
        <v>40241.25</v>
      </c>
      <c r="O525">
        <v>1268114400</v>
      </c>
      <c r="P525" s="8">
        <f t="shared" si="26"/>
        <v>40246.25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ht="15.75" hidden="1" customHeight="1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5">
        <f t="shared" si="24"/>
        <v>84</v>
      </c>
      <c r="G526" t="s">
        <v>14</v>
      </c>
      <c r="H526">
        <v>1979</v>
      </c>
      <c r="I526" s="5">
        <f>IFERROR(E526/H526,"0")</f>
        <v>40.998484082870135</v>
      </c>
      <c r="J526" t="s">
        <v>21</v>
      </c>
      <c r="L526" t="s">
        <v>22</v>
      </c>
      <c r="M526">
        <v>1272258000</v>
      </c>
      <c r="N526" s="8">
        <f t="shared" si="25"/>
        <v>40294.208333333336</v>
      </c>
      <c r="O526">
        <v>1273381200</v>
      </c>
      <c r="P526" s="8">
        <f t="shared" si="26"/>
        <v>40307.208333333336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ht="15.75" hidden="1" customHeight="1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5">
        <f t="shared" si="24"/>
        <v>84</v>
      </c>
      <c r="G527" t="s">
        <v>14</v>
      </c>
      <c r="H527">
        <v>63</v>
      </c>
      <c r="I527" s="5">
        <f>IFERROR(E527/H527,"0")</f>
        <v>28.063492063492063</v>
      </c>
      <c r="J527" t="s">
        <v>21</v>
      </c>
      <c r="L527" t="s">
        <v>22</v>
      </c>
      <c r="M527">
        <v>1290492000</v>
      </c>
      <c r="N527" s="8">
        <f t="shared" si="25"/>
        <v>40505.25</v>
      </c>
      <c r="O527">
        <v>1290837600</v>
      </c>
      <c r="P527" s="8">
        <f t="shared" si="26"/>
        <v>40509.25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15.75" hidden="1" customHeight="1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5">
        <f t="shared" si="24"/>
        <v>156</v>
      </c>
      <c r="G528" t="s">
        <v>20</v>
      </c>
      <c r="H528">
        <v>147</v>
      </c>
      <c r="I528" s="5">
        <f>IFERROR(E528/H528,"0")</f>
        <v>88.054421768707485</v>
      </c>
      <c r="J528" t="s">
        <v>21</v>
      </c>
      <c r="L528" t="s">
        <v>22</v>
      </c>
      <c r="M528">
        <v>1451109600</v>
      </c>
      <c r="N528" s="8">
        <f t="shared" si="25"/>
        <v>42364.25</v>
      </c>
      <c r="O528">
        <v>1454306400</v>
      </c>
      <c r="P528" s="8">
        <f t="shared" si="26"/>
        <v>42401.25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ht="15.75" hidden="1" customHeight="1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5">
        <f t="shared" si="24"/>
        <v>100</v>
      </c>
      <c r="G529" t="s">
        <v>14</v>
      </c>
      <c r="H529">
        <v>6080</v>
      </c>
      <c r="I529" s="5">
        <f>IFERROR(E529/H529,"0")</f>
        <v>31</v>
      </c>
      <c r="J529" t="s">
        <v>15</v>
      </c>
      <c r="L529" t="s">
        <v>16</v>
      </c>
      <c r="M529">
        <v>1454652000</v>
      </c>
      <c r="N529" s="8">
        <f t="shared" si="25"/>
        <v>42405.25</v>
      </c>
      <c r="O529">
        <v>1457762400</v>
      </c>
      <c r="P529" s="8">
        <f t="shared" si="26"/>
        <v>42441.25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ht="15.75" hidden="1" customHeight="1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5">
        <f t="shared" si="24"/>
        <v>80</v>
      </c>
      <c r="G530" t="s">
        <v>14</v>
      </c>
      <c r="H530">
        <v>80</v>
      </c>
      <c r="I530" s="5">
        <f>IFERROR(E530/H530,"0")</f>
        <v>90.337500000000006</v>
      </c>
      <c r="J530" t="s">
        <v>40</v>
      </c>
      <c r="L530" t="s">
        <v>41</v>
      </c>
      <c r="M530">
        <v>1385186400</v>
      </c>
      <c r="N530" s="8">
        <f t="shared" si="25"/>
        <v>41601.25</v>
      </c>
      <c r="O530">
        <v>1389074400</v>
      </c>
      <c r="P530" s="8">
        <f t="shared" si="26"/>
        <v>41646.25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ht="15.75" hidden="1" customHeight="1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5">
        <f t="shared" si="24"/>
        <v>11</v>
      </c>
      <c r="G531" t="s">
        <v>14</v>
      </c>
      <c r="H531">
        <v>9</v>
      </c>
      <c r="I531" s="5">
        <f>IFERROR(E531/H531,"0")</f>
        <v>63.777777777777779</v>
      </c>
      <c r="J531" t="s">
        <v>21</v>
      </c>
      <c r="L531" t="s">
        <v>22</v>
      </c>
      <c r="M531">
        <v>1399698000</v>
      </c>
      <c r="N531" s="8">
        <f t="shared" si="25"/>
        <v>41769.208333333336</v>
      </c>
      <c r="O531">
        <v>1402117200</v>
      </c>
      <c r="P531" s="8">
        <f t="shared" si="26"/>
        <v>41797.208333333336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15.75" hidden="1" customHeight="1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5">
        <f t="shared" si="24"/>
        <v>92</v>
      </c>
      <c r="G532" t="s">
        <v>14</v>
      </c>
      <c r="H532">
        <v>1784</v>
      </c>
      <c r="I532" s="5">
        <f>IFERROR(E532/H532,"0")</f>
        <v>53.995515695067262</v>
      </c>
      <c r="J532" t="s">
        <v>21</v>
      </c>
      <c r="L532" t="s">
        <v>22</v>
      </c>
      <c r="M532">
        <v>1283230800</v>
      </c>
      <c r="N532" s="8">
        <f t="shared" si="25"/>
        <v>40421.208333333336</v>
      </c>
      <c r="O532">
        <v>1284440400</v>
      </c>
      <c r="P532" s="8">
        <f t="shared" si="26"/>
        <v>40435.208333333336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15.75" hidden="1" customHeight="1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5">
        <f t="shared" si="24"/>
        <v>96</v>
      </c>
      <c r="G533" t="s">
        <v>47</v>
      </c>
      <c r="H533">
        <v>3640</v>
      </c>
      <c r="I533" s="5">
        <f>IFERROR(E533/H533,"0")</f>
        <v>48.993956043956047</v>
      </c>
      <c r="J533" t="s">
        <v>98</v>
      </c>
      <c r="L533" t="s">
        <v>99</v>
      </c>
      <c r="M533">
        <v>1384149600</v>
      </c>
      <c r="N533" s="8">
        <f t="shared" si="25"/>
        <v>41589.25</v>
      </c>
      <c r="O533">
        <v>1388988000</v>
      </c>
      <c r="P533" s="8">
        <f t="shared" si="26"/>
        <v>41645.25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ht="15.75" customHeight="1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5">
        <f t="shared" si="24"/>
        <v>503</v>
      </c>
      <c r="G534" t="s">
        <v>20</v>
      </c>
      <c r="H534">
        <v>126</v>
      </c>
      <c r="I534" s="5">
        <f>IFERROR(E534/H534,"0")</f>
        <v>63.857142857142854</v>
      </c>
      <c r="J534" t="s">
        <v>15</v>
      </c>
      <c r="L534" t="s">
        <v>16</v>
      </c>
      <c r="M534">
        <v>1516860000</v>
      </c>
      <c r="N534" s="8">
        <f t="shared" si="25"/>
        <v>43125.25</v>
      </c>
      <c r="O534">
        <v>1516946400</v>
      </c>
      <c r="P534" s="8">
        <f t="shared" si="26"/>
        <v>43126.25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ht="15.75" hidden="1" customHeight="1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5">
        <f t="shared" si="24"/>
        <v>159</v>
      </c>
      <c r="G535" t="s">
        <v>20</v>
      </c>
      <c r="H535">
        <v>2218</v>
      </c>
      <c r="I535" s="5">
        <f>IFERROR(E535/H535,"0")</f>
        <v>82.996393146979258</v>
      </c>
      <c r="J535" t="s">
        <v>40</v>
      </c>
      <c r="L535" t="s">
        <v>41</v>
      </c>
      <c r="M535">
        <v>1374642000</v>
      </c>
      <c r="N535" s="8">
        <f t="shared" si="25"/>
        <v>41479.208333333336</v>
      </c>
      <c r="O535">
        <v>1377752400</v>
      </c>
      <c r="P535" s="8">
        <f t="shared" si="26"/>
        <v>41515.208333333336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ht="15.75" hidden="1" customHeight="1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5">
        <f t="shared" si="24"/>
        <v>15</v>
      </c>
      <c r="G536" t="s">
        <v>14</v>
      </c>
      <c r="H536">
        <v>243</v>
      </c>
      <c r="I536" s="5">
        <f>IFERROR(E536/H536,"0")</f>
        <v>55.08230452674897</v>
      </c>
      <c r="J536" t="s">
        <v>21</v>
      </c>
      <c r="L536" t="s">
        <v>22</v>
      </c>
      <c r="M536">
        <v>1534482000</v>
      </c>
      <c r="N536" s="8">
        <f t="shared" si="25"/>
        <v>43329.208333333328</v>
      </c>
      <c r="O536">
        <v>1534568400</v>
      </c>
      <c r="P536" s="8">
        <f t="shared" si="26"/>
        <v>43330.208333333328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ht="15.75" customHeight="1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5">
        <f t="shared" si="24"/>
        <v>482</v>
      </c>
      <c r="G537" t="s">
        <v>20</v>
      </c>
      <c r="H537">
        <v>202</v>
      </c>
      <c r="I537" s="5">
        <f>IFERROR(E537/H537,"0")</f>
        <v>62.044554455445542</v>
      </c>
      <c r="J537" t="s">
        <v>107</v>
      </c>
      <c r="L537" t="s">
        <v>108</v>
      </c>
      <c r="M537">
        <v>1528434000</v>
      </c>
      <c r="N537" s="8">
        <f t="shared" si="25"/>
        <v>43259.208333333328</v>
      </c>
      <c r="O537">
        <v>1528606800</v>
      </c>
      <c r="P537" s="8">
        <f t="shared" si="26"/>
        <v>43261.208333333328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ht="15.75" hidden="1" customHeight="1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5">
        <f t="shared" si="24"/>
        <v>150</v>
      </c>
      <c r="G538" t="s">
        <v>20</v>
      </c>
      <c r="H538">
        <v>140</v>
      </c>
      <c r="I538" s="5">
        <f>IFERROR(E538/H538,"0")</f>
        <v>104.97857142857143</v>
      </c>
      <c r="J538" t="s">
        <v>107</v>
      </c>
      <c r="L538" t="s">
        <v>108</v>
      </c>
      <c r="M538">
        <v>1282626000</v>
      </c>
      <c r="N538" s="8">
        <f t="shared" si="25"/>
        <v>40414.208333333336</v>
      </c>
      <c r="O538">
        <v>1284872400</v>
      </c>
      <c r="P538" s="8">
        <f t="shared" si="26"/>
        <v>40440.208333333336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ht="15.75" hidden="1" customHeight="1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5">
        <f t="shared" si="24"/>
        <v>117</v>
      </c>
      <c r="G539" t="s">
        <v>20</v>
      </c>
      <c r="H539">
        <v>1052</v>
      </c>
      <c r="I539" s="5">
        <f>IFERROR(E539/H539,"0")</f>
        <v>94.044676806083643</v>
      </c>
      <c r="J539" t="s">
        <v>36</v>
      </c>
      <c r="L539" t="s">
        <v>37</v>
      </c>
      <c r="M539">
        <v>1535605200</v>
      </c>
      <c r="N539" s="8">
        <f t="shared" si="25"/>
        <v>43342.208333333328</v>
      </c>
      <c r="O539">
        <v>1537592400</v>
      </c>
      <c r="P539" s="8">
        <f t="shared" si="26"/>
        <v>43365.208333333328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ht="15.75" hidden="1" customHeight="1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5">
        <f t="shared" si="24"/>
        <v>38</v>
      </c>
      <c r="G540" t="s">
        <v>14</v>
      </c>
      <c r="H540">
        <v>1296</v>
      </c>
      <c r="I540" s="5">
        <f>IFERROR(E540/H540,"0")</f>
        <v>44.007716049382715</v>
      </c>
      <c r="J540" t="s">
        <v>21</v>
      </c>
      <c r="L540" t="s">
        <v>22</v>
      </c>
      <c r="M540">
        <v>1379826000</v>
      </c>
      <c r="N540" s="8">
        <f t="shared" si="25"/>
        <v>41539.208333333336</v>
      </c>
      <c r="O540">
        <v>1381208400</v>
      </c>
      <c r="P540" s="8">
        <f t="shared" si="26"/>
        <v>41555.208333333336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ht="15.75" hidden="1" customHeight="1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5">
        <f t="shared" si="24"/>
        <v>73</v>
      </c>
      <c r="G541" t="s">
        <v>14</v>
      </c>
      <c r="H541">
        <v>77</v>
      </c>
      <c r="I541" s="5">
        <f>IFERROR(E541/H541,"0")</f>
        <v>92.467532467532465</v>
      </c>
      <c r="J541" t="s">
        <v>21</v>
      </c>
      <c r="L541" t="s">
        <v>22</v>
      </c>
      <c r="M541">
        <v>1561957200</v>
      </c>
      <c r="N541" s="8">
        <f t="shared" si="25"/>
        <v>43647.208333333328</v>
      </c>
      <c r="O541">
        <v>1562475600</v>
      </c>
      <c r="P541" s="8">
        <f t="shared" si="26"/>
        <v>43653.208333333328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ht="15.75" customHeight="1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5">
        <f t="shared" si="24"/>
        <v>266</v>
      </c>
      <c r="G542" t="s">
        <v>20</v>
      </c>
      <c r="H542">
        <v>247</v>
      </c>
      <c r="I542" s="5">
        <f>IFERROR(E542/H542,"0")</f>
        <v>57.072874493927124</v>
      </c>
      <c r="J542" t="s">
        <v>21</v>
      </c>
      <c r="L542" t="s">
        <v>22</v>
      </c>
      <c r="M542">
        <v>1525496400</v>
      </c>
      <c r="N542" s="8">
        <f t="shared" si="25"/>
        <v>43225.208333333328</v>
      </c>
      <c r="O542">
        <v>1527397200</v>
      </c>
      <c r="P542" s="8">
        <f t="shared" si="26"/>
        <v>43247.208333333328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ht="15.75" hidden="1" customHeight="1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5">
        <f t="shared" si="24"/>
        <v>24</v>
      </c>
      <c r="G543" t="s">
        <v>14</v>
      </c>
      <c r="H543">
        <v>395</v>
      </c>
      <c r="I543" s="5">
        <f>IFERROR(E543/H543,"0")</f>
        <v>109.07848101265823</v>
      </c>
      <c r="J543" t="s">
        <v>107</v>
      </c>
      <c r="L543" t="s">
        <v>108</v>
      </c>
      <c r="M543">
        <v>1433912400</v>
      </c>
      <c r="N543" s="8">
        <f t="shared" si="25"/>
        <v>42165.208333333328</v>
      </c>
      <c r="O543">
        <v>1436158800</v>
      </c>
      <c r="P543" s="8">
        <f t="shared" si="26"/>
        <v>42191.208333333328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ht="15.75" hidden="1" customHeight="1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5">
        <f t="shared" si="24"/>
        <v>3</v>
      </c>
      <c r="G544" t="s">
        <v>14</v>
      </c>
      <c r="H544">
        <v>49</v>
      </c>
      <c r="I544" s="5">
        <f>IFERROR(E544/H544,"0")</f>
        <v>39.387755102040813</v>
      </c>
      <c r="J544" t="s">
        <v>40</v>
      </c>
      <c r="L544" t="s">
        <v>41</v>
      </c>
      <c r="M544">
        <v>1453442400</v>
      </c>
      <c r="N544" s="8">
        <f t="shared" si="25"/>
        <v>42391.25</v>
      </c>
      <c r="O544">
        <v>1456034400</v>
      </c>
      <c r="P544" s="8">
        <f t="shared" si="26"/>
        <v>42421.25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ht="15.75" hidden="1" customHeight="1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5">
        <f t="shared" si="24"/>
        <v>16</v>
      </c>
      <c r="G545" t="s">
        <v>14</v>
      </c>
      <c r="H545">
        <v>180</v>
      </c>
      <c r="I545" s="5">
        <f>IFERROR(E545/H545,"0")</f>
        <v>77.022222222222226</v>
      </c>
      <c r="J545" t="s">
        <v>21</v>
      </c>
      <c r="L545" t="s">
        <v>22</v>
      </c>
      <c r="M545">
        <v>1378875600</v>
      </c>
      <c r="N545" s="8">
        <f t="shared" si="25"/>
        <v>41528.208333333336</v>
      </c>
      <c r="O545">
        <v>1380171600</v>
      </c>
      <c r="P545" s="8">
        <f t="shared" si="26"/>
        <v>41543.208333333336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15.75" customHeight="1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5">
        <f t="shared" si="24"/>
        <v>277</v>
      </c>
      <c r="G546" t="s">
        <v>20</v>
      </c>
      <c r="H546">
        <v>84</v>
      </c>
      <c r="I546" s="5">
        <f>IFERROR(E546/H546,"0")</f>
        <v>92.166666666666671</v>
      </c>
      <c r="J546" t="s">
        <v>21</v>
      </c>
      <c r="L546" t="s">
        <v>22</v>
      </c>
      <c r="M546">
        <v>1452232800</v>
      </c>
      <c r="N546" s="8">
        <f t="shared" si="25"/>
        <v>42377.25</v>
      </c>
      <c r="O546">
        <v>1453356000</v>
      </c>
      <c r="P546" s="8">
        <f t="shared" si="26"/>
        <v>42390.25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ht="15.75" hidden="1" customHeight="1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5">
        <f t="shared" si="24"/>
        <v>89</v>
      </c>
      <c r="G547" t="s">
        <v>14</v>
      </c>
      <c r="H547">
        <v>2690</v>
      </c>
      <c r="I547" s="5">
        <f>IFERROR(E547/H547,"0")</f>
        <v>61.007063197026021</v>
      </c>
      <c r="J547" t="s">
        <v>21</v>
      </c>
      <c r="L547" t="s">
        <v>22</v>
      </c>
      <c r="M547">
        <v>1577253600</v>
      </c>
      <c r="N547" s="8">
        <f t="shared" si="25"/>
        <v>43824.25</v>
      </c>
      <c r="O547">
        <v>1578981600</v>
      </c>
      <c r="P547" s="8">
        <f t="shared" si="26"/>
        <v>43844.25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ht="15.75" hidden="1" customHeight="1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5">
        <f t="shared" si="24"/>
        <v>164</v>
      </c>
      <c r="G548" t="s">
        <v>20</v>
      </c>
      <c r="H548">
        <v>88</v>
      </c>
      <c r="I548" s="5">
        <f>IFERROR(E548/H548,"0")</f>
        <v>78.068181818181813</v>
      </c>
      <c r="J548" t="s">
        <v>21</v>
      </c>
      <c r="L548" t="s">
        <v>22</v>
      </c>
      <c r="M548">
        <v>1537160400</v>
      </c>
      <c r="N548" s="8">
        <f t="shared" si="25"/>
        <v>43360.208333333328</v>
      </c>
      <c r="O548">
        <v>1537419600</v>
      </c>
      <c r="P548" s="8">
        <f t="shared" si="26"/>
        <v>43363.208333333328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ht="15.75" customHeight="1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5">
        <f t="shared" si="24"/>
        <v>969</v>
      </c>
      <c r="G549" t="s">
        <v>20</v>
      </c>
      <c r="H549">
        <v>156</v>
      </c>
      <c r="I549" s="5">
        <f>IFERROR(E549/H549,"0")</f>
        <v>80.75</v>
      </c>
      <c r="J549" t="s">
        <v>21</v>
      </c>
      <c r="L549" t="s">
        <v>22</v>
      </c>
      <c r="M549">
        <v>1422165600</v>
      </c>
      <c r="N549" s="8">
        <f t="shared" si="25"/>
        <v>42029.25</v>
      </c>
      <c r="O549">
        <v>1423202400</v>
      </c>
      <c r="P549" s="8">
        <f t="shared" si="26"/>
        <v>42041.25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ht="15.75" customHeight="1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5">
        <f t="shared" si="24"/>
        <v>271</v>
      </c>
      <c r="G550" t="s">
        <v>20</v>
      </c>
      <c r="H550">
        <v>2985</v>
      </c>
      <c r="I550" s="5">
        <f>IFERROR(E550/H550,"0")</f>
        <v>59.991289782244557</v>
      </c>
      <c r="J550" t="s">
        <v>21</v>
      </c>
      <c r="L550" t="s">
        <v>22</v>
      </c>
      <c r="M550">
        <v>1459486800</v>
      </c>
      <c r="N550" s="8">
        <f t="shared" si="25"/>
        <v>42461.208333333328</v>
      </c>
      <c r="O550">
        <v>1460610000</v>
      </c>
      <c r="P550" s="8">
        <f t="shared" si="26"/>
        <v>42474.208333333328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15.75" customHeight="1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5">
        <f t="shared" si="24"/>
        <v>284</v>
      </c>
      <c r="G551" t="s">
        <v>20</v>
      </c>
      <c r="H551">
        <v>762</v>
      </c>
      <c r="I551" s="5">
        <f>IFERROR(E551/H551,"0")</f>
        <v>110.03018372703411</v>
      </c>
      <c r="J551" t="s">
        <v>21</v>
      </c>
      <c r="L551" t="s">
        <v>22</v>
      </c>
      <c r="M551">
        <v>1369717200</v>
      </c>
      <c r="N551" s="8">
        <f t="shared" si="25"/>
        <v>41422.208333333336</v>
      </c>
      <c r="O551">
        <v>1370494800</v>
      </c>
      <c r="P551" s="8">
        <f t="shared" si="26"/>
        <v>41431.208333333336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15.75" hidden="1" customHeight="1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5">
        <f t="shared" si="24"/>
        <v>4</v>
      </c>
      <c r="G552" t="s">
        <v>74</v>
      </c>
      <c r="H552">
        <v>1</v>
      </c>
      <c r="I552" s="5">
        <f>IFERROR(E552/H552,"0")</f>
        <v>4</v>
      </c>
      <c r="J552" t="s">
        <v>98</v>
      </c>
      <c r="L552" t="s">
        <v>99</v>
      </c>
      <c r="M552">
        <v>1330495200</v>
      </c>
      <c r="N552" s="8">
        <f t="shared" si="25"/>
        <v>40968.25</v>
      </c>
      <c r="O552">
        <v>1332306000</v>
      </c>
      <c r="P552" s="8">
        <f t="shared" si="26"/>
        <v>40989.208333333336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ht="15.75" hidden="1" customHeight="1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5">
        <f t="shared" si="24"/>
        <v>59</v>
      </c>
      <c r="G553" t="s">
        <v>14</v>
      </c>
      <c r="H553">
        <v>2779</v>
      </c>
      <c r="I553" s="5">
        <f>IFERROR(E553/H553,"0")</f>
        <v>37.99856063332134</v>
      </c>
      <c r="J553" t="s">
        <v>26</v>
      </c>
      <c r="L553" t="s">
        <v>27</v>
      </c>
      <c r="M553">
        <v>1419055200</v>
      </c>
      <c r="N553" s="8">
        <f t="shared" si="25"/>
        <v>41993.25</v>
      </c>
      <c r="O553">
        <v>1422511200</v>
      </c>
      <c r="P553" s="8">
        <f t="shared" si="26"/>
        <v>42033.25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ht="15.75" hidden="1" customHeight="1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5">
        <f t="shared" si="24"/>
        <v>99</v>
      </c>
      <c r="G554" t="s">
        <v>14</v>
      </c>
      <c r="H554">
        <v>92</v>
      </c>
      <c r="I554" s="5">
        <f>IFERROR(E554/H554,"0")</f>
        <v>96.369565217391298</v>
      </c>
      <c r="J554" t="s">
        <v>21</v>
      </c>
      <c r="L554" t="s">
        <v>22</v>
      </c>
      <c r="M554">
        <v>1480140000</v>
      </c>
      <c r="N554" s="8">
        <f t="shared" si="25"/>
        <v>42700.25</v>
      </c>
      <c r="O554">
        <v>1480312800</v>
      </c>
      <c r="P554" s="8">
        <f t="shared" si="26"/>
        <v>42702.25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15.75" hidden="1" customHeight="1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5">
        <f t="shared" si="24"/>
        <v>44</v>
      </c>
      <c r="G555" t="s">
        <v>14</v>
      </c>
      <c r="H555">
        <v>1028</v>
      </c>
      <c r="I555" s="5">
        <f>IFERROR(E555/H555,"0")</f>
        <v>72.978599221789878</v>
      </c>
      <c r="J555" t="s">
        <v>21</v>
      </c>
      <c r="L555" t="s">
        <v>22</v>
      </c>
      <c r="M555">
        <v>1293948000</v>
      </c>
      <c r="N555" s="8">
        <f t="shared" si="25"/>
        <v>40545.25</v>
      </c>
      <c r="O555">
        <v>1294034400</v>
      </c>
      <c r="P555" s="8">
        <f t="shared" si="26"/>
        <v>40546.25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15.75" hidden="1" customHeight="1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5">
        <f t="shared" si="24"/>
        <v>152</v>
      </c>
      <c r="G556" t="s">
        <v>20</v>
      </c>
      <c r="H556">
        <v>554</v>
      </c>
      <c r="I556" s="5">
        <f>IFERROR(E556/H556,"0")</f>
        <v>26.007220216606498</v>
      </c>
      <c r="J556" t="s">
        <v>15</v>
      </c>
      <c r="L556" t="s">
        <v>16</v>
      </c>
      <c r="M556">
        <v>1482127200</v>
      </c>
      <c r="N556" s="8">
        <f t="shared" si="25"/>
        <v>42723.25</v>
      </c>
      <c r="O556">
        <v>1482645600</v>
      </c>
      <c r="P556" s="8">
        <f t="shared" si="26"/>
        <v>42729.25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ht="15.75" customHeight="1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5">
        <f t="shared" si="24"/>
        <v>224</v>
      </c>
      <c r="G557" t="s">
        <v>20</v>
      </c>
      <c r="H557">
        <v>135</v>
      </c>
      <c r="I557" s="5">
        <f>IFERROR(E557/H557,"0")</f>
        <v>104.36296296296297</v>
      </c>
      <c r="J557" t="s">
        <v>36</v>
      </c>
      <c r="L557" t="s">
        <v>37</v>
      </c>
      <c r="M557">
        <v>1396414800</v>
      </c>
      <c r="N557" s="8">
        <f t="shared" si="25"/>
        <v>41731.208333333336</v>
      </c>
      <c r="O557">
        <v>1399093200</v>
      </c>
      <c r="P557" s="8">
        <f t="shared" si="26"/>
        <v>41762.208333333336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ht="15.75" customHeight="1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5">
        <f t="shared" si="24"/>
        <v>240</v>
      </c>
      <c r="G558" t="s">
        <v>20</v>
      </c>
      <c r="H558">
        <v>122</v>
      </c>
      <c r="I558" s="5">
        <f>IFERROR(E558/H558,"0")</f>
        <v>102.18852459016394</v>
      </c>
      <c r="J558" t="s">
        <v>21</v>
      </c>
      <c r="L558" t="s">
        <v>22</v>
      </c>
      <c r="M558">
        <v>1315285200</v>
      </c>
      <c r="N558" s="8">
        <f t="shared" si="25"/>
        <v>40792.208333333336</v>
      </c>
      <c r="O558">
        <v>1315890000</v>
      </c>
      <c r="P558" s="8">
        <f t="shared" si="26"/>
        <v>40799.208333333336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ht="15.75" hidden="1" customHeight="1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5">
        <f t="shared" si="24"/>
        <v>199</v>
      </c>
      <c r="G559" t="s">
        <v>20</v>
      </c>
      <c r="H559">
        <v>221</v>
      </c>
      <c r="I559" s="5">
        <f>IFERROR(E559/H559,"0")</f>
        <v>54.117647058823529</v>
      </c>
      <c r="J559" t="s">
        <v>21</v>
      </c>
      <c r="L559" t="s">
        <v>22</v>
      </c>
      <c r="M559">
        <v>1443762000</v>
      </c>
      <c r="N559" s="8">
        <f t="shared" si="25"/>
        <v>42279.208333333328</v>
      </c>
      <c r="O559">
        <v>1444021200</v>
      </c>
      <c r="P559" s="8">
        <f t="shared" si="26"/>
        <v>42282.208333333328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ht="15.75" hidden="1" customHeight="1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5">
        <f t="shared" si="24"/>
        <v>137</v>
      </c>
      <c r="G560" t="s">
        <v>20</v>
      </c>
      <c r="H560">
        <v>126</v>
      </c>
      <c r="I560" s="5">
        <f>IFERROR(E560/H560,"0")</f>
        <v>63.222222222222221</v>
      </c>
      <c r="J560" t="s">
        <v>21</v>
      </c>
      <c r="L560" t="s">
        <v>22</v>
      </c>
      <c r="M560">
        <v>1456293600</v>
      </c>
      <c r="N560" s="8">
        <f t="shared" si="25"/>
        <v>42424.25</v>
      </c>
      <c r="O560">
        <v>1460005200</v>
      </c>
      <c r="P560" s="8">
        <f t="shared" si="26"/>
        <v>42467.208333333328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ht="15.75" hidden="1" customHeight="1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5">
        <f t="shared" si="24"/>
        <v>101</v>
      </c>
      <c r="G561" t="s">
        <v>20</v>
      </c>
      <c r="H561">
        <v>1022</v>
      </c>
      <c r="I561" s="5">
        <f>IFERROR(E561/H561,"0")</f>
        <v>104.03228962818004</v>
      </c>
      <c r="J561" t="s">
        <v>21</v>
      </c>
      <c r="L561" t="s">
        <v>22</v>
      </c>
      <c r="M561">
        <v>1470114000</v>
      </c>
      <c r="N561" s="8">
        <f t="shared" si="25"/>
        <v>42584.208333333328</v>
      </c>
      <c r="O561">
        <v>1470718800</v>
      </c>
      <c r="P561" s="8">
        <f t="shared" si="26"/>
        <v>42591.208333333328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ht="15.75" customHeight="1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5">
        <f t="shared" si="24"/>
        <v>794</v>
      </c>
      <c r="G562" t="s">
        <v>20</v>
      </c>
      <c r="H562">
        <v>3177</v>
      </c>
      <c r="I562" s="5">
        <f>IFERROR(E562/H562,"0")</f>
        <v>49.994334277620396</v>
      </c>
      <c r="J562" t="s">
        <v>21</v>
      </c>
      <c r="L562" t="s">
        <v>22</v>
      </c>
      <c r="M562">
        <v>1321596000</v>
      </c>
      <c r="N562" s="8">
        <f t="shared" si="25"/>
        <v>40865.25</v>
      </c>
      <c r="O562">
        <v>1325052000</v>
      </c>
      <c r="P562" s="8">
        <f t="shared" si="26"/>
        <v>40905.25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ht="15.75" customHeight="1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5">
        <f t="shared" si="24"/>
        <v>370</v>
      </c>
      <c r="G563" t="s">
        <v>20</v>
      </c>
      <c r="H563">
        <v>198</v>
      </c>
      <c r="I563" s="5">
        <f>IFERROR(E563/H563,"0")</f>
        <v>56.015151515151516</v>
      </c>
      <c r="J563" t="s">
        <v>98</v>
      </c>
      <c r="L563" t="s">
        <v>99</v>
      </c>
      <c r="M563">
        <v>1318827600</v>
      </c>
      <c r="N563" s="8">
        <f t="shared" si="25"/>
        <v>40833.208333333336</v>
      </c>
      <c r="O563">
        <v>1319000400</v>
      </c>
      <c r="P563" s="8">
        <f t="shared" si="26"/>
        <v>40835.208333333336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15.75" hidden="1" customHeight="1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5">
        <f t="shared" si="24"/>
        <v>13</v>
      </c>
      <c r="G564" t="s">
        <v>14</v>
      </c>
      <c r="H564">
        <v>26</v>
      </c>
      <c r="I564" s="5">
        <f>IFERROR(E564/H564,"0")</f>
        <v>48.807692307692307</v>
      </c>
      <c r="J564" t="s">
        <v>98</v>
      </c>
      <c r="L564" t="s">
        <v>99</v>
      </c>
      <c r="M564">
        <v>1552366800</v>
      </c>
      <c r="N564" s="8">
        <f t="shared" si="25"/>
        <v>43536.208333333328</v>
      </c>
      <c r="O564">
        <v>1552539600</v>
      </c>
      <c r="P564" s="8">
        <f t="shared" si="26"/>
        <v>43538.208333333328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ht="15.75" hidden="1" customHeight="1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5">
        <f t="shared" si="24"/>
        <v>138</v>
      </c>
      <c r="G565" t="s">
        <v>20</v>
      </c>
      <c r="H565">
        <v>85</v>
      </c>
      <c r="I565" s="5">
        <f>IFERROR(E565/H565,"0")</f>
        <v>60.082352941176474</v>
      </c>
      <c r="J565" t="s">
        <v>26</v>
      </c>
      <c r="L565" t="s">
        <v>27</v>
      </c>
      <c r="M565">
        <v>1542088800</v>
      </c>
      <c r="N565" s="8">
        <f t="shared" si="25"/>
        <v>43417.25</v>
      </c>
      <c r="O565">
        <v>1543816800</v>
      </c>
      <c r="P565" s="8">
        <f t="shared" si="26"/>
        <v>43437.25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ht="15.75" hidden="1" customHeight="1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5">
        <f t="shared" si="24"/>
        <v>84</v>
      </c>
      <c r="G566" t="s">
        <v>14</v>
      </c>
      <c r="H566">
        <v>1790</v>
      </c>
      <c r="I566" s="5">
        <f>IFERROR(E566/H566,"0")</f>
        <v>78.990502793296088</v>
      </c>
      <c r="J566" t="s">
        <v>21</v>
      </c>
      <c r="L566" t="s">
        <v>22</v>
      </c>
      <c r="M566">
        <v>1426395600</v>
      </c>
      <c r="N566" s="8">
        <f t="shared" si="25"/>
        <v>42078.208333333328</v>
      </c>
      <c r="O566">
        <v>1427086800</v>
      </c>
      <c r="P566" s="8">
        <f t="shared" si="26"/>
        <v>42086.208333333328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ht="15.75" customHeight="1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5">
        <f t="shared" si="24"/>
        <v>205</v>
      </c>
      <c r="G567" t="s">
        <v>20</v>
      </c>
      <c r="H567">
        <v>3596</v>
      </c>
      <c r="I567" s="5">
        <f>IFERROR(E567/H567,"0")</f>
        <v>53.99499443826474</v>
      </c>
      <c r="J567" t="s">
        <v>21</v>
      </c>
      <c r="L567" t="s">
        <v>22</v>
      </c>
      <c r="M567">
        <v>1321336800</v>
      </c>
      <c r="N567" s="8">
        <f t="shared" si="25"/>
        <v>40862.25</v>
      </c>
      <c r="O567">
        <v>1323064800</v>
      </c>
      <c r="P567" s="8">
        <f t="shared" si="26"/>
        <v>40882.25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ht="15.75" hidden="1" customHeight="1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5">
        <f t="shared" si="24"/>
        <v>44</v>
      </c>
      <c r="G568" t="s">
        <v>14</v>
      </c>
      <c r="H568">
        <v>37</v>
      </c>
      <c r="I568" s="5">
        <f>IFERROR(E568/H568,"0")</f>
        <v>111.45945945945945</v>
      </c>
      <c r="J568" t="s">
        <v>21</v>
      </c>
      <c r="L568" t="s">
        <v>22</v>
      </c>
      <c r="M568">
        <v>1456293600</v>
      </c>
      <c r="N568" s="8">
        <f t="shared" si="25"/>
        <v>42424.25</v>
      </c>
      <c r="O568">
        <v>1458277200</v>
      </c>
      <c r="P568" s="8">
        <f t="shared" si="26"/>
        <v>42447.208333333328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15.75" customHeight="1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5">
        <f t="shared" si="24"/>
        <v>219</v>
      </c>
      <c r="G569" t="s">
        <v>20</v>
      </c>
      <c r="H569">
        <v>244</v>
      </c>
      <c r="I569" s="5">
        <f>IFERROR(E569/H569,"0")</f>
        <v>60.922131147540981</v>
      </c>
      <c r="J569" t="s">
        <v>21</v>
      </c>
      <c r="L569" t="s">
        <v>22</v>
      </c>
      <c r="M569">
        <v>1404968400</v>
      </c>
      <c r="N569" s="8">
        <f t="shared" si="25"/>
        <v>41830.208333333336</v>
      </c>
      <c r="O569">
        <v>1405141200</v>
      </c>
      <c r="P569" s="8">
        <f t="shared" si="26"/>
        <v>41832.208333333336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ht="15.75" hidden="1" customHeight="1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5">
        <f t="shared" si="24"/>
        <v>186</v>
      </c>
      <c r="G570" t="s">
        <v>20</v>
      </c>
      <c r="H570">
        <v>5180</v>
      </c>
      <c r="I570" s="5">
        <f>IFERROR(E570/H570,"0")</f>
        <v>26.0015444015444</v>
      </c>
      <c r="J570" t="s">
        <v>21</v>
      </c>
      <c r="L570" t="s">
        <v>22</v>
      </c>
      <c r="M570">
        <v>1279170000</v>
      </c>
      <c r="N570" s="8">
        <f t="shared" si="25"/>
        <v>40374.208333333336</v>
      </c>
      <c r="O570">
        <v>1283058000</v>
      </c>
      <c r="P570" s="8">
        <f t="shared" si="26"/>
        <v>40419.208333333336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ht="15.75" customHeight="1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5">
        <f t="shared" si="24"/>
        <v>237</v>
      </c>
      <c r="G571" t="s">
        <v>20</v>
      </c>
      <c r="H571">
        <v>589</v>
      </c>
      <c r="I571" s="5">
        <f>IFERROR(E571/H571,"0")</f>
        <v>80.993208828522924</v>
      </c>
      <c r="J571" t="s">
        <v>107</v>
      </c>
      <c r="L571" t="s">
        <v>108</v>
      </c>
      <c r="M571">
        <v>1294725600</v>
      </c>
      <c r="N571" s="8">
        <f t="shared" si="25"/>
        <v>40554.25</v>
      </c>
      <c r="O571">
        <v>1295762400</v>
      </c>
      <c r="P571" s="8">
        <f t="shared" si="26"/>
        <v>40566.25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ht="15.75" customHeight="1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5">
        <f t="shared" si="24"/>
        <v>306</v>
      </c>
      <c r="G572" t="s">
        <v>20</v>
      </c>
      <c r="H572">
        <v>2725</v>
      </c>
      <c r="I572" s="5">
        <f>IFERROR(E572/H572,"0")</f>
        <v>34.995963302752294</v>
      </c>
      <c r="J572" t="s">
        <v>21</v>
      </c>
      <c r="L572" t="s">
        <v>22</v>
      </c>
      <c r="M572">
        <v>1419055200</v>
      </c>
      <c r="N572" s="8">
        <f t="shared" si="25"/>
        <v>41993.25</v>
      </c>
      <c r="O572">
        <v>1419573600</v>
      </c>
      <c r="P572" s="8">
        <f t="shared" si="26"/>
        <v>41999.25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ht="15.75" hidden="1" customHeight="1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5">
        <f t="shared" si="24"/>
        <v>94</v>
      </c>
      <c r="G573" t="s">
        <v>14</v>
      </c>
      <c r="H573">
        <v>35</v>
      </c>
      <c r="I573" s="5">
        <f>IFERROR(E573/H573,"0")</f>
        <v>94.142857142857139</v>
      </c>
      <c r="J573" t="s">
        <v>107</v>
      </c>
      <c r="L573" t="s">
        <v>108</v>
      </c>
      <c r="M573">
        <v>1434690000</v>
      </c>
      <c r="N573" s="8">
        <f t="shared" si="25"/>
        <v>42174.208333333328</v>
      </c>
      <c r="O573">
        <v>1438750800</v>
      </c>
      <c r="P573" s="8">
        <f t="shared" si="26"/>
        <v>42221.208333333328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ht="15.75" hidden="1" customHeight="1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5">
        <f t="shared" si="24"/>
        <v>54</v>
      </c>
      <c r="G574" t="s">
        <v>74</v>
      </c>
      <c r="H574">
        <v>94</v>
      </c>
      <c r="I574" s="5">
        <f>IFERROR(E574/H574,"0")</f>
        <v>52.085106382978722</v>
      </c>
      <c r="J574" t="s">
        <v>21</v>
      </c>
      <c r="L574" t="s">
        <v>22</v>
      </c>
      <c r="M574">
        <v>1443416400</v>
      </c>
      <c r="N574" s="8">
        <f t="shared" si="25"/>
        <v>42275.208333333328</v>
      </c>
      <c r="O574">
        <v>1444798800</v>
      </c>
      <c r="P574" s="8">
        <f t="shared" si="26"/>
        <v>42291.208333333328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ht="15.75" hidden="1" customHeight="1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5">
        <f t="shared" si="24"/>
        <v>112</v>
      </c>
      <c r="G575" t="s">
        <v>20</v>
      </c>
      <c r="H575">
        <v>300</v>
      </c>
      <c r="I575" s="5">
        <f>IFERROR(E575/H575,"0")</f>
        <v>24.986666666666668</v>
      </c>
      <c r="J575" t="s">
        <v>21</v>
      </c>
      <c r="L575" t="s">
        <v>22</v>
      </c>
      <c r="M575">
        <v>1399006800</v>
      </c>
      <c r="N575" s="8">
        <f t="shared" si="25"/>
        <v>41761.208333333336</v>
      </c>
      <c r="O575">
        <v>1399179600</v>
      </c>
      <c r="P575" s="8">
        <f t="shared" si="26"/>
        <v>41763.208333333336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ht="15.75" customHeight="1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5">
        <f t="shared" si="24"/>
        <v>369</v>
      </c>
      <c r="G576" t="s">
        <v>20</v>
      </c>
      <c r="H576">
        <v>144</v>
      </c>
      <c r="I576" s="5">
        <f>IFERROR(E576/H576,"0")</f>
        <v>69.215277777777771</v>
      </c>
      <c r="J576" t="s">
        <v>21</v>
      </c>
      <c r="L576" t="s">
        <v>22</v>
      </c>
      <c r="M576">
        <v>1575698400</v>
      </c>
      <c r="N576" s="8">
        <f t="shared" si="25"/>
        <v>43806.25</v>
      </c>
      <c r="O576">
        <v>1576562400</v>
      </c>
      <c r="P576" s="8">
        <f t="shared" si="26"/>
        <v>43816.25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ht="15.75" hidden="1" customHeight="1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5">
        <f t="shared" si="24"/>
        <v>63</v>
      </c>
      <c r="G577" t="s">
        <v>14</v>
      </c>
      <c r="H577">
        <v>558</v>
      </c>
      <c r="I577" s="5">
        <f>IFERROR(E577/H577,"0")</f>
        <v>93.944444444444443</v>
      </c>
      <c r="J577" t="s">
        <v>21</v>
      </c>
      <c r="L577" t="s">
        <v>22</v>
      </c>
      <c r="M577">
        <v>1400562000</v>
      </c>
      <c r="N577" s="8">
        <f t="shared" si="25"/>
        <v>41779.208333333336</v>
      </c>
      <c r="O577">
        <v>1400821200</v>
      </c>
      <c r="P577" s="8">
        <f t="shared" si="26"/>
        <v>41782.208333333336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15.75" hidden="1" customHeight="1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5">
        <f t="shared" si="24"/>
        <v>65</v>
      </c>
      <c r="G578" t="s">
        <v>14</v>
      </c>
      <c r="H578">
        <v>64</v>
      </c>
      <c r="I578" s="5">
        <f>IFERROR(E578/H578,"0")</f>
        <v>98.40625</v>
      </c>
      <c r="J578" t="s">
        <v>21</v>
      </c>
      <c r="L578" t="s">
        <v>22</v>
      </c>
      <c r="M578">
        <v>1509512400</v>
      </c>
      <c r="N578" s="8">
        <f t="shared" si="25"/>
        <v>43040.208333333328</v>
      </c>
      <c r="O578">
        <v>1510984800</v>
      </c>
      <c r="P578" s="8">
        <f t="shared" si="26"/>
        <v>43057.25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ht="15.75" hidden="1" customHeight="1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5">
        <f t="shared" ref="F579:F642" si="27">ROUND((E579/D579)*100,0)</f>
        <v>19</v>
      </c>
      <c r="G579" t="s">
        <v>74</v>
      </c>
      <c r="H579">
        <v>37</v>
      </c>
      <c r="I579" s="5">
        <f>IFERROR(E579/H579,"0")</f>
        <v>41.783783783783782</v>
      </c>
      <c r="J579" t="s">
        <v>21</v>
      </c>
      <c r="L579" t="s">
        <v>22</v>
      </c>
      <c r="M579">
        <v>1299823200</v>
      </c>
      <c r="N579" s="8">
        <f t="shared" ref="N579:N642" si="28">(((M579/60)/60)/24)+DATE(1970,1,1)</f>
        <v>40613.25</v>
      </c>
      <c r="O579">
        <v>1302066000</v>
      </c>
      <c r="P579" s="8">
        <f t="shared" ref="P579:P642" si="29">(((O579/60)/60)/24)+DATE(1970,1,1)</f>
        <v>40639.208333333336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ht="15.75" hidden="1" customHeight="1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5">
        <f t="shared" si="27"/>
        <v>17</v>
      </c>
      <c r="G580" t="s">
        <v>14</v>
      </c>
      <c r="H580">
        <v>245</v>
      </c>
      <c r="I580" s="5">
        <f>IFERROR(E580/H580,"0")</f>
        <v>65.991836734693877</v>
      </c>
      <c r="J580" t="s">
        <v>21</v>
      </c>
      <c r="L580" t="s">
        <v>22</v>
      </c>
      <c r="M580">
        <v>1322719200</v>
      </c>
      <c r="N580" s="8">
        <f t="shared" si="28"/>
        <v>40878.25</v>
      </c>
      <c r="O580">
        <v>1322978400</v>
      </c>
      <c r="P580" s="8">
        <f t="shared" si="29"/>
        <v>40881.25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ht="15.75" hidden="1" customHeight="1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5">
        <f t="shared" si="27"/>
        <v>101</v>
      </c>
      <c r="G581" t="s">
        <v>20</v>
      </c>
      <c r="H581">
        <v>87</v>
      </c>
      <c r="I581" s="5">
        <f>IFERROR(E581/H581,"0")</f>
        <v>72.05747126436782</v>
      </c>
      <c r="J581" t="s">
        <v>21</v>
      </c>
      <c r="L581" t="s">
        <v>22</v>
      </c>
      <c r="M581">
        <v>1312693200</v>
      </c>
      <c r="N581" s="8">
        <f t="shared" si="28"/>
        <v>40762.208333333336</v>
      </c>
      <c r="O581">
        <v>1313730000</v>
      </c>
      <c r="P581" s="8">
        <f t="shared" si="29"/>
        <v>40774.208333333336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ht="15.75" customHeight="1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5">
        <f t="shared" si="27"/>
        <v>342</v>
      </c>
      <c r="G582" t="s">
        <v>20</v>
      </c>
      <c r="H582">
        <v>3116</v>
      </c>
      <c r="I582" s="5">
        <f>IFERROR(E582/H582,"0")</f>
        <v>48.003209242618745</v>
      </c>
      <c r="J582" t="s">
        <v>21</v>
      </c>
      <c r="L582" t="s">
        <v>22</v>
      </c>
      <c r="M582">
        <v>1393394400</v>
      </c>
      <c r="N582" s="8">
        <f t="shared" si="28"/>
        <v>41696.25</v>
      </c>
      <c r="O582">
        <v>1394085600</v>
      </c>
      <c r="P582" s="8">
        <f t="shared" si="29"/>
        <v>41704.25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ht="15.75" hidden="1" customHeight="1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5">
        <f t="shared" si="27"/>
        <v>64</v>
      </c>
      <c r="G583" t="s">
        <v>14</v>
      </c>
      <c r="H583">
        <v>71</v>
      </c>
      <c r="I583" s="5">
        <f>IFERROR(E583/H583,"0")</f>
        <v>54.098591549295776</v>
      </c>
      <c r="J583" t="s">
        <v>21</v>
      </c>
      <c r="L583" t="s">
        <v>22</v>
      </c>
      <c r="M583">
        <v>1304053200</v>
      </c>
      <c r="N583" s="8">
        <f t="shared" si="28"/>
        <v>40662.208333333336</v>
      </c>
      <c r="O583">
        <v>1305349200</v>
      </c>
      <c r="P583" s="8">
        <f t="shared" si="29"/>
        <v>40677.208333333336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ht="15.75" hidden="1" customHeight="1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5">
        <f t="shared" si="27"/>
        <v>52</v>
      </c>
      <c r="G584" t="s">
        <v>14</v>
      </c>
      <c r="H584">
        <v>42</v>
      </c>
      <c r="I584" s="5">
        <f>IFERROR(E584/H584,"0")</f>
        <v>107.88095238095238</v>
      </c>
      <c r="J584" t="s">
        <v>21</v>
      </c>
      <c r="L584" t="s">
        <v>22</v>
      </c>
      <c r="M584">
        <v>1433912400</v>
      </c>
      <c r="N584" s="8">
        <f t="shared" si="28"/>
        <v>42165.208333333328</v>
      </c>
      <c r="O584">
        <v>1434344400</v>
      </c>
      <c r="P584" s="8">
        <f t="shared" si="29"/>
        <v>42170.208333333328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15.75" customHeight="1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5">
        <f t="shared" si="27"/>
        <v>322</v>
      </c>
      <c r="G585" t="s">
        <v>20</v>
      </c>
      <c r="H585">
        <v>909</v>
      </c>
      <c r="I585" s="5">
        <f>IFERROR(E585/H585,"0")</f>
        <v>67.034103410341032</v>
      </c>
      <c r="J585" t="s">
        <v>21</v>
      </c>
      <c r="L585" t="s">
        <v>22</v>
      </c>
      <c r="M585">
        <v>1329717600</v>
      </c>
      <c r="N585" s="8">
        <f t="shared" si="28"/>
        <v>40959.25</v>
      </c>
      <c r="O585">
        <v>1331186400</v>
      </c>
      <c r="P585" s="8">
        <f t="shared" si="29"/>
        <v>40976.25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ht="15.75" hidden="1" customHeight="1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5">
        <f t="shared" si="27"/>
        <v>120</v>
      </c>
      <c r="G586" t="s">
        <v>20</v>
      </c>
      <c r="H586">
        <v>1613</v>
      </c>
      <c r="I586" s="5">
        <f>IFERROR(E586/H586,"0")</f>
        <v>64.01425914445133</v>
      </c>
      <c r="J586" t="s">
        <v>21</v>
      </c>
      <c r="L586" t="s">
        <v>22</v>
      </c>
      <c r="M586">
        <v>1335330000</v>
      </c>
      <c r="N586" s="8">
        <f t="shared" si="28"/>
        <v>41024.208333333336</v>
      </c>
      <c r="O586">
        <v>1336539600</v>
      </c>
      <c r="P586" s="8">
        <f t="shared" si="29"/>
        <v>41038.208333333336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ht="15.75" hidden="1" customHeight="1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5">
        <f t="shared" si="27"/>
        <v>147</v>
      </c>
      <c r="G587" t="s">
        <v>20</v>
      </c>
      <c r="H587">
        <v>136</v>
      </c>
      <c r="I587" s="5">
        <f>IFERROR(E587/H587,"0")</f>
        <v>96.066176470588232</v>
      </c>
      <c r="J587" t="s">
        <v>21</v>
      </c>
      <c r="L587" t="s">
        <v>22</v>
      </c>
      <c r="M587">
        <v>1268888400</v>
      </c>
      <c r="N587" s="8">
        <f t="shared" si="28"/>
        <v>40255.208333333336</v>
      </c>
      <c r="O587">
        <v>1269752400</v>
      </c>
      <c r="P587" s="8">
        <f t="shared" si="29"/>
        <v>40265.208333333336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ht="15.75" customHeight="1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5">
        <f t="shared" si="27"/>
        <v>951</v>
      </c>
      <c r="G588" t="s">
        <v>20</v>
      </c>
      <c r="H588">
        <v>130</v>
      </c>
      <c r="I588" s="5">
        <f>IFERROR(E588/H588,"0")</f>
        <v>51.184615384615384</v>
      </c>
      <c r="J588" t="s">
        <v>21</v>
      </c>
      <c r="L588" t="s">
        <v>22</v>
      </c>
      <c r="M588">
        <v>1289973600</v>
      </c>
      <c r="N588" s="8">
        <f t="shared" si="28"/>
        <v>40499.25</v>
      </c>
      <c r="O588">
        <v>1291615200</v>
      </c>
      <c r="P588" s="8">
        <f t="shared" si="29"/>
        <v>40518.25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ht="15.75" hidden="1" customHeight="1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5">
        <f t="shared" si="27"/>
        <v>73</v>
      </c>
      <c r="G589" t="s">
        <v>14</v>
      </c>
      <c r="H589">
        <v>156</v>
      </c>
      <c r="I589" s="5">
        <f>IFERROR(E589/H589,"0")</f>
        <v>43.92307692307692</v>
      </c>
      <c r="J589" t="s">
        <v>15</v>
      </c>
      <c r="L589" t="s">
        <v>16</v>
      </c>
      <c r="M589">
        <v>1547877600</v>
      </c>
      <c r="N589" s="8">
        <f t="shared" si="28"/>
        <v>43484.25</v>
      </c>
      <c r="O589">
        <v>1552366800</v>
      </c>
      <c r="P589" s="8">
        <f t="shared" si="29"/>
        <v>43536.208333333328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ht="15.75" hidden="1" customHeight="1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5">
        <f t="shared" si="27"/>
        <v>79</v>
      </c>
      <c r="G590" t="s">
        <v>14</v>
      </c>
      <c r="H590">
        <v>1368</v>
      </c>
      <c r="I590" s="5">
        <f>IFERROR(E590/H590,"0")</f>
        <v>91.021198830409361</v>
      </c>
      <c r="J590" t="s">
        <v>40</v>
      </c>
      <c r="L590" t="s">
        <v>41</v>
      </c>
      <c r="M590">
        <v>1269493200</v>
      </c>
      <c r="N590" s="8">
        <f t="shared" si="28"/>
        <v>40262.208333333336</v>
      </c>
      <c r="O590">
        <v>1272171600</v>
      </c>
      <c r="P590" s="8">
        <f t="shared" si="29"/>
        <v>40293.208333333336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ht="15.75" hidden="1" customHeight="1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5">
        <f t="shared" si="27"/>
        <v>65</v>
      </c>
      <c r="G591" t="s">
        <v>14</v>
      </c>
      <c r="H591">
        <v>102</v>
      </c>
      <c r="I591" s="5">
        <f>IFERROR(E591/H591,"0")</f>
        <v>50.127450980392155</v>
      </c>
      <c r="J591" t="s">
        <v>21</v>
      </c>
      <c r="L591" t="s">
        <v>22</v>
      </c>
      <c r="M591">
        <v>1436072400</v>
      </c>
      <c r="N591" s="8">
        <f t="shared" si="28"/>
        <v>42190.208333333328</v>
      </c>
      <c r="O591">
        <v>1436677200</v>
      </c>
      <c r="P591" s="8">
        <f t="shared" si="29"/>
        <v>42197.208333333328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15.75" hidden="1" customHeight="1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5">
        <f t="shared" si="27"/>
        <v>82</v>
      </c>
      <c r="G592" t="s">
        <v>14</v>
      </c>
      <c r="H592">
        <v>86</v>
      </c>
      <c r="I592" s="5">
        <f>IFERROR(E592/H592,"0")</f>
        <v>67.720930232558146</v>
      </c>
      <c r="J592" t="s">
        <v>26</v>
      </c>
      <c r="L592" t="s">
        <v>27</v>
      </c>
      <c r="M592">
        <v>1419141600</v>
      </c>
      <c r="N592" s="8">
        <f t="shared" si="28"/>
        <v>41994.25</v>
      </c>
      <c r="O592">
        <v>1420092000</v>
      </c>
      <c r="P592" s="8">
        <f t="shared" si="29"/>
        <v>42005.25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ht="15.75" customHeight="1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5">
        <f t="shared" si="27"/>
        <v>1038</v>
      </c>
      <c r="G593" t="s">
        <v>20</v>
      </c>
      <c r="H593">
        <v>102</v>
      </c>
      <c r="I593" s="5">
        <f>IFERROR(E593/H593,"0")</f>
        <v>61.03921568627451</v>
      </c>
      <c r="J593" t="s">
        <v>21</v>
      </c>
      <c r="L593" t="s">
        <v>22</v>
      </c>
      <c r="M593">
        <v>1279083600</v>
      </c>
      <c r="N593" s="8">
        <f t="shared" si="28"/>
        <v>40373.208333333336</v>
      </c>
      <c r="O593">
        <v>1279947600</v>
      </c>
      <c r="P593" s="8">
        <f t="shared" si="29"/>
        <v>40383.208333333336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15.75" hidden="1" customHeight="1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5">
        <f t="shared" si="27"/>
        <v>13</v>
      </c>
      <c r="G594" t="s">
        <v>14</v>
      </c>
      <c r="H594">
        <v>253</v>
      </c>
      <c r="I594" s="5">
        <f>IFERROR(E594/H594,"0")</f>
        <v>80.011857707509876</v>
      </c>
      <c r="J594" t="s">
        <v>21</v>
      </c>
      <c r="L594" t="s">
        <v>22</v>
      </c>
      <c r="M594">
        <v>1401426000</v>
      </c>
      <c r="N594" s="8">
        <f t="shared" si="28"/>
        <v>41789.208333333336</v>
      </c>
      <c r="O594">
        <v>1402203600</v>
      </c>
      <c r="P594" s="8">
        <f t="shared" si="29"/>
        <v>41798.208333333336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t="15.75" hidden="1" customHeight="1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5">
        <f t="shared" si="27"/>
        <v>155</v>
      </c>
      <c r="G595" t="s">
        <v>20</v>
      </c>
      <c r="H595">
        <v>4006</v>
      </c>
      <c r="I595" s="5">
        <f>IFERROR(E595/H595,"0")</f>
        <v>47.001497753369947</v>
      </c>
      <c r="J595" t="s">
        <v>21</v>
      </c>
      <c r="L595" t="s">
        <v>22</v>
      </c>
      <c r="M595">
        <v>1395810000</v>
      </c>
      <c r="N595" s="8">
        <f t="shared" si="28"/>
        <v>41724.208333333336</v>
      </c>
      <c r="O595">
        <v>1396933200</v>
      </c>
      <c r="P595" s="8">
        <f t="shared" si="29"/>
        <v>41737.208333333336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15.75" hidden="1" customHeight="1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5">
        <f t="shared" si="27"/>
        <v>7</v>
      </c>
      <c r="G596" t="s">
        <v>14</v>
      </c>
      <c r="H596">
        <v>157</v>
      </c>
      <c r="I596" s="5">
        <f>IFERROR(E596/H596,"0")</f>
        <v>71.127388535031841</v>
      </c>
      <c r="J596" t="s">
        <v>21</v>
      </c>
      <c r="L596" t="s">
        <v>22</v>
      </c>
      <c r="M596">
        <v>1467003600</v>
      </c>
      <c r="N596" s="8">
        <f t="shared" si="28"/>
        <v>42548.208333333328</v>
      </c>
      <c r="O596">
        <v>1467262800</v>
      </c>
      <c r="P596" s="8">
        <f t="shared" si="29"/>
        <v>42551.208333333328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15.75" customHeight="1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5">
        <f t="shared" si="27"/>
        <v>209</v>
      </c>
      <c r="G597" t="s">
        <v>20</v>
      </c>
      <c r="H597">
        <v>1629</v>
      </c>
      <c r="I597" s="5">
        <f>IFERROR(E597/H597,"0")</f>
        <v>89.99079189686924</v>
      </c>
      <c r="J597" t="s">
        <v>21</v>
      </c>
      <c r="L597" t="s">
        <v>22</v>
      </c>
      <c r="M597">
        <v>1268715600</v>
      </c>
      <c r="N597" s="8">
        <f t="shared" si="28"/>
        <v>40253.208333333336</v>
      </c>
      <c r="O597">
        <v>1270530000</v>
      </c>
      <c r="P597" s="8">
        <f t="shared" si="29"/>
        <v>40274.208333333336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ht="15.75" hidden="1" customHeight="1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5">
        <f t="shared" si="27"/>
        <v>100</v>
      </c>
      <c r="G598" t="s">
        <v>14</v>
      </c>
      <c r="H598">
        <v>183</v>
      </c>
      <c r="I598" s="5">
        <f>IFERROR(E598/H598,"0")</f>
        <v>43.032786885245905</v>
      </c>
      <c r="J598" t="s">
        <v>21</v>
      </c>
      <c r="L598" t="s">
        <v>22</v>
      </c>
      <c r="M598">
        <v>1457157600</v>
      </c>
      <c r="N598" s="8">
        <f t="shared" si="28"/>
        <v>42434.25</v>
      </c>
      <c r="O598">
        <v>1457762400</v>
      </c>
      <c r="P598" s="8">
        <f t="shared" si="29"/>
        <v>42441.25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ht="15.75" customHeight="1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5">
        <f t="shared" si="27"/>
        <v>202</v>
      </c>
      <c r="G599" t="s">
        <v>20</v>
      </c>
      <c r="H599">
        <v>2188</v>
      </c>
      <c r="I599" s="5">
        <f>IFERROR(E599/H599,"0")</f>
        <v>67.997714808043881</v>
      </c>
      <c r="J599" t="s">
        <v>21</v>
      </c>
      <c r="L599" t="s">
        <v>22</v>
      </c>
      <c r="M599">
        <v>1573970400</v>
      </c>
      <c r="N599" s="8">
        <f t="shared" si="28"/>
        <v>43786.25</v>
      </c>
      <c r="O599">
        <v>1575525600</v>
      </c>
      <c r="P599" s="8">
        <f t="shared" si="29"/>
        <v>43804.25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ht="15.75" hidden="1" customHeight="1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5">
        <f t="shared" si="27"/>
        <v>162</v>
      </c>
      <c r="G600" t="s">
        <v>20</v>
      </c>
      <c r="H600">
        <v>2409</v>
      </c>
      <c r="I600" s="5">
        <f>IFERROR(E600/H600,"0")</f>
        <v>73.004566210045667</v>
      </c>
      <c r="J600" t="s">
        <v>107</v>
      </c>
      <c r="L600" t="s">
        <v>108</v>
      </c>
      <c r="M600">
        <v>1276578000</v>
      </c>
      <c r="N600" s="8">
        <f t="shared" si="28"/>
        <v>40344.208333333336</v>
      </c>
      <c r="O600">
        <v>1279083600</v>
      </c>
      <c r="P600" s="8">
        <f t="shared" si="29"/>
        <v>40373.208333333336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15.75" hidden="1" customHeight="1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5">
        <f t="shared" si="27"/>
        <v>4</v>
      </c>
      <c r="G601" t="s">
        <v>14</v>
      </c>
      <c r="H601">
        <v>82</v>
      </c>
      <c r="I601" s="5">
        <f>IFERROR(E601/H601,"0")</f>
        <v>62.341463414634148</v>
      </c>
      <c r="J601" t="s">
        <v>36</v>
      </c>
      <c r="L601" t="s">
        <v>37</v>
      </c>
      <c r="M601">
        <v>1423720800</v>
      </c>
      <c r="N601" s="8">
        <f t="shared" si="28"/>
        <v>42047.25</v>
      </c>
      <c r="O601">
        <v>1424412000</v>
      </c>
      <c r="P601" s="8">
        <f t="shared" si="29"/>
        <v>42055.25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ht="15.75" hidden="1" customHeight="1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5">
        <f t="shared" si="27"/>
        <v>5</v>
      </c>
      <c r="G602" t="s">
        <v>14</v>
      </c>
      <c r="H602">
        <v>1</v>
      </c>
      <c r="I602" s="5">
        <f>IFERROR(E602/H602,"0")</f>
        <v>5</v>
      </c>
      <c r="J602" t="s">
        <v>40</v>
      </c>
      <c r="L602" t="s">
        <v>41</v>
      </c>
      <c r="M602">
        <v>1375160400</v>
      </c>
      <c r="N602" s="8">
        <f t="shared" si="28"/>
        <v>41485.208333333336</v>
      </c>
      <c r="O602">
        <v>1376197200</v>
      </c>
      <c r="P602" s="8">
        <f t="shared" si="29"/>
        <v>41497.208333333336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ht="15.75" customHeight="1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5">
        <f t="shared" si="27"/>
        <v>207</v>
      </c>
      <c r="G603" t="s">
        <v>20</v>
      </c>
      <c r="H603">
        <v>194</v>
      </c>
      <c r="I603" s="5">
        <f>IFERROR(E603/H603,"0")</f>
        <v>67.103092783505161</v>
      </c>
      <c r="J603" t="s">
        <v>21</v>
      </c>
      <c r="L603" t="s">
        <v>22</v>
      </c>
      <c r="M603">
        <v>1401426000</v>
      </c>
      <c r="N603" s="8">
        <f t="shared" si="28"/>
        <v>41789.208333333336</v>
      </c>
      <c r="O603">
        <v>1402894800</v>
      </c>
      <c r="P603" s="8">
        <f t="shared" si="29"/>
        <v>41806.208333333336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15.75" hidden="1" customHeight="1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5">
        <f t="shared" si="27"/>
        <v>128</v>
      </c>
      <c r="G604" t="s">
        <v>20</v>
      </c>
      <c r="H604">
        <v>1140</v>
      </c>
      <c r="I604" s="5">
        <f>IFERROR(E604/H604,"0")</f>
        <v>79.978947368421046</v>
      </c>
      <c r="J604" t="s">
        <v>21</v>
      </c>
      <c r="L604" t="s">
        <v>22</v>
      </c>
      <c r="M604">
        <v>1433480400</v>
      </c>
      <c r="N604" s="8">
        <f t="shared" si="28"/>
        <v>42160.208333333328</v>
      </c>
      <c r="O604">
        <v>1434430800</v>
      </c>
      <c r="P604" s="8">
        <f t="shared" si="29"/>
        <v>42171.208333333328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ht="15.75" hidden="1" customHeight="1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5">
        <f t="shared" si="27"/>
        <v>120</v>
      </c>
      <c r="G605" t="s">
        <v>20</v>
      </c>
      <c r="H605">
        <v>102</v>
      </c>
      <c r="I605" s="5">
        <f>IFERROR(E605/H605,"0")</f>
        <v>62.176470588235297</v>
      </c>
      <c r="J605" t="s">
        <v>21</v>
      </c>
      <c r="L605" t="s">
        <v>22</v>
      </c>
      <c r="M605">
        <v>1555563600</v>
      </c>
      <c r="N605" s="8">
        <f t="shared" si="28"/>
        <v>43573.208333333328</v>
      </c>
      <c r="O605">
        <v>1557896400</v>
      </c>
      <c r="P605" s="8">
        <f t="shared" si="29"/>
        <v>43600.208333333328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ht="15.75" hidden="1" customHeight="1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5">
        <f t="shared" si="27"/>
        <v>171</v>
      </c>
      <c r="G606" t="s">
        <v>20</v>
      </c>
      <c r="H606">
        <v>2857</v>
      </c>
      <c r="I606" s="5">
        <f>IFERROR(E606/H606,"0")</f>
        <v>53.005950297514879</v>
      </c>
      <c r="J606" t="s">
        <v>21</v>
      </c>
      <c r="L606" t="s">
        <v>22</v>
      </c>
      <c r="M606">
        <v>1295676000</v>
      </c>
      <c r="N606" s="8">
        <f t="shared" si="28"/>
        <v>40565.25</v>
      </c>
      <c r="O606">
        <v>1297490400</v>
      </c>
      <c r="P606" s="8">
        <f t="shared" si="29"/>
        <v>40586.25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ht="15.75" hidden="1" customHeight="1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5">
        <f t="shared" si="27"/>
        <v>187</v>
      </c>
      <c r="G607" t="s">
        <v>20</v>
      </c>
      <c r="H607">
        <v>107</v>
      </c>
      <c r="I607" s="5">
        <f>IFERROR(E607/H607,"0")</f>
        <v>57.738317757009348</v>
      </c>
      <c r="J607" t="s">
        <v>21</v>
      </c>
      <c r="L607" t="s">
        <v>22</v>
      </c>
      <c r="M607">
        <v>1443848400</v>
      </c>
      <c r="N607" s="8">
        <f t="shared" si="28"/>
        <v>42280.208333333328</v>
      </c>
      <c r="O607">
        <v>1447394400</v>
      </c>
      <c r="P607" s="8">
        <f t="shared" si="29"/>
        <v>42321.25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ht="15.75" hidden="1" customHeight="1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5">
        <f t="shared" si="27"/>
        <v>188</v>
      </c>
      <c r="G608" t="s">
        <v>20</v>
      </c>
      <c r="H608">
        <v>160</v>
      </c>
      <c r="I608" s="5">
        <f>IFERROR(E608/H608,"0")</f>
        <v>40.03125</v>
      </c>
      <c r="J608" t="s">
        <v>40</v>
      </c>
      <c r="L608" t="s">
        <v>41</v>
      </c>
      <c r="M608">
        <v>1457330400</v>
      </c>
      <c r="N608" s="8">
        <f t="shared" si="28"/>
        <v>42436.25</v>
      </c>
      <c r="O608">
        <v>1458277200</v>
      </c>
      <c r="P608" s="8">
        <f t="shared" si="29"/>
        <v>42447.208333333328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ht="15.75" hidden="1" customHeight="1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5">
        <f t="shared" si="27"/>
        <v>131</v>
      </c>
      <c r="G609" t="s">
        <v>20</v>
      </c>
      <c r="H609">
        <v>2230</v>
      </c>
      <c r="I609" s="5">
        <f>IFERROR(E609/H609,"0")</f>
        <v>81.016591928251117</v>
      </c>
      <c r="J609" t="s">
        <v>21</v>
      </c>
      <c r="L609" t="s">
        <v>22</v>
      </c>
      <c r="M609">
        <v>1395550800</v>
      </c>
      <c r="N609" s="8">
        <f t="shared" si="28"/>
        <v>41721.208333333336</v>
      </c>
      <c r="O609">
        <v>1395723600</v>
      </c>
      <c r="P609" s="8">
        <f t="shared" si="29"/>
        <v>41723.208333333336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ht="15.75" customHeight="1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5">
        <f t="shared" si="27"/>
        <v>284</v>
      </c>
      <c r="G610" t="s">
        <v>20</v>
      </c>
      <c r="H610">
        <v>316</v>
      </c>
      <c r="I610" s="5">
        <f>IFERROR(E610/H610,"0")</f>
        <v>35.047468354430379</v>
      </c>
      <c r="J610" t="s">
        <v>21</v>
      </c>
      <c r="L610" t="s">
        <v>22</v>
      </c>
      <c r="M610">
        <v>1551852000</v>
      </c>
      <c r="N610" s="8">
        <f t="shared" si="28"/>
        <v>43530.25</v>
      </c>
      <c r="O610">
        <v>1552197600</v>
      </c>
      <c r="P610" s="8">
        <f t="shared" si="29"/>
        <v>43534.25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ht="15.75" hidden="1" customHeight="1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5">
        <f t="shared" si="27"/>
        <v>120</v>
      </c>
      <c r="G611" t="s">
        <v>20</v>
      </c>
      <c r="H611">
        <v>117</v>
      </c>
      <c r="I611" s="5">
        <f>IFERROR(E611/H611,"0")</f>
        <v>102.92307692307692</v>
      </c>
      <c r="J611" t="s">
        <v>21</v>
      </c>
      <c r="L611" t="s">
        <v>22</v>
      </c>
      <c r="M611">
        <v>1547618400</v>
      </c>
      <c r="N611" s="8">
        <f t="shared" si="28"/>
        <v>43481.25</v>
      </c>
      <c r="O611">
        <v>1549087200</v>
      </c>
      <c r="P611" s="8">
        <f t="shared" si="29"/>
        <v>43498.25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15.75" customHeight="1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5">
        <f t="shared" si="27"/>
        <v>419</v>
      </c>
      <c r="G612" t="s">
        <v>20</v>
      </c>
      <c r="H612">
        <v>6406</v>
      </c>
      <c r="I612" s="5">
        <f>IFERROR(E612/H612,"0")</f>
        <v>27.998126756166094</v>
      </c>
      <c r="J612" t="s">
        <v>21</v>
      </c>
      <c r="L612" t="s">
        <v>22</v>
      </c>
      <c r="M612">
        <v>1355637600</v>
      </c>
      <c r="N612" s="8">
        <f t="shared" si="28"/>
        <v>41259.25</v>
      </c>
      <c r="O612">
        <v>1356847200</v>
      </c>
      <c r="P612" s="8">
        <f t="shared" si="29"/>
        <v>41273.25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ht="15.75" hidden="1" customHeight="1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5">
        <f t="shared" si="27"/>
        <v>14</v>
      </c>
      <c r="G613" t="s">
        <v>74</v>
      </c>
      <c r="H613">
        <v>15</v>
      </c>
      <c r="I613" s="5">
        <f>IFERROR(E613/H613,"0")</f>
        <v>75.733333333333334</v>
      </c>
      <c r="J613" t="s">
        <v>21</v>
      </c>
      <c r="L613" t="s">
        <v>22</v>
      </c>
      <c r="M613">
        <v>1374728400</v>
      </c>
      <c r="N613" s="8">
        <f t="shared" si="28"/>
        <v>41480.208333333336</v>
      </c>
      <c r="O613">
        <v>1375765200</v>
      </c>
      <c r="P613" s="8">
        <f t="shared" si="29"/>
        <v>41492.208333333336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ht="15.75" hidden="1" customHeight="1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5">
        <f t="shared" si="27"/>
        <v>139</v>
      </c>
      <c r="G614" t="s">
        <v>20</v>
      </c>
      <c r="H614">
        <v>192</v>
      </c>
      <c r="I614" s="5">
        <f>IFERROR(E614/H614,"0")</f>
        <v>45.026041666666664</v>
      </c>
      <c r="J614" t="s">
        <v>21</v>
      </c>
      <c r="L614" t="s">
        <v>22</v>
      </c>
      <c r="M614">
        <v>1287810000</v>
      </c>
      <c r="N614" s="8">
        <f t="shared" si="28"/>
        <v>40474.208333333336</v>
      </c>
      <c r="O614">
        <v>1289800800</v>
      </c>
      <c r="P614" s="8">
        <f t="shared" si="29"/>
        <v>40497.25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ht="15.75" hidden="1" customHeight="1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5">
        <f t="shared" si="27"/>
        <v>174</v>
      </c>
      <c r="G615" t="s">
        <v>20</v>
      </c>
      <c r="H615">
        <v>26</v>
      </c>
      <c r="I615" s="5">
        <f>IFERROR(E615/H615,"0")</f>
        <v>73.615384615384613</v>
      </c>
      <c r="J615" t="s">
        <v>15</v>
      </c>
      <c r="L615" t="s">
        <v>16</v>
      </c>
      <c r="M615">
        <v>1503723600</v>
      </c>
      <c r="N615" s="8">
        <f t="shared" si="28"/>
        <v>42973.208333333328</v>
      </c>
      <c r="O615">
        <v>1504501200</v>
      </c>
      <c r="P615" s="8">
        <f t="shared" si="29"/>
        <v>42982.208333333328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15.75" hidden="1" customHeight="1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5">
        <f t="shared" si="27"/>
        <v>155</v>
      </c>
      <c r="G616" t="s">
        <v>20</v>
      </c>
      <c r="H616">
        <v>723</v>
      </c>
      <c r="I616" s="5">
        <f>IFERROR(E616/H616,"0")</f>
        <v>56.991701244813278</v>
      </c>
      <c r="J616" t="s">
        <v>21</v>
      </c>
      <c r="L616" t="s">
        <v>22</v>
      </c>
      <c r="M616">
        <v>1484114400</v>
      </c>
      <c r="N616" s="8">
        <f t="shared" si="28"/>
        <v>42746.25</v>
      </c>
      <c r="O616">
        <v>1485669600</v>
      </c>
      <c r="P616" s="8">
        <f t="shared" si="29"/>
        <v>42764.25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ht="15.75" hidden="1" customHeight="1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5">
        <f t="shared" si="27"/>
        <v>170</v>
      </c>
      <c r="G617" t="s">
        <v>20</v>
      </c>
      <c r="H617">
        <v>170</v>
      </c>
      <c r="I617" s="5">
        <f>IFERROR(E617/H617,"0")</f>
        <v>85.223529411764702</v>
      </c>
      <c r="J617" t="s">
        <v>107</v>
      </c>
      <c r="L617" t="s">
        <v>108</v>
      </c>
      <c r="M617">
        <v>1461906000</v>
      </c>
      <c r="N617" s="8">
        <f t="shared" si="28"/>
        <v>42489.208333333328</v>
      </c>
      <c r="O617">
        <v>1462770000</v>
      </c>
      <c r="P617" s="8">
        <f t="shared" si="29"/>
        <v>42499.208333333328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ht="15.75" hidden="1" customHeight="1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5">
        <f t="shared" si="27"/>
        <v>190</v>
      </c>
      <c r="G618" t="s">
        <v>20</v>
      </c>
      <c r="H618">
        <v>238</v>
      </c>
      <c r="I618" s="5">
        <f>IFERROR(E618/H618,"0")</f>
        <v>50.962184873949582</v>
      </c>
      <c r="J618" t="s">
        <v>40</v>
      </c>
      <c r="L618" t="s">
        <v>41</v>
      </c>
      <c r="M618">
        <v>1379653200</v>
      </c>
      <c r="N618" s="8">
        <f t="shared" si="28"/>
        <v>41537.208333333336</v>
      </c>
      <c r="O618">
        <v>1379739600</v>
      </c>
      <c r="P618" s="8">
        <f t="shared" si="29"/>
        <v>41538.208333333336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ht="15.75" customHeight="1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5">
        <f t="shared" si="27"/>
        <v>250</v>
      </c>
      <c r="G619" t="s">
        <v>20</v>
      </c>
      <c r="H619">
        <v>55</v>
      </c>
      <c r="I619" s="5">
        <f>IFERROR(E619/H619,"0")</f>
        <v>63.563636363636363</v>
      </c>
      <c r="J619" t="s">
        <v>21</v>
      </c>
      <c r="L619" t="s">
        <v>22</v>
      </c>
      <c r="M619">
        <v>1401858000</v>
      </c>
      <c r="N619" s="8">
        <f t="shared" si="28"/>
        <v>41794.208333333336</v>
      </c>
      <c r="O619">
        <v>1402722000</v>
      </c>
      <c r="P619" s="8">
        <f t="shared" si="29"/>
        <v>41804.208333333336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ht="15.75" hidden="1" customHeight="1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5">
        <f t="shared" si="27"/>
        <v>49</v>
      </c>
      <c r="G620" t="s">
        <v>14</v>
      </c>
      <c r="H620">
        <v>1198</v>
      </c>
      <c r="I620" s="5">
        <f>IFERROR(E620/H620,"0")</f>
        <v>80.999165275459092</v>
      </c>
      <c r="J620" t="s">
        <v>21</v>
      </c>
      <c r="L620" t="s">
        <v>22</v>
      </c>
      <c r="M620">
        <v>1367470800</v>
      </c>
      <c r="N620" s="8">
        <f t="shared" si="28"/>
        <v>41396.208333333336</v>
      </c>
      <c r="O620">
        <v>1369285200</v>
      </c>
      <c r="P620" s="8">
        <f t="shared" si="29"/>
        <v>41417.208333333336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ht="15.75" hidden="1" customHeight="1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5">
        <f t="shared" si="27"/>
        <v>28</v>
      </c>
      <c r="G621" t="s">
        <v>14</v>
      </c>
      <c r="H621">
        <v>648</v>
      </c>
      <c r="I621" s="5">
        <f>IFERROR(E621/H621,"0")</f>
        <v>86.044753086419746</v>
      </c>
      <c r="J621" t="s">
        <v>21</v>
      </c>
      <c r="L621" t="s">
        <v>22</v>
      </c>
      <c r="M621">
        <v>1304658000</v>
      </c>
      <c r="N621" s="8">
        <f t="shared" si="28"/>
        <v>40669.208333333336</v>
      </c>
      <c r="O621">
        <v>1304744400</v>
      </c>
      <c r="P621" s="8">
        <f t="shared" si="29"/>
        <v>40670.208333333336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ht="15.75" customHeight="1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5">
        <f t="shared" si="27"/>
        <v>268</v>
      </c>
      <c r="G622" t="s">
        <v>20</v>
      </c>
      <c r="H622">
        <v>128</v>
      </c>
      <c r="I622" s="5">
        <f>IFERROR(E622/H622,"0")</f>
        <v>90.0390625</v>
      </c>
      <c r="J622" t="s">
        <v>26</v>
      </c>
      <c r="L622" t="s">
        <v>27</v>
      </c>
      <c r="M622">
        <v>1467954000</v>
      </c>
      <c r="N622" s="8">
        <f t="shared" si="28"/>
        <v>42559.208333333328</v>
      </c>
      <c r="O622">
        <v>1468299600</v>
      </c>
      <c r="P622" s="8">
        <f t="shared" si="29"/>
        <v>42563.208333333328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ht="15.75" customHeight="1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5">
        <f t="shared" si="27"/>
        <v>620</v>
      </c>
      <c r="G623" t="s">
        <v>20</v>
      </c>
      <c r="H623">
        <v>2144</v>
      </c>
      <c r="I623" s="5">
        <f>IFERROR(E623/H623,"0")</f>
        <v>74.006063432835816</v>
      </c>
      <c r="J623" t="s">
        <v>21</v>
      </c>
      <c r="L623" t="s">
        <v>22</v>
      </c>
      <c r="M623">
        <v>1473742800</v>
      </c>
      <c r="N623" s="8">
        <f t="shared" si="28"/>
        <v>42626.208333333328</v>
      </c>
      <c r="O623">
        <v>1474174800</v>
      </c>
      <c r="P623" s="8">
        <f t="shared" si="29"/>
        <v>42631.208333333328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ht="15.75" hidden="1" customHeight="1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5">
        <f t="shared" si="27"/>
        <v>3</v>
      </c>
      <c r="G624" t="s">
        <v>14</v>
      </c>
      <c r="H624">
        <v>64</v>
      </c>
      <c r="I624" s="5">
        <f>IFERROR(E624/H624,"0")</f>
        <v>92.4375</v>
      </c>
      <c r="J624" t="s">
        <v>21</v>
      </c>
      <c r="L624" t="s">
        <v>22</v>
      </c>
      <c r="M624">
        <v>1523768400</v>
      </c>
      <c r="N624" s="8">
        <f t="shared" si="28"/>
        <v>43205.208333333328</v>
      </c>
      <c r="O624">
        <v>1526014800</v>
      </c>
      <c r="P624" s="8">
        <f t="shared" si="29"/>
        <v>43231.208333333328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ht="15.75" hidden="1" customHeight="1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5">
        <f t="shared" si="27"/>
        <v>160</v>
      </c>
      <c r="G625" t="s">
        <v>20</v>
      </c>
      <c r="H625">
        <v>2693</v>
      </c>
      <c r="I625" s="5">
        <f>IFERROR(E625/H625,"0")</f>
        <v>55.999257333828446</v>
      </c>
      <c r="J625" t="s">
        <v>40</v>
      </c>
      <c r="L625" t="s">
        <v>41</v>
      </c>
      <c r="M625">
        <v>1437022800</v>
      </c>
      <c r="N625" s="8">
        <f t="shared" si="28"/>
        <v>42201.208333333328</v>
      </c>
      <c r="O625">
        <v>1437454800</v>
      </c>
      <c r="P625" s="8">
        <f t="shared" si="29"/>
        <v>42206.208333333328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ht="15.75" customHeight="1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5">
        <f t="shared" si="27"/>
        <v>279</v>
      </c>
      <c r="G626" t="s">
        <v>20</v>
      </c>
      <c r="H626">
        <v>432</v>
      </c>
      <c r="I626" s="5">
        <f>IFERROR(E626/H626,"0")</f>
        <v>32.983796296296298</v>
      </c>
      <c r="J626" t="s">
        <v>21</v>
      </c>
      <c r="L626" t="s">
        <v>22</v>
      </c>
      <c r="M626">
        <v>1422165600</v>
      </c>
      <c r="N626" s="8">
        <f t="shared" si="28"/>
        <v>42029.25</v>
      </c>
      <c r="O626">
        <v>1422684000</v>
      </c>
      <c r="P626" s="8">
        <f t="shared" si="29"/>
        <v>42035.25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15.75" hidden="1" customHeight="1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5">
        <f t="shared" si="27"/>
        <v>77</v>
      </c>
      <c r="G627" t="s">
        <v>14</v>
      </c>
      <c r="H627">
        <v>62</v>
      </c>
      <c r="I627" s="5">
        <f>IFERROR(E627/H627,"0")</f>
        <v>93.596774193548384</v>
      </c>
      <c r="J627" t="s">
        <v>21</v>
      </c>
      <c r="L627" t="s">
        <v>22</v>
      </c>
      <c r="M627">
        <v>1580104800</v>
      </c>
      <c r="N627" s="8">
        <f t="shared" si="28"/>
        <v>43857.25</v>
      </c>
      <c r="O627">
        <v>1581314400</v>
      </c>
      <c r="P627" s="8">
        <f t="shared" si="29"/>
        <v>43871.25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15.75" customHeight="1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5">
        <f t="shared" si="27"/>
        <v>206</v>
      </c>
      <c r="G628" t="s">
        <v>20</v>
      </c>
      <c r="H628">
        <v>189</v>
      </c>
      <c r="I628" s="5">
        <f>IFERROR(E628/H628,"0")</f>
        <v>69.867724867724874</v>
      </c>
      <c r="J628" t="s">
        <v>21</v>
      </c>
      <c r="L628" t="s">
        <v>22</v>
      </c>
      <c r="M628">
        <v>1285650000</v>
      </c>
      <c r="N628" s="8">
        <f t="shared" si="28"/>
        <v>40449.208333333336</v>
      </c>
      <c r="O628">
        <v>1286427600</v>
      </c>
      <c r="P628" s="8">
        <f t="shared" si="29"/>
        <v>40458.208333333336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ht="15.75" customHeight="1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5">
        <f t="shared" si="27"/>
        <v>694</v>
      </c>
      <c r="G629" t="s">
        <v>20</v>
      </c>
      <c r="H629">
        <v>154</v>
      </c>
      <c r="I629" s="5">
        <f>IFERROR(E629/H629,"0")</f>
        <v>72.129870129870127</v>
      </c>
      <c r="J629" t="s">
        <v>40</v>
      </c>
      <c r="L629" t="s">
        <v>41</v>
      </c>
      <c r="M629">
        <v>1276664400</v>
      </c>
      <c r="N629" s="8">
        <f t="shared" si="28"/>
        <v>40345.208333333336</v>
      </c>
      <c r="O629">
        <v>1278738000</v>
      </c>
      <c r="P629" s="8">
        <f t="shared" si="29"/>
        <v>40369.208333333336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ht="15.75" hidden="1" customHeight="1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5">
        <f t="shared" si="27"/>
        <v>152</v>
      </c>
      <c r="G630" t="s">
        <v>20</v>
      </c>
      <c r="H630">
        <v>96</v>
      </c>
      <c r="I630" s="5">
        <f>IFERROR(E630/H630,"0")</f>
        <v>30.041666666666668</v>
      </c>
      <c r="J630" t="s">
        <v>21</v>
      </c>
      <c r="L630" t="s">
        <v>22</v>
      </c>
      <c r="M630">
        <v>1286168400</v>
      </c>
      <c r="N630" s="8">
        <f t="shared" si="28"/>
        <v>40455.208333333336</v>
      </c>
      <c r="O630">
        <v>1286427600</v>
      </c>
      <c r="P630" s="8">
        <f t="shared" si="29"/>
        <v>40458.208333333336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ht="15.75" hidden="1" customHeight="1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5">
        <f t="shared" si="27"/>
        <v>65</v>
      </c>
      <c r="G631" t="s">
        <v>14</v>
      </c>
      <c r="H631">
        <v>750</v>
      </c>
      <c r="I631" s="5">
        <f>IFERROR(E631/H631,"0")</f>
        <v>73.968000000000004</v>
      </c>
      <c r="J631" t="s">
        <v>21</v>
      </c>
      <c r="L631" t="s">
        <v>22</v>
      </c>
      <c r="M631">
        <v>1467781200</v>
      </c>
      <c r="N631" s="8">
        <f t="shared" si="28"/>
        <v>42557.208333333328</v>
      </c>
      <c r="O631">
        <v>1467954000</v>
      </c>
      <c r="P631" s="8">
        <f t="shared" si="29"/>
        <v>42559.208333333328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ht="15.75" hidden="1" customHeight="1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5">
        <f t="shared" si="27"/>
        <v>63</v>
      </c>
      <c r="G632" t="s">
        <v>74</v>
      </c>
      <c r="H632">
        <v>87</v>
      </c>
      <c r="I632" s="5">
        <f>IFERROR(E632/H632,"0")</f>
        <v>68.65517241379311</v>
      </c>
      <c r="J632" t="s">
        <v>21</v>
      </c>
      <c r="L632" t="s">
        <v>22</v>
      </c>
      <c r="M632">
        <v>1556686800</v>
      </c>
      <c r="N632" s="8">
        <f t="shared" si="28"/>
        <v>43586.208333333328</v>
      </c>
      <c r="O632">
        <v>1557637200</v>
      </c>
      <c r="P632" s="8">
        <f t="shared" si="29"/>
        <v>43597.208333333328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ht="15.75" customHeight="1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5">
        <f t="shared" si="27"/>
        <v>310</v>
      </c>
      <c r="G633" t="s">
        <v>20</v>
      </c>
      <c r="H633">
        <v>3063</v>
      </c>
      <c r="I633" s="5">
        <f>IFERROR(E633/H633,"0")</f>
        <v>59.992164544564154</v>
      </c>
      <c r="J633" t="s">
        <v>21</v>
      </c>
      <c r="L633" t="s">
        <v>22</v>
      </c>
      <c r="M633">
        <v>1553576400</v>
      </c>
      <c r="N633" s="8">
        <f t="shared" si="28"/>
        <v>43550.208333333328</v>
      </c>
      <c r="O633">
        <v>1553922000</v>
      </c>
      <c r="P633" s="8">
        <f t="shared" si="29"/>
        <v>43554.208333333328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ht="15.75" hidden="1" customHeight="1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5">
        <f t="shared" si="27"/>
        <v>43</v>
      </c>
      <c r="G634" t="s">
        <v>47</v>
      </c>
      <c r="H634">
        <v>278</v>
      </c>
      <c r="I634" s="5">
        <f>IFERROR(E634/H634,"0")</f>
        <v>111.15827338129496</v>
      </c>
      <c r="J634" t="s">
        <v>21</v>
      </c>
      <c r="L634" t="s">
        <v>22</v>
      </c>
      <c r="M634">
        <v>1414904400</v>
      </c>
      <c r="N634" s="8">
        <f t="shared" si="28"/>
        <v>41945.208333333336</v>
      </c>
      <c r="O634">
        <v>1416463200</v>
      </c>
      <c r="P634" s="8">
        <f t="shared" si="29"/>
        <v>41963.25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ht="15.75" hidden="1" customHeight="1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5">
        <f t="shared" si="27"/>
        <v>83</v>
      </c>
      <c r="G635" t="s">
        <v>14</v>
      </c>
      <c r="H635">
        <v>105</v>
      </c>
      <c r="I635" s="5">
        <f>IFERROR(E635/H635,"0")</f>
        <v>53.038095238095238</v>
      </c>
      <c r="J635" t="s">
        <v>21</v>
      </c>
      <c r="L635" t="s">
        <v>22</v>
      </c>
      <c r="M635">
        <v>1446876000</v>
      </c>
      <c r="N635" s="8">
        <f t="shared" si="28"/>
        <v>42315.25</v>
      </c>
      <c r="O635">
        <v>1447221600</v>
      </c>
      <c r="P635" s="8">
        <f t="shared" si="29"/>
        <v>42319.25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ht="15.75" hidden="1" customHeight="1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5">
        <f t="shared" si="27"/>
        <v>79</v>
      </c>
      <c r="G636" t="s">
        <v>74</v>
      </c>
      <c r="H636">
        <v>1658</v>
      </c>
      <c r="I636" s="5">
        <f>IFERROR(E636/H636,"0")</f>
        <v>55.985524728588658</v>
      </c>
      <c r="J636" t="s">
        <v>21</v>
      </c>
      <c r="L636" t="s">
        <v>22</v>
      </c>
      <c r="M636">
        <v>1490418000</v>
      </c>
      <c r="N636" s="8">
        <f t="shared" si="28"/>
        <v>42819.208333333328</v>
      </c>
      <c r="O636">
        <v>1491627600</v>
      </c>
      <c r="P636" s="8">
        <f t="shared" si="29"/>
        <v>42833.208333333328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ht="15.75" hidden="1" customHeight="1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5">
        <f t="shared" si="27"/>
        <v>114</v>
      </c>
      <c r="G637" t="s">
        <v>20</v>
      </c>
      <c r="H637">
        <v>2266</v>
      </c>
      <c r="I637" s="5">
        <f>IFERROR(E637/H637,"0")</f>
        <v>69.986760812003524</v>
      </c>
      <c r="J637" t="s">
        <v>21</v>
      </c>
      <c r="L637" t="s">
        <v>22</v>
      </c>
      <c r="M637">
        <v>1360389600</v>
      </c>
      <c r="N637" s="8">
        <f t="shared" si="28"/>
        <v>41314.25</v>
      </c>
      <c r="O637">
        <v>1363150800</v>
      </c>
      <c r="P637" s="8">
        <f t="shared" si="29"/>
        <v>41346.208333333336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ht="15.75" hidden="1" customHeight="1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5">
        <f t="shared" si="27"/>
        <v>65</v>
      </c>
      <c r="G638" t="s">
        <v>14</v>
      </c>
      <c r="H638">
        <v>2604</v>
      </c>
      <c r="I638" s="5">
        <f>IFERROR(E638/H638,"0")</f>
        <v>48.998079877112133</v>
      </c>
      <c r="J638" t="s">
        <v>36</v>
      </c>
      <c r="L638" t="s">
        <v>37</v>
      </c>
      <c r="M638">
        <v>1326866400</v>
      </c>
      <c r="N638" s="8">
        <f t="shared" si="28"/>
        <v>40926.25</v>
      </c>
      <c r="O638">
        <v>1330754400</v>
      </c>
      <c r="P638" s="8">
        <f t="shared" si="29"/>
        <v>40971.25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ht="15.75" hidden="1" customHeight="1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5">
        <f t="shared" si="27"/>
        <v>79</v>
      </c>
      <c r="G639" t="s">
        <v>14</v>
      </c>
      <c r="H639">
        <v>65</v>
      </c>
      <c r="I639" s="5">
        <f>IFERROR(E639/H639,"0")</f>
        <v>103.84615384615384</v>
      </c>
      <c r="J639" t="s">
        <v>21</v>
      </c>
      <c r="L639" t="s">
        <v>22</v>
      </c>
      <c r="M639">
        <v>1479103200</v>
      </c>
      <c r="N639" s="8">
        <f t="shared" si="28"/>
        <v>42688.25</v>
      </c>
      <c r="O639">
        <v>1479794400</v>
      </c>
      <c r="P639" s="8">
        <f t="shared" si="29"/>
        <v>42696.25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ht="15.75" hidden="1" customHeight="1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5">
        <f t="shared" si="27"/>
        <v>11</v>
      </c>
      <c r="G640" t="s">
        <v>14</v>
      </c>
      <c r="H640">
        <v>94</v>
      </c>
      <c r="I640" s="5">
        <f>IFERROR(E640/H640,"0")</f>
        <v>99.127659574468083</v>
      </c>
      <c r="J640" t="s">
        <v>21</v>
      </c>
      <c r="L640" t="s">
        <v>22</v>
      </c>
      <c r="M640">
        <v>1280206800</v>
      </c>
      <c r="N640" s="8">
        <f t="shared" si="28"/>
        <v>40386.208333333336</v>
      </c>
      <c r="O640">
        <v>1281243600</v>
      </c>
      <c r="P640" s="8">
        <f t="shared" si="29"/>
        <v>40398.208333333336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ht="15.75" hidden="1" customHeight="1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5">
        <f t="shared" si="27"/>
        <v>56</v>
      </c>
      <c r="G641" t="s">
        <v>47</v>
      </c>
      <c r="H641">
        <v>45</v>
      </c>
      <c r="I641" s="5">
        <f>IFERROR(E641/H641,"0")</f>
        <v>107.37777777777778</v>
      </c>
      <c r="J641" t="s">
        <v>21</v>
      </c>
      <c r="L641" t="s">
        <v>22</v>
      </c>
      <c r="M641">
        <v>1532754000</v>
      </c>
      <c r="N641" s="8">
        <f t="shared" si="28"/>
        <v>43309.208333333328</v>
      </c>
      <c r="O641">
        <v>1532754000</v>
      </c>
      <c r="P641" s="8">
        <f t="shared" si="29"/>
        <v>43309.208333333328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ht="15.75" hidden="1" customHeight="1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5">
        <f t="shared" si="27"/>
        <v>17</v>
      </c>
      <c r="G642" t="s">
        <v>14</v>
      </c>
      <c r="H642">
        <v>257</v>
      </c>
      <c r="I642" s="5">
        <f>IFERROR(E642/H642,"0")</f>
        <v>76.922178988326849</v>
      </c>
      <c r="J642" t="s">
        <v>21</v>
      </c>
      <c r="L642" t="s">
        <v>22</v>
      </c>
      <c r="M642">
        <v>1453096800</v>
      </c>
      <c r="N642" s="8">
        <f t="shared" si="28"/>
        <v>42387.25</v>
      </c>
      <c r="O642">
        <v>1453356000</v>
      </c>
      <c r="P642" s="8">
        <f t="shared" si="29"/>
        <v>42390.25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15.75" hidden="1" customHeight="1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5">
        <f t="shared" ref="F643:F706" si="30">ROUND((E643/D643)*100,0)</f>
        <v>120</v>
      </c>
      <c r="G643" t="s">
        <v>20</v>
      </c>
      <c r="H643">
        <v>194</v>
      </c>
      <c r="I643" s="5">
        <f>IFERROR(E643/H643,"0")</f>
        <v>58.128865979381445</v>
      </c>
      <c r="J643" t="s">
        <v>98</v>
      </c>
      <c r="L643" t="s">
        <v>99</v>
      </c>
      <c r="M643">
        <v>1487570400</v>
      </c>
      <c r="N643" s="8">
        <f t="shared" ref="N643:N706" si="31">(((M643/60)/60)/24)+DATE(1970,1,1)</f>
        <v>42786.25</v>
      </c>
      <c r="O643">
        <v>1489986000</v>
      </c>
      <c r="P643" s="8">
        <f t="shared" ref="P643:P706" si="32">(((O643/60)/60)/24)+DATE(1970,1,1)</f>
        <v>42814.208333333328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ht="15.75" hidden="1" customHeight="1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5">
        <f t="shared" si="30"/>
        <v>145</v>
      </c>
      <c r="G644" t="s">
        <v>20</v>
      </c>
      <c r="H644">
        <v>129</v>
      </c>
      <c r="I644" s="5">
        <f>IFERROR(E644/H644,"0")</f>
        <v>103.73643410852713</v>
      </c>
      <c r="J644" t="s">
        <v>15</v>
      </c>
      <c r="L644" t="s">
        <v>16</v>
      </c>
      <c r="M644">
        <v>1545026400</v>
      </c>
      <c r="N644" s="8">
        <f t="shared" si="31"/>
        <v>43451.25</v>
      </c>
      <c r="O644">
        <v>1545804000</v>
      </c>
      <c r="P644" s="8">
        <f t="shared" si="32"/>
        <v>43460.25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ht="15.75" customHeight="1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5">
        <f t="shared" si="30"/>
        <v>221</v>
      </c>
      <c r="G645" t="s">
        <v>20</v>
      </c>
      <c r="H645">
        <v>375</v>
      </c>
      <c r="I645" s="5">
        <f>IFERROR(E645/H645,"0")</f>
        <v>87.962666666666664</v>
      </c>
      <c r="J645" t="s">
        <v>21</v>
      </c>
      <c r="L645" t="s">
        <v>22</v>
      </c>
      <c r="M645">
        <v>1488348000</v>
      </c>
      <c r="N645" s="8">
        <f t="shared" si="31"/>
        <v>42795.25</v>
      </c>
      <c r="O645">
        <v>1489899600</v>
      </c>
      <c r="P645" s="8">
        <f t="shared" si="32"/>
        <v>42813.208333333328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ht="15.75" hidden="1" customHeight="1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5">
        <f t="shared" si="30"/>
        <v>48</v>
      </c>
      <c r="G646" t="s">
        <v>14</v>
      </c>
      <c r="H646">
        <v>2928</v>
      </c>
      <c r="I646" s="5">
        <f>IFERROR(E646/H646,"0")</f>
        <v>28</v>
      </c>
      <c r="J646" t="s">
        <v>15</v>
      </c>
      <c r="L646" t="s">
        <v>16</v>
      </c>
      <c r="M646">
        <v>1545112800</v>
      </c>
      <c r="N646" s="8">
        <f t="shared" si="31"/>
        <v>43452.25</v>
      </c>
      <c r="O646">
        <v>1546495200</v>
      </c>
      <c r="P646" s="8">
        <f t="shared" si="32"/>
        <v>43468.25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ht="15.75" hidden="1" customHeight="1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5">
        <f t="shared" si="30"/>
        <v>93</v>
      </c>
      <c r="G647" t="s">
        <v>14</v>
      </c>
      <c r="H647">
        <v>4697</v>
      </c>
      <c r="I647" s="5">
        <f>IFERROR(E647/H647,"0")</f>
        <v>37.999361294443261</v>
      </c>
      <c r="J647" t="s">
        <v>21</v>
      </c>
      <c r="L647" t="s">
        <v>22</v>
      </c>
      <c r="M647">
        <v>1537938000</v>
      </c>
      <c r="N647" s="8">
        <f t="shared" si="31"/>
        <v>43369.208333333328</v>
      </c>
      <c r="O647">
        <v>1539752400</v>
      </c>
      <c r="P647" s="8">
        <f t="shared" si="32"/>
        <v>43390.208333333328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ht="15.75" hidden="1" customHeight="1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5">
        <f t="shared" si="30"/>
        <v>89</v>
      </c>
      <c r="G648" t="s">
        <v>14</v>
      </c>
      <c r="H648">
        <v>2915</v>
      </c>
      <c r="I648" s="5">
        <f>IFERROR(E648/H648,"0")</f>
        <v>29.999313893653515</v>
      </c>
      <c r="J648" t="s">
        <v>21</v>
      </c>
      <c r="L648" t="s">
        <v>22</v>
      </c>
      <c r="M648">
        <v>1363150800</v>
      </c>
      <c r="N648" s="8">
        <f t="shared" si="31"/>
        <v>41346.208333333336</v>
      </c>
      <c r="O648">
        <v>1364101200</v>
      </c>
      <c r="P648" s="8">
        <f t="shared" si="32"/>
        <v>41357.208333333336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ht="15.75" hidden="1" customHeight="1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5">
        <f t="shared" si="30"/>
        <v>41</v>
      </c>
      <c r="G649" t="s">
        <v>14</v>
      </c>
      <c r="H649">
        <v>18</v>
      </c>
      <c r="I649" s="5">
        <f>IFERROR(E649/H649,"0")</f>
        <v>103.5</v>
      </c>
      <c r="J649" t="s">
        <v>21</v>
      </c>
      <c r="L649" t="s">
        <v>22</v>
      </c>
      <c r="M649">
        <v>1523250000</v>
      </c>
      <c r="N649" s="8">
        <f t="shared" si="31"/>
        <v>43199.208333333328</v>
      </c>
      <c r="O649">
        <v>1525323600</v>
      </c>
      <c r="P649" s="8">
        <f t="shared" si="32"/>
        <v>43223.208333333328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ht="15.75" hidden="1" customHeight="1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5">
        <f t="shared" si="30"/>
        <v>63</v>
      </c>
      <c r="G650" t="s">
        <v>74</v>
      </c>
      <c r="H650">
        <v>723</v>
      </c>
      <c r="I650" s="5">
        <f>IFERROR(E650/H650,"0")</f>
        <v>85.994467496542185</v>
      </c>
      <c r="J650" t="s">
        <v>21</v>
      </c>
      <c r="L650" t="s">
        <v>22</v>
      </c>
      <c r="M650">
        <v>1499317200</v>
      </c>
      <c r="N650" s="8">
        <f t="shared" si="31"/>
        <v>42922.208333333328</v>
      </c>
      <c r="O650">
        <v>1500872400</v>
      </c>
      <c r="P650" s="8">
        <f t="shared" si="32"/>
        <v>42940.208333333328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ht="15.75" hidden="1" customHeight="1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5">
        <f t="shared" si="30"/>
        <v>48</v>
      </c>
      <c r="G651" t="s">
        <v>14</v>
      </c>
      <c r="H651">
        <v>602</v>
      </c>
      <c r="I651" s="5">
        <f>IFERROR(E651/H651,"0")</f>
        <v>98.011627906976742</v>
      </c>
      <c r="J651" t="s">
        <v>98</v>
      </c>
      <c r="L651" t="s">
        <v>99</v>
      </c>
      <c r="M651">
        <v>1287550800</v>
      </c>
      <c r="N651" s="8">
        <f t="shared" si="31"/>
        <v>40471.208333333336</v>
      </c>
      <c r="O651">
        <v>1288501200</v>
      </c>
      <c r="P651" s="8">
        <f t="shared" si="32"/>
        <v>40482.208333333336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ht="15.75" hidden="1" customHeight="1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5">
        <f t="shared" si="30"/>
        <v>2</v>
      </c>
      <c r="G652" t="s">
        <v>14</v>
      </c>
      <c r="H652">
        <v>1</v>
      </c>
      <c r="I652" s="5">
        <f>IFERROR(E652/H652,"0")</f>
        <v>2</v>
      </c>
      <c r="J652" t="s">
        <v>21</v>
      </c>
      <c r="L652" t="s">
        <v>22</v>
      </c>
      <c r="M652">
        <v>1404795600</v>
      </c>
      <c r="N652" s="8">
        <f t="shared" si="31"/>
        <v>41828.208333333336</v>
      </c>
      <c r="O652">
        <v>1407128400</v>
      </c>
      <c r="P652" s="8">
        <f t="shared" si="32"/>
        <v>41855.208333333336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ht="15.75" hidden="1" customHeight="1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5">
        <f t="shared" si="30"/>
        <v>88</v>
      </c>
      <c r="G653" t="s">
        <v>14</v>
      </c>
      <c r="H653">
        <v>3868</v>
      </c>
      <c r="I653" s="5">
        <f>IFERROR(E653/H653,"0")</f>
        <v>44.994570837642193</v>
      </c>
      <c r="J653" t="s">
        <v>107</v>
      </c>
      <c r="L653" t="s">
        <v>108</v>
      </c>
      <c r="M653">
        <v>1393048800</v>
      </c>
      <c r="N653" s="8">
        <f t="shared" si="31"/>
        <v>41692.25</v>
      </c>
      <c r="O653">
        <v>1394344800</v>
      </c>
      <c r="P653" s="8">
        <f t="shared" si="32"/>
        <v>41707.25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ht="15.75" hidden="1" customHeight="1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5">
        <f t="shared" si="30"/>
        <v>127</v>
      </c>
      <c r="G654" t="s">
        <v>20</v>
      </c>
      <c r="H654">
        <v>409</v>
      </c>
      <c r="I654" s="5">
        <f>IFERROR(E654/H654,"0")</f>
        <v>31.012224938875306</v>
      </c>
      <c r="J654" t="s">
        <v>21</v>
      </c>
      <c r="L654" t="s">
        <v>22</v>
      </c>
      <c r="M654">
        <v>1470373200</v>
      </c>
      <c r="N654" s="8">
        <f t="shared" si="31"/>
        <v>42587.208333333328</v>
      </c>
      <c r="O654">
        <v>1474088400</v>
      </c>
      <c r="P654" s="8">
        <f t="shared" si="32"/>
        <v>42630.208333333328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ht="15.75" customHeight="1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5">
        <f t="shared" si="30"/>
        <v>2339</v>
      </c>
      <c r="G655" t="s">
        <v>20</v>
      </c>
      <c r="H655">
        <v>234</v>
      </c>
      <c r="I655" s="5">
        <f>IFERROR(E655/H655,"0")</f>
        <v>59.970085470085472</v>
      </c>
      <c r="J655" t="s">
        <v>21</v>
      </c>
      <c r="L655" t="s">
        <v>22</v>
      </c>
      <c r="M655">
        <v>1460091600</v>
      </c>
      <c r="N655" s="8">
        <f t="shared" si="31"/>
        <v>42468.208333333328</v>
      </c>
      <c r="O655">
        <v>1460264400</v>
      </c>
      <c r="P655" s="8">
        <f t="shared" si="32"/>
        <v>42470.208333333328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ht="15.75" customHeight="1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5">
        <f t="shared" si="30"/>
        <v>508</v>
      </c>
      <c r="G656" t="s">
        <v>20</v>
      </c>
      <c r="H656">
        <v>3016</v>
      </c>
      <c r="I656" s="5">
        <f>IFERROR(E656/H656,"0")</f>
        <v>58.9973474801061</v>
      </c>
      <c r="J656" t="s">
        <v>21</v>
      </c>
      <c r="L656" t="s">
        <v>22</v>
      </c>
      <c r="M656">
        <v>1440392400</v>
      </c>
      <c r="N656" s="8">
        <f t="shared" si="31"/>
        <v>42240.208333333328</v>
      </c>
      <c r="O656">
        <v>1440824400</v>
      </c>
      <c r="P656" s="8">
        <f t="shared" si="32"/>
        <v>42245.208333333328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ht="15.75" hidden="1" customHeight="1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5">
        <f t="shared" si="30"/>
        <v>191</v>
      </c>
      <c r="G657" t="s">
        <v>20</v>
      </c>
      <c r="H657">
        <v>264</v>
      </c>
      <c r="I657" s="5">
        <f>IFERROR(E657/H657,"0")</f>
        <v>50.045454545454547</v>
      </c>
      <c r="J657" t="s">
        <v>21</v>
      </c>
      <c r="L657" t="s">
        <v>22</v>
      </c>
      <c r="M657">
        <v>1488434400</v>
      </c>
      <c r="N657" s="8">
        <f t="shared" si="31"/>
        <v>42796.25</v>
      </c>
      <c r="O657">
        <v>1489554000</v>
      </c>
      <c r="P657" s="8">
        <f t="shared" si="32"/>
        <v>42809.208333333328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15.75" hidden="1" customHeight="1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5">
        <f t="shared" si="30"/>
        <v>42</v>
      </c>
      <c r="G658" t="s">
        <v>14</v>
      </c>
      <c r="H658">
        <v>504</v>
      </c>
      <c r="I658" s="5">
        <f>IFERROR(E658/H658,"0")</f>
        <v>98.966269841269835</v>
      </c>
      <c r="J658" t="s">
        <v>26</v>
      </c>
      <c r="L658" t="s">
        <v>27</v>
      </c>
      <c r="M658">
        <v>1514440800</v>
      </c>
      <c r="N658" s="8">
        <f t="shared" si="31"/>
        <v>43097.25</v>
      </c>
      <c r="O658">
        <v>1514872800</v>
      </c>
      <c r="P658" s="8">
        <f t="shared" si="32"/>
        <v>43102.25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ht="15.75" hidden="1" customHeight="1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5">
        <f t="shared" si="30"/>
        <v>8</v>
      </c>
      <c r="G659" t="s">
        <v>14</v>
      </c>
      <c r="H659">
        <v>14</v>
      </c>
      <c r="I659" s="5">
        <f>IFERROR(E659/H659,"0")</f>
        <v>58.857142857142854</v>
      </c>
      <c r="J659" t="s">
        <v>21</v>
      </c>
      <c r="L659" t="s">
        <v>22</v>
      </c>
      <c r="M659">
        <v>1514354400</v>
      </c>
      <c r="N659" s="8">
        <f t="shared" si="31"/>
        <v>43096.25</v>
      </c>
      <c r="O659">
        <v>1515736800</v>
      </c>
      <c r="P659" s="8">
        <f t="shared" si="32"/>
        <v>43112.25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ht="15.75" hidden="1" customHeight="1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5">
        <f t="shared" si="30"/>
        <v>60</v>
      </c>
      <c r="G660" t="s">
        <v>74</v>
      </c>
      <c r="H660">
        <v>390</v>
      </c>
      <c r="I660" s="5">
        <f>IFERROR(E660/H660,"0")</f>
        <v>81.010256410256417</v>
      </c>
      <c r="J660" t="s">
        <v>21</v>
      </c>
      <c r="L660" t="s">
        <v>22</v>
      </c>
      <c r="M660">
        <v>1440910800</v>
      </c>
      <c r="N660" s="8">
        <f t="shared" si="31"/>
        <v>42246.208333333328</v>
      </c>
      <c r="O660">
        <v>1442898000</v>
      </c>
      <c r="P660" s="8">
        <f t="shared" si="32"/>
        <v>42269.208333333328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ht="15.75" hidden="1" customHeight="1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5">
        <f t="shared" si="30"/>
        <v>47</v>
      </c>
      <c r="G661" t="s">
        <v>14</v>
      </c>
      <c r="H661">
        <v>750</v>
      </c>
      <c r="I661" s="5">
        <f>IFERROR(E661/H661,"0")</f>
        <v>76.013333333333335</v>
      </c>
      <c r="J661" t="s">
        <v>40</v>
      </c>
      <c r="L661" t="s">
        <v>41</v>
      </c>
      <c r="M661">
        <v>1296108000</v>
      </c>
      <c r="N661" s="8">
        <f t="shared" si="31"/>
        <v>40570.25</v>
      </c>
      <c r="O661">
        <v>1296194400</v>
      </c>
      <c r="P661" s="8">
        <f t="shared" si="32"/>
        <v>40571.25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ht="15.75" hidden="1" customHeight="1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5">
        <f t="shared" si="30"/>
        <v>82</v>
      </c>
      <c r="G662" t="s">
        <v>14</v>
      </c>
      <c r="H662">
        <v>77</v>
      </c>
      <c r="I662" s="5">
        <f>IFERROR(E662/H662,"0")</f>
        <v>96.597402597402592</v>
      </c>
      <c r="J662" t="s">
        <v>21</v>
      </c>
      <c r="L662" t="s">
        <v>22</v>
      </c>
      <c r="M662">
        <v>1440133200</v>
      </c>
      <c r="N662" s="8">
        <f t="shared" si="31"/>
        <v>42237.208333333328</v>
      </c>
      <c r="O662">
        <v>1440910800</v>
      </c>
      <c r="P662" s="8">
        <f t="shared" si="32"/>
        <v>42246.208333333328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ht="15.75" hidden="1" customHeight="1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5">
        <f t="shared" si="30"/>
        <v>54</v>
      </c>
      <c r="G663" t="s">
        <v>14</v>
      </c>
      <c r="H663">
        <v>752</v>
      </c>
      <c r="I663" s="5">
        <f>IFERROR(E663/H663,"0")</f>
        <v>76.957446808510639</v>
      </c>
      <c r="J663" t="s">
        <v>36</v>
      </c>
      <c r="L663" t="s">
        <v>37</v>
      </c>
      <c r="M663">
        <v>1332910800</v>
      </c>
      <c r="N663" s="8">
        <f t="shared" si="31"/>
        <v>40996.208333333336</v>
      </c>
      <c r="O663">
        <v>1335502800</v>
      </c>
      <c r="P663" s="8">
        <f t="shared" si="32"/>
        <v>41026.208333333336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ht="15.75" hidden="1" customHeight="1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5">
        <f t="shared" si="30"/>
        <v>98</v>
      </c>
      <c r="G664" t="s">
        <v>14</v>
      </c>
      <c r="H664">
        <v>131</v>
      </c>
      <c r="I664" s="5">
        <f>IFERROR(E664/H664,"0")</f>
        <v>67.984732824427482</v>
      </c>
      <c r="J664" t="s">
        <v>21</v>
      </c>
      <c r="L664" t="s">
        <v>22</v>
      </c>
      <c r="M664">
        <v>1544335200</v>
      </c>
      <c r="N664" s="8">
        <f t="shared" si="31"/>
        <v>43443.25</v>
      </c>
      <c r="O664">
        <v>1544680800</v>
      </c>
      <c r="P664" s="8">
        <f t="shared" si="32"/>
        <v>43447.25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ht="15.75" hidden="1" customHeight="1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5">
        <f t="shared" si="30"/>
        <v>77</v>
      </c>
      <c r="G665" t="s">
        <v>14</v>
      </c>
      <c r="H665">
        <v>87</v>
      </c>
      <c r="I665" s="5">
        <f>IFERROR(E665/H665,"0")</f>
        <v>88.781609195402297</v>
      </c>
      <c r="J665" t="s">
        <v>21</v>
      </c>
      <c r="L665" t="s">
        <v>22</v>
      </c>
      <c r="M665">
        <v>1286427600</v>
      </c>
      <c r="N665" s="8">
        <f t="shared" si="31"/>
        <v>40458.208333333336</v>
      </c>
      <c r="O665">
        <v>1288414800</v>
      </c>
      <c r="P665" s="8">
        <f t="shared" si="32"/>
        <v>40481.208333333336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ht="15.75" hidden="1" customHeight="1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5">
        <f t="shared" si="30"/>
        <v>33</v>
      </c>
      <c r="G666" t="s">
        <v>14</v>
      </c>
      <c r="H666">
        <v>1063</v>
      </c>
      <c r="I666" s="5">
        <f>IFERROR(E666/H666,"0")</f>
        <v>24.99623706491063</v>
      </c>
      <c r="J666" t="s">
        <v>21</v>
      </c>
      <c r="L666" t="s">
        <v>22</v>
      </c>
      <c r="M666">
        <v>1329717600</v>
      </c>
      <c r="N666" s="8">
        <f t="shared" si="31"/>
        <v>40959.25</v>
      </c>
      <c r="O666">
        <v>1330581600</v>
      </c>
      <c r="P666" s="8">
        <f t="shared" si="32"/>
        <v>40969.25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ht="15.75" customHeight="1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5">
        <f t="shared" si="30"/>
        <v>240</v>
      </c>
      <c r="G667" t="s">
        <v>20</v>
      </c>
      <c r="H667">
        <v>272</v>
      </c>
      <c r="I667" s="5">
        <f>IFERROR(E667/H667,"0")</f>
        <v>44.922794117647058</v>
      </c>
      <c r="J667" t="s">
        <v>21</v>
      </c>
      <c r="L667" t="s">
        <v>22</v>
      </c>
      <c r="M667">
        <v>1310187600</v>
      </c>
      <c r="N667" s="8">
        <f t="shared" si="31"/>
        <v>40733.208333333336</v>
      </c>
      <c r="O667">
        <v>1311397200</v>
      </c>
      <c r="P667" s="8">
        <f t="shared" si="32"/>
        <v>40747.208333333336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ht="15.75" hidden="1" customHeight="1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5">
        <f t="shared" si="30"/>
        <v>64</v>
      </c>
      <c r="G668" t="s">
        <v>74</v>
      </c>
      <c r="H668">
        <v>25</v>
      </c>
      <c r="I668" s="5">
        <f>IFERROR(E668/H668,"0")</f>
        <v>79.400000000000006</v>
      </c>
      <c r="J668" t="s">
        <v>21</v>
      </c>
      <c r="L668" t="s">
        <v>22</v>
      </c>
      <c r="M668">
        <v>1377838800</v>
      </c>
      <c r="N668" s="8">
        <f t="shared" si="31"/>
        <v>41516.208333333336</v>
      </c>
      <c r="O668">
        <v>1378357200</v>
      </c>
      <c r="P668" s="8">
        <f t="shared" si="32"/>
        <v>41522.208333333336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15.75" hidden="1" customHeight="1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5">
        <f t="shared" si="30"/>
        <v>176</v>
      </c>
      <c r="G669" t="s">
        <v>20</v>
      </c>
      <c r="H669">
        <v>419</v>
      </c>
      <c r="I669" s="5">
        <f>IFERROR(E669/H669,"0")</f>
        <v>29.009546539379475</v>
      </c>
      <c r="J669" t="s">
        <v>21</v>
      </c>
      <c r="L669" t="s">
        <v>22</v>
      </c>
      <c r="M669">
        <v>1410325200</v>
      </c>
      <c r="N669" s="8">
        <f t="shared" si="31"/>
        <v>41892.208333333336</v>
      </c>
      <c r="O669">
        <v>1411102800</v>
      </c>
      <c r="P669" s="8">
        <f t="shared" si="32"/>
        <v>41901.208333333336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15.75" hidden="1" customHeight="1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5">
        <f t="shared" si="30"/>
        <v>20</v>
      </c>
      <c r="G670" t="s">
        <v>14</v>
      </c>
      <c r="H670">
        <v>76</v>
      </c>
      <c r="I670" s="5">
        <f>IFERROR(E670/H670,"0")</f>
        <v>73.59210526315789</v>
      </c>
      <c r="J670" t="s">
        <v>21</v>
      </c>
      <c r="L670" t="s">
        <v>22</v>
      </c>
      <c r="M670">
        <v>1343797200</v>
      </c>
      <c r="N670" s="8">
        <f t="shared" si="31"/>
        <v>41122.208333333336</v>
      </c>
      <c r="O670">
        <v>1344834000</v>
      </c>
      <c r="P670" s="8">
        <f t="shared" si="32"/>
        <v>41134.208333333336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ht="15.75" customHeight="1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5">
        <f t="shared" si="30"/>
        <v>359</v>
      </c>
      <c r="G671" t="s">
        <v>20</v>
      </c>
      <c r="H671">
        <v>1621</v>
      </c>
      <c r="I671" s="5">
        <f>IFERROR(E671/H671,"0")</f>
        <v>107.97038864898211</v>
      </c>
      <c r="J671" t="s">
        <v>107</v>
      </c>
      <c r="L671" t="s">
        <v>108</v>
      </c>
      <c r="M671">
        <v>1498453200</v>
      </c>
      <c r="N671" s="8">
        <f t="shared" si="31"/>
        <v>42912.208333333328</v>
      </c>
      <c r="O671">
        <v>1499230800</v>
      </c>
      <c r="P671" s="8">
        <f t="shared" si="32"/>
        <v>42921.208333333328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15.75" customHeight="1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5">
        <f t="shared" si="30"/>
        <v>469</v>
      </c>
      <c r="G672" t="s">
        <v>20</v>
      </c>
      <c r="H672">
        <v>1101</v>
      </c>
      <c r="I672" s="5">
        <f>IFERROR(E672/H672,"0")</f>
        <v>68.987284287011803</v>
      </c>
      <c r="J672" t="s">
        <v>21</v>
      </c>
      <c r="L672" t="s">
        <v>22</v>
      </c>
      <c r="M672">
        <v>1456380000</v>
      </c>
      <c r="N672" s="8">
        <f t="shared" si="31"/>
        <v>42425.25</v>
      </c>
      <c r="O672">
        <v>1457416800</v>
      </c>
      <c r="P672" s="8">
        <f t="shared" si="32"/>
        <v>42437.25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15.75" hidden="1" customHeight="1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5">
        <f t="shared" si="30"/>
        <v>122</v>
      </c>
      <c r="G673" t="s">
        <v>20</v>
      </c>
      <c r="H673">
        <v>1073</v>
      </c>
      <c r="I673" s="5">
        <f>IFERROR(E673/H673,"0")</f>
        <v>111.02236719478098</v>
      </c>
      <c r="J673" t="s">
        <v>21</v>
      </c>
      <c r="L673" t="s">
        <v>22</v>
      </c>
      <c r="M673">
        <v>1280552400</v>
      </c>
      <c r="N673" s="8">
        <f t="shared" si="31"/>
        <v>40390.208333333336</v>
      </c>
      <c r="O673">
        <v>1280898000</v>
      </c>
      <c r="P673" s="8">
        <f t="shared" si="32"/>
        <v>40394.208333333336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ht="15.75" hidden="1" customHeight="1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5">
        <f t="shared" si="30"/>
        <v>56</v>
      </c>
      <c r="G674" t="s">
        <v>14</v>
      </c>
      <c r="H674">
        <v>4428</v>
      </c>
      <c r="I674" s="5">
        <f>IFERROR(E674/H674,"0")</f>
        <v>24.997515808491418</v>
      </c>
      <c r="J674" t="s">
        <v>26</v>
      </c>
      <c r="L674" t="s">
        <v>27</v>
      </c>
      <c r="M674">
        <v>1521608400</v>
      </c>
      <c r="N674" s="8">
        <f t="shared" si="31"/>
        <v>43180.208333333328</v>
      </c>
      <c r="O674">
        <v>1522472400</v>
      </c>
      <c r="P674" s="8">
        <f t="shared" si="32"/>
        <v>43190.208333333328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ht="15.75" hidden="1" customHeight="1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5">
        <f t="shared" si="30"/>
        <v>44</v>
      </c>
      <c r="G675" t="s">
        <v>14</v>
      </c>
      <c r="H675">
        <v>58</v>
      </c>
      <c r="I675" s="5">
        <f>IFERROR(E675/H675,"0")</f>
        <v>42.155172413793103</v>
      </c>
      <c r="J675" t="s">
        <v>107</v>
      </c>
      <c r="L675" t="s">
        <v>108</v>
      </c>
      <c r="M675">
        <v>1460696400</v>
      </c>
      <c r="N675" s="8">
        <f t="shared" si="31"/>
        <v>42475.208333333328</v>
      </c>
      <c r="O675">
        <v>1462510800</v>
      </c>
      <c r="P675" s="8">
        <f t="shared" si="32"/>
        <v>42496.208333333328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ht="15.75" hidden="1" customHeight="1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5">
        <f t="shared" si="30"/>
        <v>34</v>
      </c>
      <c r="G676" t="s">
        <v>74</v>
      </c>
      <c r="H676">
        <v>1218</v>
      </c>
      <c r="I676" s="5">
        <f>IFERROR(E676/H676,"0")</f>
        <v>47.003284072249592</v>
      </c>
      <c r="J676" t="s">
        <v>21</v>
      </c>
      <c r="L676" t="s">
        <v>22</v>
      </c>
      <c r="M676">
        <v>1313730000</v>
      </c>
      <c r="N676" s="8">
        <f t="shared" si="31"/>
        <v>40774.208333333336</v>
      </c>
      <c r="O676">
        <v>1317790800</v>
      </c>
      <c r="P676" s="8">
        <f t="shared" si="32"/>
        <v>40821.208333333336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ht="15.75" hidden="1" customHeight="1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5">
        <f t="shared" si="30"/>
        <v>123</v>
      </c>
      <c r="G677" t="s">
        <v>20</v>
      </c>
      <c r="H677">
        <v>331</v>
      </c>
      <c r="I677" s="5">
        <f>IFERROR(E677/H677,"0")</f>
        <v>36.0392749244713</v>
      </c>
      <c r="J677" t="s">
        <v>21</v>
      </c>
      <c r="L677" t="s">
        <v>22</v>
      </c>
      <c r="M677">
        <v>1568178000</v>
      </c>
      <c r="N677" s="8">
        <f t="shared" si="31"/>
        <v>43719.208333333328</v>
      </c>
      <c r="O677">
        <v>1568782800</v>
      </c>
      <c r="P677" s="8">
        <f t="shared" si="32"/>
        <v>43726.208333333328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ht="15.75" hidden="1" customHeight="1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5">
        <f t="shared" si="30"/>
        <v>190</v>
      </c>
      <c r="G678" t="s">
        <v>20</v>
      </c>
      <c r="H678">
        <v>1170</v>
      </c>
      <c r="I678" s="5">
        <f>IFERROR(E678/H678,"0")</f>
        <v>101.03760683760684</v>
      </c>
      <c r="J678" t="s">
        <v>21</v>
      </c>
      <c r="L678" t="s">
        <v>22</v>
      </c>
      <c r="M678">
        <v>1348635600</v>
      </c>
      <c r="N678" s="8">
        <f t="shared" si="31"/>
        <v>41178.208333333336</v>
      </c>
      <c r="O678">
        <v>1349413200</v>
      </c>
      <c r="P678" s="8">
        <f t="shared" si="32"/>
        <v>41187.208333333336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ht="15.75" hidden="1" customHeight="1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5">
        <f t="shared" si="30"/>
        <v>84</v>
      </c>
      <c r="G679" t="s">
        <v>14</v>
      </c>
      <c r="H679">
        <v>111</v>
      </c>
      <c r="I679" s="5">
        <f>IFERROR(E679/H679,"0")</f>
        <v>39.927927927927925</v>
      </c>
      <c r="J679" t="s">
        <v>21</v>
      </c>
      <c r="L679" t="s">
        <v>22</v>
      </c>
      <c r="M679">
        <v>1468126800</v>
      </c>
      <c r="N679" s="8">
        <f t="shared" si="31"/>
        <v>42561.208333333328</v>
      </c>
      <c r="O679">
        <v>1472446800</v>
      </c>
      <c r="P679" s="8">
        <f t="shared" si="32"/>
        <v>42611.208333333328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ht="15.75" hidden="1" customHeight="1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5">
        <f t="shared" si="30"/>
        <v>18</v>
      </c>
      <c r="G680" t="s">
        <v>74</v>
      </c>
      <c r="H680">
        <v>215</v>
      </c>
      <c r="I680" s="5">
        <f>IFERROR(E680/H680,"0")</f>
        <v>83.158139534883716</v>
      </c>
      <c r="J680" t="s">
        <v>21</v>
      </c>
      <c r="L680" t="s">
        <v>22</v>
      </c>
      <c r="M680">
        <v>1547877600</v>
      </c>
      <c r="N680" s="8">
        <f t="shared" si="31"/>
        <v>43484.25</v>
      </c>
      <c r="O680">
        <v>1548050400</v>
      </c>
      <c r="P680" s="8">
        <f t="shared" si="32"/>
        <v>43486.25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ht="15.75" customHeight="1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5">
        <f t="shared" si="30"/>
        <v>1037</v>
      </c>
      <c r="G681" t="s">
        <v>20</v>
      </c>
      <c r="H681">
        <v>363</v>
      </c>
      <c r="I681" s="5">
        <f>IFERROR(E681/H681,"0")</f>
        <v>39.97520661157025</v>
      </c>
      <c r="J681" t="s">
        <v>21</v>
      </c>
      <c r="L681" t="s">
        <v>22</v>
      </c>
      <c r="M681">
        <v>1571374800</v>
      </c>
      <c r="N681" s="8">
        <f t="shared" si="31"/>
        <v>43756.208333333328</v>
      </c>
      <c r="O681">
        <v>1571806800</v>
      </c>
      <c r="P681" s="8">
        <f t="shared" si="32"/>
        <v>43761.208333333328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15.75" hidden="1" customHeight="1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5">
        <f t="shared" si="30"/>
        <v>97</v>
      </c>
      <c r="G682" t="s">
        <v>14</v>
      </c>
      <c r="H682">
        <v>2955</v>
      </c>
      <c r="I682" s="5">
        <f>IFERROR(E682/H682,"0")</f>
        <v>47.993908629441627</v>
      </c>
      <c r="J682" t="s">
        <v>21</v>
      </c>
      <c r="L682" t="s">
        <v>22</v>
      </c>
      <c r="M682">
        <v>1576303200</v>
      </c>
      <c r="N682" s="8">
        <f t="shared" si="31"/>
        <v>43813.25</v>
      </c>
      <c r="O682">
        <v>1576476000</v>
      </c>
      <c r="P682" s="8">
        <f t="shared" si="32"/>
        <v>43815.25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15.75" hidden="1" customHeight="1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5">
        <f t="shared" si="30"/>
        <v>86</v>
      </c>
      <c r="G683" t="s">
        <v>14</v>
      </c>
      <c r="H683">
        <v>1657</v>
      </c>
      <c r="I683" s="5">
        <f>IFERROR(E683/H683,"0")</f>
        <v>95.978877489438744</v>
      </c>
      <c r="J683" t="s">
        <v>21</v>
      </c>
      <c r="L683" t="s">
        <v>22</v>
      </c>
      <c r="M683">
        <v>1324447200</v>
      </c>
      <c r="N683" s="8">
        <f t="shared" si="31"/>
        <v>40898.25</v>
      </c>
      <c r="O683">
        <v>1324965600</v>
      </c>
      <c r="P683" s="8">
        <f t="shared" si="32"/>
        <v>40904.25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ht="15.75" hidden="1" customHeight="1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5">
        <f t="shared" si="30"/>
        <v>150</v>
      </c>
      <c r="G684" t="s">
        <v>20</v>
      </c>
      <c r="H684">
        <v>103</v>
      </c>
      <c r="I684" s="5">
        <f>IFERROR(E684/H684,"0")</f>
        <v>78.728155339805824</v>
      </c>
      <c r="J684" t="s">
        <v>21</v>
      </c>
      <c r="L684" t="s">
        <v>22</v>
      </c>
      <c r="M684">
        <v>1386741600</v>
      </c>
      <c r="N684" s="8">
        <f t="shared" si="31"/>
        <v>41619.25</v>
      </c>
      <c r="O684">
        <v>1387519200</v>
      </c>
      <c r="P684" s="8">
        <f t="shared" si="32"/>
        <v>41628.25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ht="15.75" customHeight="1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5">
        <f t="shared" si="30"/>
        <v>358</v>
      </c>
      <c r="G685" t="s">
        <v>20</v>
      </c>
      <c r="H685">
        <v>147</v>
      </c>
      <c r="I685" s="5">
        <f>IFERROR(E685/H685,"0")</f>
        <v>56.081632653061227</v>
      </c>
      <c r="J685" t="s">
        <v>21</v>
      </c>
      <c r="L685" t="s">
        <v>22</v>
      </c>
      <c r="M685">
        <v>1537074000</v>
      </c>
      <c r="N685" s="8">
        <f t="shared" si="31"/>
        <v>43359.208333333328</v>
      </c>
      <c r="O685">
        <v>1537246800</v>
      </c>
      <c r="P685" s="8">
        <f t="shared" si="32"/>
        <v>43361.208333333328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ht="15.75" customHeight="1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5">
        <f t="shared" si="30"/>
        <v>543</v>
      </c>
      <c r="G686" t="s">
        <v>20</v>
      </c>
      <c r="H686">
        <v>110</v>
      </c>
      <c r="I686" s="5">
        <f>IFERROR(E686/H686,"0")</f>
        <v>69.090909090909093</v>
      </c>
      <c r="J686" t="s">
        <v>15</v>
      </c>
      <c r="L686" t="s">
        <v>16</v>
      </c>
      <c r="M686">
        <v>1277787600</v>
      </c>
      <c r="N686" s="8">
        <f t="shared" si="31"/>
        <v>40358.208333333336</v>
      </c>
      <c r="O686">
        <v>1279515600</v>
      </c>
      <c r="P686" s="8">
        <f t="shared" si="32"/>
        <v>40378.208333333336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ht="15.75" hidden="1" customHeight="1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5">
        <f t="shared" si="30"/>
        <v>68</v>
      </c>
      <c r="G687" t="s">
        <v>14</v>
      </c>
      <c r="H687">
        <v>926</v>
      </c>
      <c r="I687" s="5">
        <f>IFERROR(E687/H687,"0")</f>
        <v>102.05291576673866</v>
      </c>
      <c r="J687" t="s">
        <v>15</v>
      </c>
      <c r="L687" t="s">
        <v>16</v>
      </c>
      <c r="M687">
        <v>1440306000</v>
      </c>
      <c r="N687" s="8">
        <f t="shared" si="31"/>
        <v>42239.208333333328</v>
      </c>
      <c r="O687">
        <v>1442379600</v>
      </c>
      <c r="P687" s="8">
        <f t="shared" si="32"/>
        <v>42263.208333333328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ht="15.75" hidden="1" customHeight="1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5">
        <f t="shared" si="30"/>
        <v>192</v>
      </c>
      <c r="G688" t="s">
        <v>20</v>
      </c>
      <c r="H688">
        <v>134</v>
      </c>
      <c r="I688" s="5">
        <f>IFERROR(E688/H688,"0")</f>
        <v>107.32089552238806</v>
      </c>
      <c r="J688" t="s">
        <v>21</v>
      </c>
      <c r="L688" t="s">
        <v>22</v>
      </c>
      <c r="M688">
        <v>1522126800</v>
      </c>
      <c r="N688" s="8">
        <f t="shared" si="31"/>
        <v>43186.208333333328</v>
      </c>
      <c r="O688">
        <v>1523077200</v>
      </c>
      <c r="P688" s="8">
        <f t="shared" si="32"/>
        <v>43197.208333333328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ht="15.75" customHeight="1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5">
        <f t="shared" si="30"/>
        <v>932</v>
      </c>
      <c r="G689" t="s">
        <v>20</v>
      </c>
      <c r="H689">
        <v>269</v>
      </c>
      <c r="I689" s="5">
        <f>IFERROR(E689/H689,"0")</f>
        <v>51.970260223048328</v>
      </c>
      <c r="J689" t="s">
        <v>21</v>
      </c>
      <c r="L689" t="s">
        <v>22</v>
      </c>
      <c r="M689">
        <v>1489298400</v>
      </c>
      <c r="N689" s="8">
        <f t="shared" si="31"/>
        <v>42806.25</v>
      </c>
      <c r="O689">
        <v>1489554000</v>
      </c>
      <c r="P689" s="8">
        <f t="shared" si="32"/>
        <v>42809.208333333328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ht="15.75" customHeight="1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5">
        <f t="shared" si="30"/>
        <v>429</v>
      </c>
      <c r="G690" t="s">
        <v>20</v>
      </c>
      <c r="H690">
        <v>175</v>
      </c>
      <c r="I690" s="5">
        <f>IFERROR(E690/H690,"0")</f>
        <v>71.137142857142862</v>
      </c>
      <c r="J690" t="s">
        <v>21</v>
      </c>
      <c r="L690" t="s">
        <v>22</v>
      </c>
      <c r="M690">
        <v>1547100000</v>
      </c>
      <c r="N690" s="8">
        <f t="shared" si="31"/>
        <v>43475.25</v>
      </c>
      <c r="O690">
        <v>1548482400</v>
      </c>
      <c r="P690" s="8">
        <f t="shared" si="32"/>
        <v>43491.25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ht="15.75" hidden="1" customHeight="1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5">
        <f t="shared" si="30"/>
        <v>101</v>
      </c>
      <c r="G691" t="s">
        <v>20</v>
      </c>
      <c r="H691">
        <v>69</v>
      </c>
      <c r="I691" s="5">
        <f>IFERROR(E691/H691,"0")</f>
        <v>106.49275362318841</v>
      </c>
      <c r="J691" t="s">
        <v>21</v>
      </c>
      <c r="L691" t="s">
        <v>22</v>
      </c>
      <c r="M691">
        <v>1383022800</v>
      </c>
      <c r="N691" s="8">
        <f t="shared" si="31"/>
        <v>41576.208333333336</v>
      </c>
      <c r="O691">
        <v>1384063200</v>
      </c>
      <c r="P691" s="8">
        <f t="shared" si="32"/>
        <v>41588.25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ht="15.75" customHeight="1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5">
        <f t="shared" si="30"/>
        <v>227</v>
      </c>
      <c r="G692" t="s">
        <v>20</v>
      </c>
      <c r="H692">
        <v>190</v>
      </c>
      <c r="I692" s="5">
        <f>IFERROR(E692/H692,"0")</f>
        <v>42.93684210526316</v>
      </c>
      <c r="J692" t="s">
        <v>21</v>
      </c>
      <c r="L692" t="s">
        <v>22</v>
      </c>
      <c r="M692">
        <v>1322373600</v>
      </c>
      <c r="N692" s="8">
        <f t="shared" si="31"/>
        <v>40874.25</v>
      </c>
      <c r="O692">
        <v>1322892000</v>
      </c>
      <c r="P692" s="8">
        <f t="shared" si="32"/>
        <v>40880.25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ht="15.75" hidden="1" customHeight="1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5">
        <f t="shared" si="30"/>
        <v>142</v>
      </c>
      <c r="G693" t="s">
        <v>20</v>
      </c>
      <c r="H693">
        <v>237</v>
      </c>
      <c r="I693" s="5">
        <f>IFERROR(E693/H693,"0")</f>
        <v>30.037974683544302</v>
      </c>
      <c r="J693" t="s">
        <v>21</v>
      </c>
      <c r="L693" t="s">
        <v>22</v>
      </c>
      <c r="M693">
        <v>1349240400</v>
      </c>
      <c r="N693" s="8">
        <f t="shared" si="31"/>
        <v>41185.208333333336</v>
      </c>
      <c r="O693">
        <v>1350709200</v>
      </c>
      <c r="P693" s="8">
        <f t="shared" si="32"/>
        <v>41202.208333333336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ht="15.75" hidden="1" customHeight="1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5">
        <f t="shared" si="30"/>
        <v>91</v>
      </c>
      <c r="G694" t="s">
        <v>14</v>
      </c>
      <c r="H694">
        <v>77</v>
      </c>
      <c r="I694" s="5">
        <f>IFERROR(E694/H694,"0")</f>
        <v>70.623376623376629</v>
      </c>
      <c r="J694" t="s">
        <v>40</v>
      </c>
      <c r="L694" t="s">
        <v>41</v>
      </c>
      <c r="M694">
        <v>1562648400</v>
      </c>
      <c r="N694" s="8">
        <f t="shared" si="31"/>
        <v>43655.208333333328</v>
      </c>
      <c r="O694">
        <v>1564203600</v>
      </c>
      <c r="P694" s="8">
        <f t="shared" si="32"/>
        <v>43673.208333333328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15.75" hidden="1" customHeight="1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5">
        <f t="shared" si="30"/>
        <v>64</v>
      </c>
      <c r="G695" t="s">
        <v>14</v>
      </c>
      <c r="H695">
        <v>1748</v>
      </c>
      <c r="I695" s="5">
        <f>IFERROR(E695/H695,"0")</f>
        <v>66.016018306636155</v>
      </c>
      <c r="J695" t="s">
        <v>21</v>
      </c>
      <c r="L695" t="s">
        <v>22</v>
      </c>
      <c r="M695">
        <v>1508216400</v>
      </c>
      <c r="N695" s="8">
        <f t="shared" si="31"/>
        <v>43025.208333333328</v>
      </c>
      <c r="O695">
        <v>1509685200</v>
      </c>
      <c r="P695" s="8">
        <f t="shared" si="32"/>
        <v>43042.208333333328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ht="15.75" hidden="1" customHeight="1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5">
        <f t="shared" si="30"/>
        <v>84</v>
      </c>
      <c r="G696" t="s">
        <v>14</v>
      </c>
      <c r="H696">
        <v>79</v>
      </c>
      <c r="I696" s="5">
        <f>IFERROR(E696/H696,"0")</f>
        <v>96.911392405063296</v>
      </c>
      <c r="J696" t="s">
        <v>21</v>
      </c>
      <c r="L696" t="s">
        <v>22</v>
      </c>
      <c r="M696">
        <v>1511762400</v>
      </c>
      <c r="N696" s="8">
        <f t="shared" si="31"/>
        <v>43066.25</v>
      </c>
      <c r="O696">
        <v>1514959200</v>
      </c>
      <c r="P696" s="8">
        <f t="shared" si="32"/>
        <v>43103.25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ht="15.75" hidden="1" customHeight="1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5">
        <f t="shared" si="30"/>
        <v>134</v>
      </c>
      <c r="G697" t="s">
        <v>20</v>
      </c>
      <c r="H697">
        <v>196</v>
      </c>
      <c r="I697" s="5">
        <f>IFERROR(E697/H697,"0")</f>
        <v>62.867346938775512</v>
      </c>
      <c r="J697" t="s">
        <v>107</v>
      </c>
      <c r="L697" t="s">
        <v>108</v>
      </c>
      <c r="M697">
        <v>1447480800</v>
      </c>
      <c r="N697" s="8">
        <f t="shared" si="31"/>
        <v>42322.25</v>
      </c>
      <c r="O697">
        <v>1448863200</v>
      </c>
      <c r="P697" s="8">
        <f t="shared" si="32"/>
        <v>42338.25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ht="15.75" hidden="1" customHeight="1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5">
        <f t="shared" si="30"/>
        <v>59</v>
      </c>
      <c r="G698" t="s">
        <v>14</v>
      </c>
      <c r="H698">
        <v>889</v>
      </c>
      <c r="I698" s="5">
        <f>IFERROR(E698/H698,"0")</f>
        <v>108.98537682789652</v>
      </c>
      <c r="J698" t="s">
        <v>21</v>
      </c>
      <c r="L698" t="s">
        <v>22</v>
      </c>
      <c r="M698">
        <v>1429506000</v>
      </c>
      <c r="N698" s="8">
        <f t="shared" si="31"/>
        <v>42114.208333333328</v>
      </c>
      <c r="O698">
        <v>1429592400</v>
      </c>
      <c r="P698" s="8">
        <f t="shared" si="32"/>
        <v>42115.208333333328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15.75" hidden="1" customHeight="1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5">
        <f t="shared" si="30"/>
        <v>153</v>
      </c>
      <c r="G699" t="s">
        <v>20</v>
      </c>
      <c r="H699">
        <v>7295</v>
      </c>
      <c r="I699" s="5">
        <f>IFERROR(E699/H699,"0")</f>
        <v>26.999314599040439</v>
      </c>
      <c r="J699" t="s">
        <v>21</v>
      </c>
      <c r="L699" t="s">
        <v>22</v>
      </c>
      <c r="M699">
        <v>1522472400</v>
      </c>
      <c r="N699" s="8">
        <f t="shared" si="31"/>
        <v>43190.208333333328</v>
      </c>
      <c r="O699">
        <v>1522645200</v>
      </c>
      <c r="P699" s="8">
        <f t="shared" si="32"/>
        <v>43192.208333333328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ht="15.75" customHeight="1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5">
        <f t="shared" si="30"/>
        <v>447</v>
      </c>
      <c r="G700" t="s">
        <v>20</v>
      </c>
      <c r="H700">
        <v>2893</v>
      </c>
      <c r="I700" s="5">
        <f>IFERROR(E700/H700,"0")</f>
        <v>65.004147943311438</v>
      </c>
      <c r="J700" t="s">
        <v>15</v>
      </c>
      <c r="L700" t="s">
        <v>16</v>
      </c>
      <c r="M700">
        <v>1322114400</v>
      </c>
      <c r="N700" s="8">
        <f t="shared" si="31"/>
        <v>40871.25</v>
      </c>
      <c r="O700">
        <v>1323324000</v>
      </c>
      <c r="P700" s="8">
        <f t="shared" si="32"/>
        <v>40885.25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ht="15.75" hidden="1" customHeight="1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5">
        <f t="shared" si="30"/>
        <v>84</v>
      </c>
      <c r="G701" t="s">
        <v>14</v>
      </c>
      <c r="H701">
        <v>56</v>
      </c>
      <c r="I701" s="5">
        <f>IFERROR(E701/H701,"0")</f>
        <v>111.51785714285714</v>
      </c>
      <c r="J701" t="s">
        <v>21</v>
      </c>
      <c r="L701" t="s">
        <v>22</v>
      </c>
      <c r="M701">
        <v>1561438800</v>
      </c>
      <c r="N701" s="8">
        <f t="shared" si="31"/>
        <v>43641.208333333328</v>
      </c>
      <c r="O701">
        <v>1561525200</v>
      </c>
      <c r="P701" s="8">
        <f t="shared" si="32"/>
        <v>43642.208333333328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15.75" hidden="1" customHeight="1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5">
        <f t="shared" si="30"/>
        <v>3</v>
      </c>
      <c r="G702" t="s">
        <v>14</v>
      </c>
      <c r="H702">
        <v>1</v>
      </c>
      <c r="I702" s="5">
        <f>IFERROR(E702/H702,"0")</f>
        <v>3</v>
      </c>
      <c r="J702" t="s">
        <v>21</v>
      </c>
      <c r="L702" t="s">
        <v>22</v>
      </c>
      <c r="M702">
        <v>1264399200</v>
      </c>
      <c r="N702" s="8">
        <f t="shared" si="31"/>
        <v>40203.25</v>
      </c>
      <c r="O702">
        <v>1265695200</v>
      </c>
      <c r="P702" s="8">
        <f t="shared" si="32"/>
        <v>40218.25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15.75" hidden="1" customHeight="1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5">
        <f t="shared" si="30"/>
        <v>175</v>
      </c>
      <c r="G703" t="s">
        <v>20</v>
      </c>
      <c r="H703">
        <v>820</v>
      </c>
      <c r="I703" s="5">
        <f>IFERROR(E703/H703,"0")</f>
        <v>110.99268292682927</v>
      </c>
      <c r="J703" t="s">
        <v>21</v>
      </c>
      <c r="L703" t="s">
        <v>22</v>
      </c>
      <c r="M703">
        <v>1301202000</v>
      </c>
      <c r="N703" s="8">
        <f t="shared" si="31"/>
        <v>40629.208333333336</v>
      </c>
      <c r="O703">
        <v>1301806800</v>
      </c>
      <c r="P703" s="8">
        <f t="shared" si="32"/>
        <v>40636.208333333336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15.75" hidden="1" customHeight="1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5">
        <f t="shared" si="30"/>
        <v>54</v>
      </c>
      <c r="G704" t="s">
        <v>14</v>
      </c>
      <c r="H704">
        <v>83</v>
      </c>
      <c r="I704" s="5">
        <f>IFERROR(E704/H704,"0")</f>
        <v>56.746987951807228</v>
      </c>
      <c r="J704" t="s">
        <v>21</v>
      </c>
      <c r="L704" t="s">
        <v>22</v>
      </c>
      <c r="M704">
        <v>1374469200</v>
      </c>
      <c r="N704" s="8">
        <f t="shared" si="31"/>
        <v>41477.208333333336</v>
      </c>
      <c r="O704">
        <v>1374901200</v>
      </c>
      <c r="P704" s="8">
        <f t="shared" si="32"/>
        <v>41482.208333333336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ht="15.75" customHeight="1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5">
        <f t="shared" si="30"/>
        <v>312</v>
      </c>
      <c r="G705" t="s">
        <v>20</v>
      </c>
      <c r="H705">
        <v>2038</v>
      </c>
      <c r="I705" s="5">
        <f>IFERROR(E705/H705,"0")</f>
        <v>97.020608439646708</v>
      </c>
      <c r="J705" t="s">
        <v>21</v>
      </c>
      <c r="L705" t="s">
        <v>22</v>
      </c>
      <c r="M705">
        <v>1334984400</v>
      </c>
      <c r="N705" s="8">
        <f t="shared" si="31"/>
        <v>41020.208333333336</v>
      </c>
      <c r="O705">
        <v>1336453200</v>
      </c>
      <c r="P705" s="8">
        <f t="shared" si="32"/>
        <v>41037.208333333336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15.75" hidden="1" customHeight="1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5">
        <f t="shared" si="30"/>
        <v>123</v>
      </c>
      <c r="G706" t="s">
        <v>20</v>
      </c>
      <c r="H706">
        <v>116</v>
      </c>
      <c r="I706" s="5">
        <f>IFERROR(E706/H706,"0")</f>
        <v>92.08620689655173</v>
      </c>
      <c r="J706" t="s">
        <v>21</v>
      </c>
      <c r="L706" t="s">
        <v>22</v>
      </c>
      <c r="M706">
        <v>1467608400</v>
      </c>
      <c r="N706" s="8">
        <f t="shared" si="31"/>
        <v>42555.208333333328</v>
      </c>
      <c r="O706">
        <v>1468904400</v>
      </c>
      <c r="P706" s="8">
        <f t="shared" si="32"/>
        <v>42570.208333333328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ht="15.75" hidden="1" customHeight="1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5">
        <f t="shared" ref="F707:F770" si="33">ROUND((E707/D707)*100,0)</f>
        <v>99</v>
      </c>
      <c r="G707" t="s">
        <v>14</v>
      </c>
      <c r="H707">
        <v>2025</v>
      </c>
      <c r="I707" s="5">
        <f>IFERROR(E707/H707,"0")</f>
        <v>82.986666666666665</v>
      </c>
      <c r="J707" t="s">
        <v>40</v>
      </c>
      <c r="L707" t="s">
        <v>41</v>
      </c>
      <c r="M707">
        <v>1386741600</v>
      </c>
      <c r="N707" s="8">
        <f t="shared" ref="N707:N770" si="34">(((M707/60)/60)/24)+DATE(1970,1,1)</f>
        <v>41619.25</v>
      </c>
      <c r="O707">
        <v>1387087200</v>
      </c>
      <c r="P707" s="8">
        <f t="shared" ref="P707:P770" si="35">(((O707/60)/60)/24)+DATE(1970,1,1)</f>
        <v>41623.25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15.75" hidden="1" customHeight="1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5">
        <f t="shared" si="33"/>
        <v>128</v>
      </c>
      <c r="G708" t="s">
        <v>20</v>
      </c>
      <c r="H708">
        <v>1345</v>
      </c>
      <c r="I708" s="5">
        <f>IFERROR(E708/H708,"0")</f>
        <v>103.03791821561339</v>
      </c>
      <c r="J708" t="s">
        <v>26</v>
      </c>
      <c r="L708" t="s">
        <v>27</v>
      </c>
      <c r="M708">
        <v>1546754400</v>
      </c>
      <c r="N708" s="8">
        <f t="shared" si="34"/>
        <v>43471.25</v>
      </c>
      <c r="O708">
        <v>1547445600</v>
      </c>
      <c r="P708" s="8">
        <f t="shared" si="35"/>
        <v>43479.25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15.75" hidden="1" customHeight="1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5">
        <f t="shared" si="33"/>
        <v>159</v>
      </c>
      <c r="G709" t="s">
        <v>20</v>
      </c>
      <c r="H709">
        <v>168</v>
      </c>
      <c r="I709" s="5">
        <f>IFERROR(E709/H709,"0")</f>
        <v>68.922619047619051</v>
      </c>
      <c r="J709" t="s">
        <v>21</v>
      </c>
      <c r="L709" t="s">
        <v>22</v>
      </c>
      <c r="M709">
        <v>1544248800</v>
      </c>
      <c r="N709" s="8">
        <f t="shared" si="34"/>
        <v>43442.25</v>
      </c>
      <c r="O709">
        <v>1547359200</v>
      </c>
      <c r="P709" s="8">
        <f t="shared" si="35"/>
        <v>43478.25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ht="15.75" customHeight="1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5">
        <f t="shared" si="33"/>
        <v>707</v>
      </c>
      <c r="G710" t="s">
        <v>20</v>
      </c>
      <c r="H710">
        <v>137</v>
      </c>
      <c r="I710" s="5">
        <f>IFERROR(E710/H710,"0")</f>
        <v>87.737226277372258</v>
      </c>
      <c r="J710" t="s">
        <v>98</v>
      </c>
      <c r="L710" t="s">
        <v>99</v>
      </c>
      <c r="M710">
        <v>1495429200</v>
      </c>
      <c r="N710" s="8">
        <f t="shared" si="34"/>
        <v>42877.208333333328</v>
      </c>
      <c r="O710">
        <v>1496293200</v>
      </c>
      <c r="P710" s="8">
        <f t="shared" si="35"/>
        <v>42887.208333333328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ht="15.75" hidden="1" customHeight="1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5">
        <f t="shared" si="33"/>
        <v>142</v>
      </c>
      <c r="G711" t="s">
        <v>20</v>
      </c>
      <c r="H711">
        <v>186</v>
      </c>
      <c r="I711" s="5">
        <f>IFERROR(E711/H711,"0")</f>
        <v>75.021505376344081</v>
      </c>
      <c r="J711" t="s">
        <v>107</v>
      </c>
      <c r="L711" t="s">
        <v>108</v>
      </c>
      <c r="M711">
        <v>1334811600</v>
      </c>
      <c r="N711" s="8">
        <f t="shared" si="34"/>
        <v>41018.208333333336</v>
      </c>
      <c r="O711">
        <v>1335416400</v>
      </c>
      <c r="P711" s="8">
        <f t="shared" si="35"/>
        <v>41025.208333333336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15.75" hidden="1" customHeight="1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5">
        <f t="shared" si="33"/>
        <v>148</v>
      </c>
      <c r="G712" t="s">
        <v>20</v>
      </c>
      <c r="H712">
        <v>125</v>
      </c>
      <c r="I712" s="5">
        <f>IFERROR(E712/H712,"0")</f>
        <v>50.863999999999997</v>
      </c>
      <c r="J712" t="s">
        <v>21</v>
      </c>
      <c r="L712" t="s">
        <v>22</v>
      </c>
      <c r="M712">
        <v>1531544400</v>
      </c>
      <c r="N712" s="8">
        <f t="shared" si="34"/>
        <v>43295.208333333328</v>
      </c>
      <c r="O712">
        <v>1532149200</v>
      </c>
      <c r="P712" s="8">
        <f t="shared" si="35"/>
        <v>43302.208333333328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15.75" hidden="1" customHeight="1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5">
        <f t="shared" si="33"/>
        <v>20</v>
      </c>
      <c r="G713" t="s">
        <v>14</v>
      </c>
      <c r="H713">
        <v>14</v>
      </c>
      <c r="I713" s="5">
        <f>IFERROR(E713/H713,"0")</f>
        <v>90</v>
      </c>
      <c r="J713" t="s">
        <v>107</v>
      </c>
      <c r="L713" t="s">
        <v>108</v>
      </c>
      <c r="M713">
        <v>1453615200</v>
      </c>
      <c r="N713" s="8">
        <f t="shared" si="34"/>
        <v>42393.25</v>
      </c>
      <c r="O713">
        <v>1453788000</v>
      </c>
      <c r="P713" s="8">
        <f t="shared" si="35"/>
        <v>42395.25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15.75" customHeight="1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5">
        <f t="shared" si="33"/>
        <v>1841</v>
      </c>
      <c r="G714" t="s">
        <v>20</v>
      </c>
      <c r="H714">
        <v>202</v>
      </c>
      <c r="I714" s="5">
        <f>IFERROR(E714/H714,"0")</f>
        <v>72.896039603960389</v>
      </c>
      <c r="J714" t="s">
        <v>21</v>
      </c>
      <c r="L714" t="s">
        <v>22</v>
      </c>
      <c r="M714">
        <v>1467954000</v>
      </c>
      <c r="N714" s="8">
        <f t="shared" si="34"/>
        <v>42559.208333333328</v>
      </c>
      <c r="O714">
        <v>1471496400</v>
      </c>
      <c r="P714" s="8">
        <f t="shared" si="35"/>
        <v>42600.208333333328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ht="15.75" hidden="1" customHeight="1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5">
        <f t="shared" si="33"/>
        <v>162</v>
      </c>
      <c r="G715" t="s">
        <v>20</v>
      </c>
      <c r="H715">
        <v>103</v>
      </c>
      <c r="I715" s="5">
        <f>IFERROR(E715/H715,"0")</f>
        <v>108.48543689320388</v>
      </c>
      <c r="J715" t="s">
        <v>21</v>
      </c>
      <c r="L715" t="s">
        <v>22</v>
      </c>
      <c r="M715">
        <v>1471842000</v>
      </c>
      <c r="N715" s="8">
        <f t="shared" si="34"/>
        <v>42604.208333333328</v>
      </c>
      <c r="O715">
        <v>1472878800</v>
      </c>
      <c r="P715" s="8">
        <f t="shared" si="35"/>
        <v>42616.208333333328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ht="15.75" customHeight="1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5">
        <f t="shared" si="33"/>
        <v>473</v>
      </c>
      <c r="G716" t="s">
        <v>20</v>
      </c>
      <c r="H716">
        <v>1785</v>
      </c>
      <c r="I716" s="5">
        <f>IFERROR(E716/H716,"0")</f>
        <v>101.98095238095237</v>
      </c>
      <c r="J716" t="s">
        <v>21</v>
      </c>
      <c r="L716" t="s">
        <v>22</v>
      </c>
      <c r="M716">
        <v>1408424400</v>
      </c>
      <c r="N716" s="8">
        <f t="shared" si="34"/>
        <v>41870.208333333336</v>
      </c>
      <c r="O716">
        <v>1408510800</v>
      </c>
      <c r="P716" s="8">
        <f t="shared" si="35"/>
        <v>41871.208333333336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ht="15.75" hidden="1" customHeight="1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5">
        <f t="shared" si="33"/>
        <v>24</v>
      </c>
      <c r="G717" t="s">
        <v>14</v>
      </c>
      <c r="H717">
        <v>656</v>
      </c>
      <c r="I717" s="5">
        <f>IFERROR(E717/H717,"0")</f>
        <v>44.009146341463413</v>
      </c>
      <c r="J717" t="s">
        <v>21</v>
      </c>
      <c r="L717" t="s">
        <v>22</v>
      </c>
      <c r="M717">
        <v>1281157200</v>
      </c>
      <c r="N717" s="8">
        <f t="shared" si="34"/>
        <v>40397.208333333336</v>
      </c>
      <c r="O717">
        <v>1281589200</v>
      </c>
      <c r="P717" s="8">
        <f t="shared" si="35"/>
        <v>40402.208333333336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ht="15.75" customHeight="1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5">
        <f t="shared" si="33"/>
        <v>518</v>
      </c>
      <c r="G718" t="s">
        <v>20</v>
      </c>
      <c r="H718">
        <v>157</v>
      </c>
      <c r="I718" s="5">
        <f>IFERROR(E718/H718,"0")</f>
        <v>65.942675159235662</v>
      </c>
      <c r="J718" t="s">
        <v>21</v>
      </c>
      <c r="L718" t="s">
        <v>22</v>
      </c>
      <c r="M718">
        <v>1373432400</v>
      </c>
      <c r="N718" s="8">
        <f t="shared" si="34"/>
        <v>41465.208333333336</v>
      </c>
      <c r="O718">
        <v>1375851600</v>
      </c>
      <c r="P718" s="8">
        <f t="shared" si="35"/>
        <v>41493.208333333336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15.75" customHeight="1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5">
        <f t="shared" si="33"/>
        <v>248</v>
      </c>
      <c r="G719" t="s">
        <v>20</v>
      </c>
      <c r="H719">
        <v>555</v>
      </c>
      <c r="I719" s="5">
        <f>IFERROR(E719/H719,"0")</f>
        <v>24.987387387387386</v>
      </c>
      <c r="J719" t="s">
        <v>21</v>
      </c>
      <c r="L719" t="s">
        <v>22</v>
      </c>
      <c r="M719">
        <v>1313989200</v>
      </c>
      <c r="N719" s="8">
        <f t="shared" si="34"/>
        <v>40777.208333333336</v>
      </c>
      <c r="O719">
        <v>1315803600</v>
      </c>
      <c r="P719" s="8">
        <f t="shared" si="35"/>
        <v>40798.208333333336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ht="15.75" hidden="1" customHeight="1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5">
        <f t="shared" si="33"/>
        <v>100</v>
      </c>
      <c r="G720" t="s">
        <v>20</v>
      </c>
      <c r="H720">
        <v>297</v>
      </c>
      <c r="I720" s="5">
        <f>IFERROR(E720/H720,"0")</f>
        <v>28.003367003367003</v>
      </c>
      <c r="J720" t="s">
        <v>21</v>
      </c>
      <c r="L720" t="s">
        <v>22</v>
      </c>
      <c r="M720">
        <v>1371445200</v>
      </c>
      <c r="N720" s="8">
        <f t="shared" si="34"/>
        <v>41442.208333333336</v>
      </c>
      <c r="O720">
        <v>1373691600</v>
      </c>
      <c r="P720" s="8">
        <f t="shared" si="35"/>
        <v>41468.208333333336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ht="15.75" hidden="1" customHeight="1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5">
        <f t="shared" si="33"/>
        <v>153</v>
      </c>
      <c r="G721" t="s">
        <v>20</v>
      </c>
      <c r="H721">
        <v>123</v>
      </c>
      <c r="I721" s="5">
        <f>IFERROR(E721/H721,"0")</f>
        <v>85.829268292682926</v>
      </c>
      <c r="J721" t="s">
        <v>21</v>
      </c>
      <c r="L721" t="s">
        <v>22</v>
      </c>
      <c r="M721">
        <v>1338267600</v>
      </c>
      <c r="N721" s="8">
        <f t="shared" si="34"/>
        <v>41058.208333333336</v>
      </c>
      <c r="O721">
        <v>1339218000</v>
      </c>
      <c r="P721" s="8">
        <f t="shared" si="35"/>
        <v>41069.208333333336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15.75" hidden="1" customHeight="1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5">
        <f t="shared" si="33"/>
        <v>37</v>
      </c>
      <c r="G722" t="s">
        <v>74</v>
      </c>
      <c r="H722">
        <v>38</v>
      </c>
      <c r="I722" s="5">
        <f>IFERROR(E722/H722,"0")</f>
        <v>84.921052631578945</v>
      </c>
      <c r="J722" t="s">
        <v>36</v>
      </c>
      <c r="L722" t="s">
        <v>37</v>
      </c>
      <c r="M722">
        <v>1519192800</v>
      </c>
      <c r="N722" s="8">
        <f t="shared" si="34"/>
        <v>43152.25</v>
      </c>
      <c r="O722">
        <v>1520402400</v>
      </c>
      <c r="P722" s="8">
        <f t="shared" si="35"/>
        <v>43166.25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ht="15.75" hidden="1" customHeight="1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5">
        <f t="shared" si="33"/>
        <v>4</v>
      </c>
      <c r="G723" t="s">
        <v>74</v>
      </c>
      <c r="H723">
        <v>60</v>
      </c>
      <c r="I723" s="5">
        <f>IFERROR(E723/H723,"0")</f>
        <v>90.483333333333334</v>
      </c>
      <c r="J723" t="s">
        <v>21</v>
      </c>
      <c r="L723" t="s">
        <v>22</v>
      </c>
      <c r="M723">
        <v>1522818000</v>
      </c>
      <c r="N723" s="8">
        <f t="shared" si="34"/>
        <v>43194.208333333328</v>
      </c>
      <c r="O723">
        <v>1523336400</v>
      </c>
      <c r="P723" s="8">
        <f t="shared" si="35"/>
        <v>43200.208333333328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ht="15.75" hidden="1" customHeight="1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5">
        <f t="shared" si="33"/>
        <v>157</v>
      </c>
      <c r="G724" t="s">
        <v>20</v>
      </c>
      <c r="H724">
        <v>3036</v>
      </c>
      <c r="I724" s="5">
        <f>IFERROR(E724/H724,"0")</f>
        <v>25.00197628458498</v>
      </c>
      <c r="J724" t="s">
        <v>21</v>
      </c>
      <c r="L724" t="s">
        <v>22</v>
      </c>
      <c r="M724">
        <v>1509948000</v>
      </c>
      <c r="N724" s="8">
        <f t="shared" si="34"/>
        <v>43045.25</v>
      </c>
      <c r="O724">
        <v>1512280800</v>
      </c>
      <c r="P724" s="8">
        <f t="shared" si="35"/>
        <v>43072.25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ht="15.75" customHeight="1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5">
        <f t="shared" si="33"/>
        <v>270</v>
      </c>
      <c r="G725" t="s">
        <v>20</v>
      </c>
      <c r="H725">
        <v>144</v>
      </c>
      <c r="I725" s="5">
        <f>IFERROR(E725/H725,"0")</f>
        <v>92.013888888888886</v>
      </c>
      <c r="J725" t="s">
        <v>26</v>
      </c>
      <c r="L725" t="s">
        <v>27</v>
      </c>
      <c r="M725">
        <v>1456898400</v>
      </c>
      <c r="N725" s="8">
        <f t="shared" si="34"/>
        <v>42431.25</v>
      </c>
      <c r="O725">
        <v>1458709200</v>
      </c>
      <c r="P725" s="8">
        <f t="shared" si="35"/>
        <v>42452.208333333328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15.75" hidden="1" customHeight="1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5">
        <f t="shared" si="33"/>
        <v>134</v>
      </c>
      <c r="G726" t="s">
        <v>20</v>
      </c>
      <c r="H726">
        <v>121</v>
      </c>
      <c r="I726" s="5">
        <f>IFERROR(E726/H726,"0")</f>
        <v>93.066115702479337</v>
      </c>
      <c r="J726" t="s">
        <v>40</v>
      </c>
      <c r="L726" t="s">
        <v>41</v>
      </c>
      <c r="M726">
        <v>1413954000</v>
      </c>
      <c r="N726" s="8">
        <f t="shared" si="34"/>
        <v>41934.208333333336</v>
      </c>
      <c r="O726">
        <v>1414126800</v>
      </c>
      <c r="P726" s="8">
        <f t="shared" si="35"/>
        <v>41936.208333333336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ht="15.75" hidden="1" customHeight="1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5">
        <f t="shared" si="33"/>
        <v>50</v>
      </c>
      <c r="G727" t="s">
        <v>14</v>
      </c>
      <c r="H727">
        <v>1596</v>
      </c>
      <c r="I727" s="5">
        <f>IFERROR(E727/H727,"0")</f>
        <v>61.008145363408524</v>
      </c>
      <c r="J727" t="s">
        <v>21</v>
      </c>
      <c r="L727" t="s">
        <v>22</v>
      </c>
      <c r="M727">
        <v>1416031200</v>
      </c>
      <c r="N727" s="8">
        <f t="shared" si="34"/>
        <v>41958.25</v>
      </c>
      <c r="O727">
        <v>1416204000</v>
      </c>
      <c r="P727" s="8">
        <f t="shared" si="35"/>
        <v>41960.25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ht="15.75" hidden="1" customHeight="1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5">
        <f t="shared" si="33"/>
        <v>89</v>
      </c>
      <c r="G728" t="s">
        <v>74</v>
      </c>
      <c r="H728">
        <v>524</v>
      </c>
      <c r="I728" s="5">
        <f>IFERROR(E728/H728,"0")</f>
        <v>92.036259541984734</v>
      </c>
      <c r="J728" t="s">
        <v>21</v>
      </c>
      <c r="L728" t="s">
        <v>22</v>
      </c>
      <c r="M728">
        <v>1287982800</v>
      </c>
      <c r="N728" s="8">
        <f t="shared" si="34"/>
        <v>40476.208333333336</v>
      </c>
      <c r="O728">
        <v>1288501200</v>
      </c>
      <c r="P728" s="8">
        <f t="shared" si="35"/>
        <v>40482.208333333336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ht="15.75" hidden="1" customHeight="1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5">
        <f t="shared" si="33"/>
        <v>165</v>
      </c>
      <c r="G729" t="s">
        <v>20</v>
      </c>
      <c r="H729">
        <v>181</v>
      </c>
      <c r="I729" s="5">
        <f>IFERROR(E729/H729,"0")</f>
        <v>81.132596685082873</v>
      </c>
      <c r="J729" t="s">
        <v>21</v>
      </c>
      <c r="L729" t="s">
        <v>22</v>
      </c>
      <c r="M729">
        <v>1547964000</v>
      </c>
      <c r="N729" s="8">
        <f t="shared" si="34"/>
        <v>43485.25</v>
      </c>
      <c r="O729">
        <v>1552971600</v>
      </c>
      <c r="P729" s="8">
        <f t="shared" si="35"/>
        <v>43543.208333333328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15.75" hidden="1" customHeight="1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5">
        <f t="shared" si="33"/>
        <v>18</v>
      </c>
      <c r="G730" t="s">
        <v>14</v>
      </c>
      <c r="H730">
        <v>10</v>
      </c>
      <c r="I730" s="5">
        <f>IFERROR(E730/H730,"0")</f>
        <v>73.5</v>
      </c>
      <c r="J730" t="s">
        <v>21</v>
      </c>
      <c r="L730" t="s">
        <v>22</v>
      </c>
      <c r="M730">
        <v>1464152400</v>
      </c>
      <c r="N730" s="8">
        <f t="shared" si="34"/>
        <v>42515.208333333328</v>
      </c>
      <c r="O730">
        <v>1465102800</v>
      </c>
      <c r="P730" s="8">
        <f t="shared" si="35"/>
        <v>42526.208333333328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15.75" hidden="1" customHeight="1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5">
        <f t="shared" si="33"/>
        <v>186</v>
      </c>
      <c r="G731" t="s">
        <v>20</v>
      </c>
      <c r="H731">
        <v>122</v>
      </c>
      <c r="I731" s="5">
        <f>IFERROR(E731/H731,"0")</f>
        <v>85.221311475409834</v>
      </c>
      <c r="J731" t="s">
        <v>21</v>
      </c>
      <c r="L731" t="s">
        <v>22</v>
      </c>
      <c r="M731">
        <v>1359957600</v>
      </c>
      <c r="N731" s="8">
        <f t="shared" si="34"/>
        <v>41309.25</v>
      </c>
      <c r="O731">
        <v>1360130400</v>
      </c>
      <c r="P731" s="8">
        <f t="shared" si="35"/>
        <v>41311.25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ht="15.75" customHeight="1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5">
        <f t="shared" si="33"/>
        <v>413</v>
      </c>
      <c r="G732" t="s">
        <v>20</v>
      </c>
      <c r="H732">
        <v>1071</v>
      </c>
      <c r="I732" s="5">
        <f>IFERROR(E732/H732,"0")</f>
        <v>110.96825396825396</v>
      </c>
      <c r="J732" t="s">
        <v>15</v>
      </c>
      <c r="L732" t="s">
        <v>16</v>
      </c>
      <c r="M732">
        <v>1432357200</v>
      </c>
      <c r="N732" s="8">
        <f t="shared" si="34"/>
        <v>42147.208333333328</v>
      </c>
      <c r="O732">
        <v>1432875600</v>
      </c>
      <c r="P732" s="8">
        <f t="shared" si="35"/>
        <v>42153.208333333328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ht="15.75" hidden="1" customHeight="1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5">
        <f t="shared" si="33"/>
        <v>90</v>
      </c>
      <c r="G733" t="s">
        <v>74</v>
      </c>
      <c r="H733">
        <v>219</v>
      </c>
      <c r="I733" s="5">
        <f>IFERROR(E733/H733,"0")</f>
        <v>32.968036529680369</v>
      </c>
      <c r="J733" t="s">
        <v>21</v>
      </c>
      <c r="L733" t="s">
        <v>22</v>
      </c>
      <c r="M733">
        <v>1500786000</v>
      </c>
      <c r="N733" s="8">
        <f t="shared" si="34"/>
        <v>42939.208333333328</v>
      </c>
      <c r="O733">
        <v>1500872400</v>
      </c>
      <c r="P733" s="8">
        <f t="shared" si="35"/>
        <v>42940.208333333328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ht="15.75" hidden="1" customHeight="1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5">
        <f t="shared" si="33"/>
        <v>92</v>
      </c>
      <c r="G734" t="s">
        <v>14</v>
      </c>
      <c r="H734">
        <v>1121</v>
      </c>
      <c r="I734" s="5">
        <f>IFERROR(E734/H734,"0")</f>
        <v>96.005352363960753</v>
      </c>
      <c r="J734" t="s">
        <v>21</v>
      </c>
      <c r="L734" t="s">
        <v>22</v>
      </c>
      <c r="M734">
        <v>1490158800</v>
      </c>
      <c r="N734" s="8">
        <f t="shared" si="34"/>
        <v>42816.208333333328</v>
      </c>
      <c r="O734">
        <v>1492146000</v>
      </c>
      <c r="P734" s="8">
        <f t="shared" si="35"/>
        <v>42839.208333333328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ht="15.75" customHeight="1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5">
        <f t="shared" si="33"/>
        <v>527</v>
      </c>
      <c r="G735" t="s">
        <v>20</v>
      </c>
      <c r="H735">
        <v>980</v>
      </c>
      <c r="I735" s="5">
        <f>IFERROR(E735/H735,"0")</f>
        <v>84.96632653061225</v>
      </c>
      <c r="J735" t="s">
        <v>21</v>
      </c>
      <c r="L735" t="s">
        <v>22</v>
      </c>
      <c r="M735">
        <v>1406178000</v>
      </c>
      <c r="N735" s="8">
        <f t="shared" si="34"/>
        <v>41844.208333333336</v>
      </c>
      <c r="O735">
        <v>1407301200</v>
      </c>
      <c r="P735" s="8">
        <f t="shared" si="35"/>
        <v>41857.208333333336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ht="15.75" customHeight="1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5">
        <f t="shared" si="33"/>
        <v>319</v>
      </c>
      <c r="G736" t="s">
        <v>20</v>
      </c>
      <c r="H736">
        <v>536</v>
      </c>
      <c r="I736" s="5">
        <f>IFERROR(E736/H736,"0")</f>
        <v>25.007462686567163</v>
      </c>
      <c r="J736" t="s">
        <v>21</v>
      </c>
      <c r="L736" t="s">
        <v>22</v>
      </c>
      <c r="M736">
        <v>1485583200</v>
      </c>
      <c r="N736" s="8">
        <f t="shared" si="34"/>
        <v>42763.25</v>
      </c>
      <c r="O736">
        <v>1486620000</v>
      </c>
      <c r="P736" s="8">
        <f t="shared" si="35"/>
        <v>42775.25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15.75" customHeight="1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5">
        <f t="shared" si="33"/>
        <v>354</v>
      </c>
      <c r="G737" t="s">
        <v>20</v>
      </c>
      <c r="H737">
        <v>1991</v>
      </c>
      <c r="I737" s="5">
        <f>IFERROR(E737/H737,"0")</f>
        <v>65.998995479658461</v>
      </c>
      <c r="J737" t="s">
        <v>21</v>
      </c>
      <c r="L737" t="s">
        <v>22</v>
      </c>
      <c r="M737">
        <v>1459314000</v>
      </c>
      <c r="N737" s="8">
        <f t="shared" si="34"/>
        <v>42459.208333333328</v>
      </c>
      <c r="O737">
        <v>1459918800</v>
      </c>
      <c r="P737" s="8">
        <f t="shared" si="35"/>
        <v>42466.208333333328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ht="15.75" hidden="1" customHeight="1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5">
        <f t="shared" si="33"/>
        <v>33</v>
      </c>
      <c r="G738" t="s">
        <v>74</v>
      </c>
      <c r="H738">
        <v>29</v>
      </c>
      <c r="I738" s="5">
        <f>IFERROR(E738/H738,"0")</f>
        <v>87.34482758620689</v>
      </c>
      <c r="J738" t="s">
        <v>21</v>
      </c>
      <c r="L738" t="s">
        <v>22</v>
      </c>
      <c r="M738">
        <v>1424412000</v>
      </c>
      <c r="N738" s="8">
        <f t="shared" si="34"/>
        <v>42055.25</v>
      </c>
      <c r="O738">
        <v>1424757600</v>
      </c>
      <c r="P738" s="8">
        <f t="shared" si="35"/>
        <v>42059.25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15.75" hidden="1" customHeight="1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5">
        <f t="shared" si="33"/>
        <v>136</v>
      </c>
      <c r="G739" t="s">
        <v>20</v>
      </c>
      <c r="H739">
        <v>180</v>
      </c>
      <c r="I739" s="5">
        <f>IFERROR(E739/H739,"0")</f>
        <v>27.933333333333334</v>
      </c>
      <c r="J739" t="s">
        <v>21</v>
      </c>
      <c r="L739" t="s">
        <v>22</v>
      </c>
      <c r="M739">
        <v>1478844000</v>
      </c>
      <c r="N739" s="8">
        <f t="shared" si="34"/>
        <v>42685.25</v>
      </c>
      <c r="O739">
        <v>1479880800</v>
      </c>
      <c r="P739" s="8">
        <f t="shared" si="35"/>
        <v>42697.25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ht="15.75" hidden="1" customHeight="1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5">
        <f t="shared" si="33"/>
        <v>2</v>
      </c>
      <c r="G740" t="s">
        <v>14</v>
      </c>
      <c r="H740">
        <v>15</v>
      </c>
      <c r="I740" s="5">
        <f>IFERROR(E740/H740,"0")</f>
        <v>103.8</v>
      </c>
      <c r="J740" t="s">
        <v>21</v>
      </c>
      <c r="L740" t="s">
        <v>22</v>
      </c>
      <c r="M740">
        <v>1416117600</v>
      </c>
      <c r="N740" s="8">
        <f t="shared" si="34"/>
        <v>41959.25</v>
      </c>
      <c r="O740">
        <v>1418018400</v>
      </c>
      <c r="P740" s="8">
        <f t="shared" si="35"/>
        <v>41981.25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ht="15.75" hidden="1" customHeight="1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5">
        <f t="shared" si="33"/>
        <v>61</v>
      </c>
      <c r="G741" t="s">
        <v>14</v>
      </c>
      <c r="H741">
        <v>191</v>
      </c>
      <c r="I741" s="5">
        <f>IFERROR(E741/H741,"0")</f>
        <v>31.937172774869111</v>
      </c>
      <c r="J741" t="s">
        <v>21</v>
      </c>
      <c r="L741" t="s">
        <v>22</v>
      </c>
      <c r="M741">
        <v>1340946000</v>
      </c>
      <c r="N741" s="8">
        <f t="shared" si="34"/>
        <v>41089.208333333336</v>
      </c>
      <c r="O741">
        <v>1341032400</v>
      </c>
      <c r="P741" s="8">
        <f t="shared" si="35"/>
        <v>41090.208333333336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ht="15.75" hidden="1" customHeight="1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5">
        <f t="shared" si="33"/>
        <v>30</v>
      </c>
      <c r="G742" t="s">
        <v>14</v>
      </c>
      <c r="H742">
        <v>16</v>
      </c>
      <c r="I742" s="5">
        <f>IFERROR(E742/H742,"0")</f>
        <v>99.5</v>
      </c>
      <c r="J742" t="s">
        <v>21</v>
      </c>
      <c r="L742" t="s">
        <v>22</v>
      </c>
      <c r="M742">
        <v>1486101600</v>
      </c>
      <c r="N742" s="8">
        <f t="shared" si="34"/>
        <v>42769.25</v>
      </c>
      <c r="O742">
        <v>1486360800</v>
      </c>
      <c r="P742" s="8">
        <f t="shared" si="35"/>
        <v>42772.25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ht="15.75" customHeight="1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5">
        <f t="shared" si="33"/>
        <v>1179</v>
      </c>
      <c r="G743" t="s">
        <v>20</v>
      </c>
      <c r="H743">
        <v>130</v>
      </c>
      <c r="I743" s="5">
        <f>IFERROR(E743/H743,"0")</f>
        <v>108.84615384615384</v>
      </c>
      <c r="J743" t="s">
        <v>21</v>
      </c>
      <c r="L743" t="s">
        <v>22</v>
      </c>
      <c r="M743">
        <v>1274590800</v>
      </c>
      <c r="N743" s="8">
        <f t="shared" si="34"/>
        <v>40321.208333333336</v>
      </c>
      <c r="O743">
        <v>1274677200</v>
      </c>
      <c r="P743" s="8">
        <f t="shared" si="35"/>
        <v>40322.208333333336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ht="15.75" customHeight="1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5">
        <f t="shared" si="33"/>
        <v>1126</v>
      </c>
      <c r="G744" t="s">
        <v>20</v>
      </c>
      <c r="H744">
        <v>122</v>
      </c>
      <c r="I744" s="5">
        <f>IFERROR(E744/H744,"0")</f>
        <v>110.76229508196721</v>
      </c>
      <c r="J744" t="s">
        <v>21</v>
      </c>
      <c r="L744" t="s">
        <v>22</v>
      </c>
      <c r="M744">
        <v>1263880800</v>
      </c>
      <c r="N744" s="8">
        <f t="shared" si="34"/>
        <v>40197.25</v>
      </c>
      <c r="O744">
        <v>1267509600</v>
      </c>
      <c r="P744" s="8">
        <f t="shared" si="35"/>
        <v>40239.25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15.75" hidden="1" customHeight="1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5">
        <f t="shared" si="33"/>
        <v>13</v>
      </c>
      <c r="G745" t="s">
        <v>14</v>
      </c>
      <c r="H745">
        <v>17</v>
      </c>
      <c r="I745" s="5">
        <f>IFERROR(E745/H745,"0")</f>
        <v>29.647058823529413</v>
      </c>
      <c r="J745" t="s">
        <v>21</v>
      </c>
      <c r="L745" t="s">
        <v>22</v>
      </c>
      <c r="M745">
        <v>1445403600</v>
      </c>
      <c r="N745" s="8">
        <f t="shared" si="34"/>
        <v>42298.208333333328</v>
      </c>
      <c r="O745">
        <v>1445922000</v>
      </c>
      <c r="P745" s="8">
        <f t="shared" si="35"/>
        <v>42304.208333333328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ht="15.75" customHeight="1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5">
        <f t="shared" si="33"/>
        <v>712</v>
      </c>
      <c r="G746" t="s">
        <v>20</v>
      </c>
      <c r="H746">
        <v>140</v>
      </c>
      <c r="I746" s="5">
        <f>IFERROR(E746/H746,"0")</f>
        <v>101.71428571428571</v>
      </c>
      <c r="J746" t="s">
        <v>21</v>
      </c>
      <c r="L746" t="s">
        <v>22</v>
      </c>
      <c r="M746">
        <v>1533877200</v>
      </c>
      <c r="N746" s="8">
        <f t="shared" si="34"/>
        <v>43322.208333333328</v>
      </c>
      <c r="O746">
        <v>1534050000</v>
      </c>
      <c r="P746" s="8">
        <f t="shared" si="35"/>
        <v>43324.208333333328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15.75" hidden="1" customHeight="1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5">
        <f t="shared" si="33"/>
        <v>30</v>
      </c>
      <c r="G747" t="s">
        <v>14</v>
      </c>
      <c r="H747">
        <v>34</v>
      </c>
      <c r="I747" s="5">
        <f>IFERROR(E747/H747,"0")</f>
        <v>61.5</v>
      </c>
      <c r="J747" t="s">
        <v>21</v>
      </c>
      <c r="L747" t="s">
        <v>22</v>
      </c>
      <c r="M747">
        <v>1275195600</v>
      </c>
      <c r="N747" s="8">
        <f t="shared" si="34"/>
        <v>40328.208333333336</v>
      </c>
      <c r="O747">
        <v>1277528400</v>
      </c>
      <c r="P747" s="8">
        <f t="shared" si="35"/>
        <v>40355.208333333336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ht="15.75" customHeight="1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5">
        <f t="shared" si="33"/>
        <v>213</v>
      </c>
      <c r="G748" t="s">
        <v>20</v>
      </c>
      <c r="H748">
        <v>3388</v>
      </c>
      <c r="I748" s="5">
        <f>IFERROR(E748/H748,"0")</f>
        <v>35</v>
      </c>
      <c r="J748" t="s">
        <v>21</v>
      </c>
      <c r="L748" t="s">
        <v>22</v>
      </c>
      <c r="M748">
        <v>1318136400</v>
      </c>
      <c r="N748" s="8">
        <f t="shared" si="34"/>
        <v>40825.208333333336</v>
      </c>
      <c r="O748">
        <v>1318568400</v>
      </c>
      <c r="P748" s="8">
        <f t="shared" si="35"/>
        <v>40830.208333333336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ht="15.75" customHeight="1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5">
        <f t="shared" si="33"/>
        <v>229</v>
      </c>
      <c r="G749" t="s">
        <v>20</v>
      </c>
      <c r="H749">
        <v>280</v>
      </c>
      <c r="I749" s="5">
        <f>IFERROR(E749/H749,"0")</f>
        <v>40.049999999999997</v>
      </c>
      <c r="J749" t="s">
        <v>21</v>
      </c>
      <c r="L749" t="s">
        <v>22</v>
      </c>
      <c r="M749">
        <v>1283403600</v>
      </c>
      <c r="N749" s="8">
        <f t="shared" si="34"/>
        <v>40423.208333333336</v>
      </c>
      <c r="O749">
        <v>1284354000</v>
      </c>
      <c r="P749" s="8">
        <f t="shared" si="35"/>
        <v>40434.208333333336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ht="15.75" hidden="1" customHeight="1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5">
        <f t="shared" si="33"/>
        <v>35</v>
      </c>
      <c r="G750" t="s">
        <v>74</v>
      </c>
      <c r="H750">
        <v>614</v>
      </c>
      <c r="I750" s="5">
        <f>IFERROR(E750/H750,"0")</f>
        <v>110.97231270358306</v>
      </c>
      <c r="J750" t="s">
        <v>21</v>
      </c>
      <c r="L750" t="s">
        <v>22</v>
      </c>
      <c r="M750">
        <v>1267423200</v>
      </c>
      <c r="N750" s="8">
        <f t="shared" si="34"/>
        <v>40238.25</v>
      </c>
      <c r="O750">
        <v>1269579600</v>
      </c>
      <c r="P750" s="8">
        <f t="shared" si="35"/>
        <v>40263.208333333336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ht="15.75" hidden="1" customHeight="1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5">
        <f t="shared" si="33"/>
        <v>157</v>
      </c>
      <c r="G751" t="s">
        <v>20</v>
      </c>
      <c r="H751">
        <v>366</v>
      </c>
      <c r="I751" s="5">
        <f>IFERROR(E751/H751,"0")</f>
        <v>36.959016393442624</v>
      </c>
      <c r="J751" t="s">
        <v>107</v>
      </c>
      <c r="L751" t="s">
        <v>108</v>
      </c>
      <c r="M751">
        <v>1412744400</v>
      </c>
      <c r="N751" s="8">
        <f t="shared" si="34"/>
        <v>41920.208333333336</v>
      </c>
      <c r="O751">
        <v>1413781200</v>
      </c>
      <c r="P751" s="8">
        <f t="shared" si="35"/>
        <v>41932.208333333336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ht="15.75" hidden="1" customHeight="1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5">
        <f t="shared" si="33"/>
        <v>1</v>
      </c>
      <c r="G752" t="s">
        <v>14</v>
      </c>
      <c r="H752">
        <v>1</v>
      </c>
      <c r="I752" s="5">
        <f>IFERROR(E752/H752,"0")</f>
        <v>1</v>
      </c>
      <c r="J752" t="s">
        <v>40</v>
      </c>
      <c r="L752" t="s">
        <v>41</v>
      </c>
      <c r="M752">
        <v>1277960400</v>
      </c>
      <c r="N752" s="8">
        <f t="shared" si="34"/>
        <v>40360.208333333336</v>
      </c>
      <c r="O752">
        <v>1280120400</v>
      </c>
      <c r="P752" s="8">
        <f t="shared" si="35"/>
        <v>40385.208333333336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ht="15.75" customHeight="1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5">
        <f t="shared" si="33"/>
        <v>232</v>
      </c>
      <c r="G753" t="s">
        <v>20</v>
      </c>
      <c r="H753">
        <v>270</v>
      </c>
      <c r="I753" s="5">
        <f>IFERROR(E753/H753,"0")</f>
        <v>30.974074074074075</v>
      </c>
      <c r="J753" t="s">
        <v>21</v>
      </c>
      <c r="L753" t="s">
        <v>22</v>
      </c>
      <c r="M753">
        <v>1458190800</v>
      </c>
      <c r="N753" s="8">
        <f t="shared" si="34"/>
        <v>42446.208333333328</v>
      </c>
      <c r="O753">
        <v>1459486800</v>
      </c>
      <c r="P753" s="8">
        <f t="shared" si="35"/>
        <v>42461.208333333328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ht="15.75" hidden="1" customHeight="1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5">
        <f t="shared" si="33"/>
        <v>92</v>
      </c>
      <c r="G754" t="s">
        <v>74</v>
      </c>
      <c r="H754">
        <v>114</v>
      </c>
      <c r="I754" s="5">
        <f>IFERROR(E754/H754,"0")</f>
        <v>47.035087719298247</v>
      </c>
      <c r="J754" t="s">
        <v>21</v>
      </c>
      <c r="L754" t="s">
        <v>22</v>
      </c>
      <c r="M754">
        <v>1280984400</v>
      </c>
      <c r="N754" s="8">
        <f t="shared" si="34"/>
        <v>40395.208333333336</v>
      </c>
      <c r="O754">
        <v>1282539600</v>
      </c>
      <c r="P754" s="8">
        <f t="shared" si="35"/>
        <v>40413.208333333336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ht="15.75" customHeight="1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5">
        <f t="shared" si="33"/>
        <v>257</v>
      </c>
      <c r="G755" t="s">
        <v>20</v>
      </c>
      <c r="H755">
        <v>137</v>
      </c>
      <c r="I755" s="5">
        <f>IFERROR(E755/H755,"0")</f>
        <v>88.065693430656935</v>
      </c>
      <c r="J755" t="s">
        <v>21</v>
      </c>
      <c r="L755" t="s">
        <v>22</v>
      </c>
      <c r="M755">
        <v>1274590800</v>
      </c>
      <c r="N755" s="8">
        <f t="shared" si="34"/>
        <v>40321.208333333336</v>
      </c>
      <c r="O755">
        <v>1275886800</v>
      </c>
      <c r="P755" s="8">
        <f t="shared" si="35"/>
        <v>40336.208333333336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ht="15.75" hidden="1" customHeight="1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5">
        <f t="shared" si="33"/>
        <v>168</v>
      </c>
      <c r="G756" t="s">
        <v>20</v>
      </c>
      <c r="H756">
        <v>3205</v>
      </c>
      <c r="I756" s="5">
        <f>IFERROR(E756/H756,"0")</f>
        <v>37.005616224648989</v>
      </c>
      <c r="J756" t="s">
        <v>21</v>
      </c>
      <c r="L756" t="s">
        <v>22</v>
      </c>
      <c r="M756">
        <v>1351400400</v>
      </c>
      <c r="N756" s="8">
        <f t="shared" si="34"/>
        <v>41210.208333333336</v>
      </c>
      <c r="O756">
        <v>1355983200</v>
      </c>
      <c r="P756" s="8">
        <f t="shared" si="35"/>
        <v>41263.25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ht="15.75" hidden="1" customHeight="1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5">
        <f t="shared" si="33"/>
        <v>167</v>
      </c>
      <c r="G757" t="s">
        <v>20</v>
      </c>
      <c r="H757">
        <v>288</v>
      </c>
      <c r="I757" s="5">
        <f>IFERROR(E757/H757,"0")</f>
        <v>26.027777777777779</v>
      </c>
      <c r="J757" t="s">
        <v>36</v>
      </c>
      <c r="L757" t="s">
        <v>37</v>
      </c>
      <c r="M757">
        <v>1514354400</v>
      </c>
      <c r="N757" s="8">
        <f t="shared" si="34"/>
        <v>43096.25</v>
      </c>
      <c r="O757">
        <v>1515391200</v>
      </c>
      <c r="P757" s="8">
        <f t="shared" si="35"/>
        <v>43108.25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ht="15.75" customHeight="1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5">
        <f t="shared" si="33"/>
        <v>772</v>
      </c>
      <c r="G758" t="s">
        <v>20</v>
      </c>
      <c r="H758">
        <v>148</v>
      </c>
      <c r="I758" s="5">
        <f>IFERROR(E758/H758,"0")</f>
        <v>67.817567567567565</v>
      </c>
      <c r="J758" t="s">
        <v>21</v>
      </c>
      <c r="L758" t="s">
        <v>22</v>
      </c>
      <c r="M758">
        <v>1421733600</v>
      </c>
      <c r="N758" s="8">
        <f t="shared" si="34"/>
        <v>42024.25</v>
      </c>
      <c r="O758">
        <v>1422252000</v>
      </c>
      <c r="P758" s="8">
        <f t="shared" si="35"/>
        <v>42030.25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ht="15.75" customHeight="1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5">
        <f t="shared" si="33"/>
        <v>407</v>
      </c>
      <c r="G759" t="s">
        <v>20</v>
      </c>
      <c r="H759">
        <v>114</v>
      </c>
      <c r="I759" s="5">
        <f>IFERROR(E759/H759,"0")</f>
        <v>49.964912280701753</v>
      </c>
      <c r="J759" t="s">
        <v>21</v>
      </c>
      <c r="L759" t="s">
        <v>22</v>
      </c>
      <c r="M759">
        <v>1305176400</v>
      </c>
      <c r="N759" s="8">
        <f t="shared" si="34"/>
        <v>40675.208333333336</v>
      </c>
      <c r="O759">
        <v>1305522000</v>
      </c>
      <c r="P759" s="8">
        <f t="shared" si="35"/>
        <v>40679.208333333336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ht="15.75" customHeight="1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5">
        <f t="shared" si="33"/>
        <v>564</v>
      </c>
      <c r="G760" t="s">
        <v>20</v>
      </c>
      <c r="H760">
        <v>1518</v>
      </c>
      <c r="I760" s="5">
        <f>IFERROR(E760/H760,"0")</f>
        <v>110.01646903820817</v>
      </c>
      <c r="J760" t="s">
        <v>15</v>
      </c>
      <c r="L760" t="s">
        <v>16</v>
      </c>
      <c r="M760">
        <v>1414126800</v>
      </c>
      <c r="N760" s="8">
        <f t="shared" si="34"/>
        <v>41936.208333333336</v>
      </c>
      <c r="O760">
        <v>1414904400</v>
      </c>
      <c r="P760" s="8">
        <f t="shared" si="35"/>
        <v>41945.208333333336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15.75" hidden="1" customHeight="1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5">
        <f t="shared" si="33"/>
        <v>68</v>
      </c>
      <c r="G761" t="s">
        <v>14</v>
      </c>
      <c r="H761">
        <v>1274</v>
      </c>
      <c r="I761" s="5">
        <f>IFERROR(E761/H761,"0")</f>
        <v>89.964678178963894</v>
      </c>
      <c r="J761" t="s">
        <v>21</v>
      </c>
      <c r="L761" t="s">
        <v>22</v>
      </c>
      <c r="M761">
        <v>1517810400</v>
      </c>
      <c r="N761" s="8">
        <f t="shared" si="34"/>
        <v>43136.25</v>
      </c>
      <c r="O761">
        <v>1520402400</v>
      </c>
      <c r="P761" s="8">
        <f t="shared" si="35"/>
        <v>43166.25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ht="15.75" hidden="1" customHeight="1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5">
        <f t="shared" si="33"/>
        <v>34</v>
      </c>
      <c r="G762" t="s">
        <v>14</v>
      </c>
      <c r="H762">
        <v>210</v>
      </c>
      <c r="I762" s="5">
        <f>IFERROR(E762/H762,"0")</f>
        <v>79.009523809523813</v>
      </c>
      <c r="J762" t="s">
        <v>107</v>
      </c>
      <c r="L762" t="s">
        <v>108</v>
      </c>
      <c r="M762">
        <v>1564635600</v>
      </c>
      <c r="N762" s="8">
        <f t="shared" si="34"/>
        <v>43678.208333333328</v>
      </c>
      <c r="O762">
        <v>1567141200</v>
      </c>
      <c r="P762" s="8">
        <f t="shared" si="35"/>
        <v>43707.208333333328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ht="15.75" customHeight="1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5">
        <f t="shared" si="33"/>
        <v>655</v>
      </c>
      <c r="G763" t="s">
        <v>20</v>
      </c>
      <c r="H763">
        <v>166</v>
      </c>
      <c r="I763" s="5">
        <f>IFERROR(E763/H763,"0")</f>
        <v>86.867469879518069</v>
      </c>
      <c r="J763" t="s">
        <v>21</v>
      </c>
      <c r="L763" t="s">
        <v>22</v>
      </c>
      <c r="M763">
        <v>1500699600</v>
      </c>
      <c r="N763" s="8">
        <f t="shared" si="34"/>
        <v>42938.208333333328</v>
      </c>
      <c r="O763">
        <v>1501131600</v>
      </c>
      <c r="P763" s="8">
        <f t="shared" si="35"/>
        <v>42943.208333333328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ht="15.75" hidden="1" customHeight="1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5">
        <f t="shared" si="33"/>
        <v>177</v>
      </c>
      <c r="G764" t="s">
        <v>20</v>
      </c>
      <c r="H764">
        <v>100</v>
      </c>
      <c r="I764" s="5">
        <f>IFERROR(E764/H764,"0")</f>
        <v>62.04</v>
      </c>
      <c r="J764" t="s">
        <v>26</v>
      </c>
      <c r="L764" t="s">
        <v>27</v>
      </c>
      <c r="M764">
        <v>1354082400</v>
      </c>
      <c r="N764" s="8">
        <f t="shared" si="34"/>
        <v>41241.25</v>
      </c>
      <c r="O764">
        <v>1355032800</v>
      </c>
      <c r="P764" s="8">
        <f t="shared" si="35"/>
        <v>41252.25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ht="15.75" hidden="1" customHeight="1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5">
        <f t="shared" si="33"/>
        <v>113</v>
      </c>
      <c r="G765" t="s">
        <v>20</v>
      </c>
      <c r="H765">
        <v>235</v>
      </c>
      <c r="I765" s="5">
        <f>IFERROR(E765/H765,"0")</f>
        <v>26.970212765957445</v>
      </c>
      <c r="J765" t="s">
        <v>21</v>
      </c>
      <c r="L765" t="s">
        <v>22</v>
      </c>
      <c r="M765">
        <v>1336453200</v>
      </c>
      <c r="N765" s="8">
        <f t="shared" si="34"/>
        <v>41037.208333333336</v>
      </c>
      <c r="O765">
        <v>1339477200</v>
      </c>
      <c r="P765" s="8">
        <f t="shared" si="35"/>
        <v>41072.208333333336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15.75" customHeight="1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5">
        <f t="shared" si="33"/>
        <v>728</v>
      </c>
      <c r="G766" t="s">
        <v>20</v>
      </c>
      <c r="H766">
        <v>148</v>
      </c>
      <c r="I766" s="5">
        <f>IFERROR(E766/H766,"0")</f>
        <v>54.121621621621621</v>
      </c>
      <c r="J766" t="s">
        <v>21</v>
      </c>
      <c r="L766" t="s">
        <v>22</v>
      </c>
      <c r="M766">
        <v>1305262800</v>
      </c>
      <c r="N766" s="8">
        <f t="shared" si="34"/>
        <v>40676.208333333336</v>
      </c>
      <c r="O766">
        <v>1305954000</v>
      </c>
      <c r="P766" s="8">
        <f t="shared" si="35"/>
        <v>40684.208333333336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ht="15.75" customHeight="1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5">
        <f t="shared" si="33"/>
        <v>208</v>
      </c>
      <c r="G767" t="s">
        <v>20</v>
      </c>
      <c r="H767">
        <v>198</v>
      </c>
      <c r="I767" s="5">
        <f>IFERROR(E767/H767,"0")</f>
        <v>41.035353535353536</v>
      </c>
      <c r="J767" t="s">
        <v>21</v>
      </c>
      <c r="L767" t="s">
        <v>22</v>
      </c>
      <c r="M767">
        <v>1492232400</v>
      </c>
      <c r="N767" s="8">
        <f t="shared" si="34"/>
        <v>42840.208333333328</v>
      </c>
      <c r="O767">
        <v>1494392400</v>
      </c>
      <c r="P767" s="8">
        <f t="shared" si="35"/>
        <v>42865.208333333328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15.75" hidden="1" customHeight="1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5">
        <f t="shared" si="33"/>
        <v>31</v>
      </c>
      <c r="G768" t="s">
        <v>14</v>
      </c>
      <c r="H768">
        <v>248</v>
      </c>
      <c r="I768" s="5">
        <f>IFERROR(E768/H768,"0")</f>
        <v>55.052419354838712</v>
      </c>
      <c r="J768" t="s">
        <v>26</v>
      </c>
      <c r="L768" t="s">
        <v>27</v>
      </c>
      <c r="M768">
        <v>1537333200</v>
      </c>
      <c r="N768" s="8">
        <f t="shared" si="34"/>
        <v>43362.208333333328</v>
      </c>
      <c r="O768">
        <v>1537419600</v>
      </c>
      <c r="P768" s="8">
        <f t="shared" si="35"/>
        <v>43363.208333333328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ht="15.75" hidden="1" customHeight="1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5">
        <f t="shared" si="33"/>
        <v>57</v>
      </c>
      <c r="G769" t="s">
        <v>14</v>
      </c>
      <c r="H769">
        <v>513</v>
      </c>
      <c r="I769" s="5">
        <f>IFERROR(E769/H769,"0")</f>
        <v>107.93762183235867</v>
      </c>
      <c r="J769" t="s">
        <v>21</v>
      </c>
      <c r="L769" t="s">
        <v>22</v>
      </c>
      <c r="M769">
        <v>1444107600</v>
      </c>
      <c r="N769" s="8">
        <f t="shared" si="34"/>
        <v>42283.208333333328</v>
      </c>
      <c r="O769">
        <v>1447999200</v>
      </c>
      <c r="P769" s="8">
        <f t="shared" si="35"/>
        <v>42328.25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ht="15.75" customHeight="1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5">
        <f t="shared" si="33"/>
        <v>231</v>
      </c>
      <c r="G770" t="s">
        <v>20</v>
      </c>
      <c r="H770">
        <v>150</v>
      </c>
      <c r="I770" s="5">
        <f>IFERROR(E770/H770,"0")</f>
        <v>73.92</v>
      </c>
      <c r="J770" t="s">
        <v>21</v>
      </c>
      <c r="L770" t="s">
        <v>22</v>
      </c>
      <c r="M770">
        <v>1386741600</v>
      </c>
      <c r="N770" s="8">
        <f t="shared" si="34"/>
        <v>41619.25</v>
      </c>
      <c r="O770">
        <v>1388037600</v>
      </c>
      <c r="P770" s="8">
        <f t="shared" si="35"/>
        <v>41634.25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ht="15.75" hidden="1" customHeight="1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5">
        <f t="shared" ref="F771:F834" si="36">ROUND((E771/D771)*100,0)</f>
        <v>87</v>
      </c>
      <c r="G771" t="s">
        <v>14</v>
      </c>
      <c r="H771">
        <v>3410</v>
      </c>
      <c r="I771" s="5">
        <f>IFERROR(E771/H771,"0")</f>
        <v>31.995894428152493</v>
      </c>
      <c r="J771" t="s">
        <v>21</v>
      </c>
      <c r="L771" t="s">
        <v>22</v>
      </c>
      <c r="M771">
        <v>1376542800</v>
      </c>
      <c r="N771" s="8">
        <f t="shared" ref="N771:N834" si="37">(((M771/60)/60)/24)+DATE(1970,1,1)</f>
        <v>41501.208333333336</v>
      </c>
      <c r="O771">
        <v>1378789200</v>
      </c>
      <c r="P771" s="8">
        <f t="shared" ref="P771:P834" si="38">(((O771/60)/60)/24)+DATE(1970,1,1)</f>
        <v>41527.208333333336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ht="15.75" customHeight="1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5">
        <f t="shared" si="36"/>
        <v>271</v>
      </c>
      <c r="G772" t="s">
        <v>20</v>
      </c>
      <c r="H772">
        <v>216</v>
      </c>
      <c r="I772" s="5">
        <f>IFERROR(E772/H772,"0")</f>
        <v>53.898148148148145</v>
      </c>
      <c r="J772" t="s">
        <v>107</v>
      </c>
      <c r="L772" t="s">
        <v>108</v>
      </c>
      <c r="M772">
        <v>1397451600</v>
      </c>
      <c r="N772" s="8">
        <f t="shared" si="37"/>
        <v>41743.208333333336</v>
      </c>
      <c r="O772">
        <v>1398056400</v>
      </c>
      <c r="P772" s="8">
        <f t="shared" si="38"/>
        <v>41750.208333333336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ht="15.75" hidden="1" customHeight="1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5">
        <f t="shared" si="36"/>
        <v>49</v>
      </c>
      <c r="G773" t="s">
        <v>74</v>
      </c>
      <c r="H773">
        <v>26</v>
      </c>
      <c r="I773" s="5">
        <f>IFERROR(E773/H773,"0")</f>
        <v>106.5</v>
      </c>
      <c r="J773" t="s">
        <v>21</v>
      </c>
      <c r="L773" t="s">
        <v>22</v>
      </c>
      <c r="M773">
        <v>1548482400</v>
      </c>
      <c r="N773" s="8">
        <f t="shared" si="37"/>
        <v>43491.25</v>
      </c>
      <c r="O773">
        <v>1550815200</v>
      </c>
      <c r="P773" s="8">
        <f t="shared" si="38"/>
        <v>43518.25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ht="15.75" hidden="1" customHeight="1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5">
        <f t="shared" si="36"/>
        <v>113</v>
      </c>
      <c r="G774" t="s">
        <v>20</v>
      </c>
      <c r="H774">
        <v>5139</v>
      </c>
      <c r="I774" s="5">
        <f>IFERROR(E774/H774,"0")</f>
        <v>32.999805409612762</v>
      </c>
      <c r="J774" t="s">
        <v>21</v>
      </c>
      <c r="L774" t="s">
        <v>22</v>
      </c>
      <c r="M774">
        <v>1549692000</v>
      </c>
      <c r="N774" s="8">
        <f t="shared" si="37"/>
        <v>43505.25</v>
      </c>
      <c r="O774">
        <v>1550037600</v>
      </c>
      <c r="P774" s="8">
        <f t="shared" si="38"/>
        <v>43509.25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ht="15.75" hidden="1" customHeight="1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5">
        <f t="shared" si="36"/>
        <v>191</v>
      </c>
      <c r="G775" t="s">
        <v>20</v>
      </c>
      <c r="H775">
        <v>2353</v>
      </c>
      <c r="I775" s="5">
        <f>IFERROR(E775/H775,"0")</f>
        <v>43.00254993625159</v>
      </c>
      <c r="J775" t="s">
        <v>21</v>
      </c>
      <c r="L775" t="s">
        <v>22</v>
      </c>
      <c r="M775">
        <v>1492059600</v>
      </c>
      <c r="N775" s="8">
        <f t="shared" si="37"/>
        <v>42838.208333333328</v>
      </c>
      <c r="O775">
        <v>1492923600</v>
      </c>
      <c r="P775" s="8">
        <f t="shared" si="38"/>
        <v>42848.208333333328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ht="15.75" hidden="1" customHeight="1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5">
        <f t="shared" si="36"/>
        <v>136</v>
      </c>
      <c r="G776" t="s">
        <v>20</v>
      </c>
      <c r="H776">
        <v>78</v>
      </c>
      <c r="I776" s="5">
        <f>IFERROR(E776/H776,"0")</f>
        <v>86.858974358974365</v>
      </c>
      <c r="J776" t="s">
        <v>107</v>
      </c>
      <c r="L776" t="s">
        <v>108</v>
      </c>
      <c r="M776">
        <v>1463979600</v>
      </c>
      <c r="N776" s="8">
        <f t="shared" si="37"/>
        <v>42513.208333333328</v>
      </c>
      <c r="O776">
        <v>1467522000</v>
      </c>
      <c r="P776" s="8">
        <f t="shared" si="38"/>
        <v>42554.208333333328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15.75" hidden="1" customHeight="1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5">
        <f t="shared" si="36"/>
        <v>10</v>
      </c>
      <c r="G777" t="s">
        <v>14</v>
      </c>
      <c r="H777">
        <v>10</v>
      </c>
      <c r="I777" s="5">
        <f>IFERROR(E777/H777,"0")</f>
        <v>96.8</v>
      </c>
      <c r="J777" t="s">
        <v>21</v>
      </c>
      <c r="L777" t="s">
        <v>22</v>
      </c>
      <c r="M777">
        <v>1415253600</v>
      </c>
      <c r="N777" s="8">
        <f t="shared" si="37"/>
        <v>41949.25</v>
      </c>
      <c r="O777">
        <v>1416117600</v>
      </c>
      <c r="P777" s="8">
        <f t="shared" si="38"/>
        <v>41959.25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ht="15.75" hidden="1" customHeight="1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5">
        <f t="shared" si="36"/>
        <v>66</v>
      </c>
      <c r="G778" t="s">
        <v>14</v>
      </c>
      <c r="H778">
        <v>2201</v>
      </c>
      <c r="I778" s="5">
        <f>IFERROR(E778/H778,"0")</f>
        <v>32.995456610631528</v>
      </c>
      <c r="J778" t="s">
        <v>21</v>
      </c>
      <c r="L778" t="s">
        <v>22</v>
      </c>
      <c r="M778">
        <v>1562216400</v>
      </c>
      <c r="N778" s="8">
        <f t="shared" si="37"/>
        <v>43650.208333333328</v>
      </c>
      <c r="O778">
        <v>1563771600</v>
      </c>
      <c r="P778" s="8">
        <f t="shared" si="38"/>
        <v>43668.208333333328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ht="15.75" hidden="1" customHeight="1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5">
        <f t="shared" si="36"/>
        <v>49</v>
      </c>
      <c r="G779" t="s">
        <v>14</v>
      </c>
      <c r="H779">
        <v>676</v>
      </c>
      <c r="I779" s="5">
        <f>IFERROR(E779/H779,"0")</f>
        <v>68.028106508875737</v>
      </c>
      <c r="J779" t="s">
        <v>21</v>
      </c>
      <c r="L779" t="s">
        <v>22</v>
      </c>
      <c r="M779">
        <v>1316754000</v>
      </c>
      <c r="N779" s="8">
        <f t="shared" si="37"/>
        <v>40809.208333333336</v>
      </c>
      <c r="O779">
        <v>1319259600</v>
      </c>
      <c r="P779" s="8">
        <f t="shared" si="38"/>
        <v>40838.208333333336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ht="15.75" customHeight="1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5">
        <f t="shared" si="36"/>
        <v>788</v>
      </c>
      <c r="G780" t="s">
        <v>20</v>
      </c>
      <c r="H780">
        <v>174</v>
      </c>
      <c r="I780" s="5">
        <f>IFERROR(E780/H780,"0")</f>
        <v>58.867816091954026</v>
      </c>
      <c r="J780" t="s">
        <v>98</v>
      </c>
      <c r="L780" t="s">
        <v>99</v>
      </c>
      <c r="M780">
        <v>1313211600</v>
      </c>
      <c r="N780" s="8">
        <f t="shared" si="37"/>
        <v>40768.208333333336</v>
      </c>
      <c r="O780">
        <v>1313643600</v>
      </c>
      <c r="P780" s="8">
        <f t="shared" si="38"/>
        <v>40773.208333333336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ht="15.75" hidden="1" customHeight="1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5">
        <f t="shared" si="36"/>
        <v>80</v>
      </c>
      <c r="G781" t="s">
        <v>14</v>
      </c>
      <c r="H781">
        <v>831</v>
      </c>
      <c r="I781" s="5">
        <f>IFERROR(E781/H781,"0")</f>
        <v>105.04572803850782</v>
      </c>
      <c r="J781" t="s">
        <v>21</v>
      </c>
      <c r="L781" t="s">
        <v>22</v>
      </c>
      <c r="M781">
        <v>1439528400</v>
      </c>
      <c r="N781" s="8">
        <f t="shared" si="37"/>
        <v>42230.208333333328</v>
      </c>
      <c r="O781">
        <v>1440306000</v>
      </c>
      <c r="P781" s="8">
        <f t="shared" si="38"/>
        <v>42239.208333333328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ht="15.75" hidden="1" customHeight="1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5">
        <f t="shared" si="36"/>
        <v>106</v>
      </c>
      <c r="G782" t="s">
        <v>20</v>
      </c>
      <c r="H782">
        <v>164</v>
      </c>
      <c r="I782" s="5">
        <f>IFERROR(E782/H782,"0")</f>
        <v>33.054878048780488</v>
      </c>
      <c r="J782" t="s">
        <v>21</v>
      </c>
      <c r="L782" t="s">
        <v>22</v>
      </c>
      <c r="M782">
        <v>1469163600</v>
      </c>
      <c r="N782" s="8">
        <f t="shared" si="37"/>
        <v>42573.208333333328</v>
      </c>
      <c r="O782">
        <v>1470805200</v>
      </c>
      <c r="P782" s="8">
        <f t="shared" si="38"/>
        <v>42592.208333333328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ht="15.75" hidden="1" customHeight="1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5">
        <f t="shared" si="36"/>
        <v>51</v>
      </c>
      <c r="G783" t="s">
        <v>74</v>
      </c>
      <c r="H783">
        <v>56</v>
      </c>
      <c r="I783" s="5">
        <f>IFERROR(E783/H783,"0")</f>
        <v>78.821428571428569</v>
      </c>
      <c r="J783" t="s">
        <v>98</v>
      </c>
      <c r="L783" t="s">
        <v>99</v>
      </c>
      <c r="M783">
        <v>1288501200</v>
      </c>
      <c r="N783" s="8">
        <f t="shared" si="37"/>
        <v>40482.208333333336</v>
      </c>
      <c r="O783">
        <v>1292911200</v>
      </c>
      <c r="P783" s="8">
        <f t="shared" si="38"/>
        <v>40533.25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ht="15.75" customHeight="1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5">
        <f t="shared" si="36"/>
        <v>215</v>
      </c>
      <c r="G784" t="s">
        <v>20</v>
      </c>
      <c r="H784">
        <v>161</v>
      </c>
      <c r="I784" s="5">
        <f>IFERROR(E784/H784,"0")</f>
        <v>68.204968944099377</v>
      </c>
      <c r="J784" t="s">
        <v>21</v>
      </c>
      <c r="L784" t="s">
        <v>22</v>
      </c>
      <c r="M784">
        <v>1298959200</v>
      </c>
      <c r="N784" s="8">
        <f t="shared" si="37"/>
        <v>40603.25</v>
      </c>
      <c r="O784">
        <v>1301374800</v>
      </c>
      <c r="P784" s="8">
        <f t="shared" si="38"/>
        <v>40631.208333333336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ht="15.75" hidden="1" customHeight="1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5">
        <f t="shared" si="36"/>
        <v>141</v>
      </c>
      <c r="G785" t="s">
        <v>20</v>
      </c>
      <c r="H785">
        <v>138</v>
      </c>
      <c r="I785" s="5">
        <f>IFERROR(E785/H785,"0")</f>
        <v>75.731884057971016</v>
      </c>
      <c r="J785" t="s">
        <v>21</v>
      </c>
      <c r="L785" t="s">
        <v>22</v>
      </c>
      <c r="M785">
        <v>1387260000</v>
      </c>
      <c r="N785" s="8">
        <f t="shared" si="37"/>
        <v>41625.25</v>
      </c>
      <c r="O785">
        <v>1387864800</v>
      </c>
      <c r="P785" s="8">
        <f t="shared" si="38"/>
        <v>41632.25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ht="15.75" hidden="1" customHeight="1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5">
        <f t="shared" si="36"/>
        <v>115</v>
      </c>
      <c r="G786" t="s">
        <v>20</v>
      </c>
      <c r="H786">
        <v>3308</v>
      </c>
      <c r="I786" s="5">
        <f>IFERROR(E786/H786,"0")</f>
        <v>30.996070133010882</v>
      </c>
      <c r="J786" t="s">
        <v>21</v>
      </c>
      <c r="L786" t="s">
        <v>22</v>
      </c>
      <c r="M786">
        <v>1457244000</v>
      </c>
      <c r="N786" s="8">
        <f t="shared" si="37"/>
        <v>42435.25</v>
      </c>
      <c r="O786">
        <v>1458190800</v>
      </c>
      <c r="P786" s="8">
        <f t="shared" si="38"/>
        <v>42446.208333333328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15.75" hidden="1" customHeight="1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5">
        <f t="shared" si="36"/>
        <v>193</v>
      </c>
      <c r="G787" t="s">
        <v>20</v>
      </c>
      <c r="H787">
        <v>127</v>
      </c>
      <c r="I787" s="5">
        <f>IFERROR(E787/H787,"0")</f>
        <v>101.88188976377953</v>
      </c>
      <c r="J787" t="s">
        <v>26</v>
      </c>
      <c r="L787" t="s">
        <v>27</v>
      </c>
      <c r="M787">
        <v>1556341200</v>
      </c>
      <c r="N787" s="8">
        <f t="shared" si="37"/>
        <v>43582.208333333328</v>
      </c>
      <c r="O787">
        <v>1559278800</v>
      </c>
      <c r="P787" s="8">
        <f t="shared" si="38"/>
        <v>43616.208333333328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ht="15.75" customHeight="1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5">
        <f t="shared" si="36"/>
        <v>730</v>
      </c>
      <c r="G788" t="s">
        <v>20</v>
      </c>
      <c r="H788">
        <v>207</v>
      </c>
      <c r="I788" s="5">
        <f>IFERROR(E788/H788,"0")</f>
        <v>52.879227053140099</v>
      </c>
      <c r="J788" t="s">
        <v>107</v>
      </c>
      <c r="L788" t="s">
        <v>108</v>
      </c>
      <c r="M788">
        <v>1522126800</v>
      </c>
      <c r="N788" s="8">
        <f t="shared" si="37"/>
        <v>43186.208333333328</v>
      </c>
      <c r="O788">
        <v>1522731600</v>
      </c>
      <c r="P788" s="8">
        <f t="shared" si="38"/>
        <v>43193.208333333328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ht="15.75" hidden="1" customHeight="1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5">
        <f t="shared" si="36"/>
        <v>100</v>
      </c>
      <c r="G789" t="s">
        <v>14</v>
      </c>
      <c r="H789">
        <v>859</v>
      </c>
      <c r="I789" s="5">
        <f>IFERROR(E789/H789,"0")</f>
        <v>71.005820721769496</v>
      </c>
      <c r="J789" t="s">
        <v>15</v>
      </c>
      <c r="L789" t="s">
        <v>16</v>
      </c>
      <c r="M789">
        <v>1305954000</v>
      </c>
      <c r="N789" s="8">
        <f t="shared" si="37"/>
        <v>40684.208333333336</v>
      </c>
      <c r="O789">
        <v>1306731600</v>
      </c>
      <c r="P789" s="8">
        <f t="shared" si="38"/>
        <v>40693.208333333336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ht="15.75" hidden="1" customHeight="1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5">
        <f t="shared" si="36"/>
        <v>88</v>
      </c>
      <c r="G790" t="s">
        <v>47</v>
      </c>
      <c r="H790">
        <v>31</v>
      </c>
      <c r="I790" s="5">
        <f>IFERROR(E790/H790,"0")</f>
        <v>102.38709677419355</v>
      </c>
      <c r="J790" t="s">
        <v>21</v>
      </c>
      <c r="L790" t="s">
        <v>22</v>
      </c>
      <c r="M790">
        <v>1350709200</v>
      </c>
      <c r="N790" s="8">
        <f t="shared" si="37"/>
        <v>41202.208333333336</v>
      </c>
      <c r="O790">
        <v>1352527200</v>
      </c>
      <c r="P790" s="8">
        <f t="shared" si="38"/>
        <v>41223.25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ht="15.75" hidden="1" customHeight="1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5">
        <f t="shared" si="36"/>
        <v>37</v>
      </c>
      <c r="G791" t="s">
        <v>14</v>
      </c>
      <c r="H791">
        <v>45</v>
      </c>
      <c r="I791" s="5">
        <f>IFERROR(E791/H791,"0")</f>
        <v>74.466666666666669</v>
      </c>
      <c r="J791" t="s">
        <v>21</v>
      </c>
      <c r="L791" t="s">
        <v>22</v>
      </c>
      <c r="M791">
        <v>1401166800</v>
      </c>
      <c r="N791" s="8">
        <f t="shared" si="37"/>
        <v>41786.208333333336</v>
      </c>
      <c r="O791">
        <v>1404363600</v>
      </c>
      <c r="P791" s="8">
        <f t="shared" si="38"/>
        <v>41823.208333333336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ht="15.75" hidden="1" customHeight="1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5">
        <f t="shared" si="36"/>
        <v>31</v>
      </c>
      <c r="G792" t="s">
        <v>74</v>
      </c>
      <c r="H792">
        <v>1113</v>
      </c>
      <c r="I792" s="5">
        <f>IFERROR(E792/H792,"0")</f>
        <v>51.009883198562441</v>
      </c>
      <c r="J792" t="s">
        <v>21</v>
      </c>
      <c r="L792" t="s">
        <v>22</v>
      </c>
      <c r="M792">
        <v>1266127200</v>
      </c>
      <c r="N792" s="8">
        <f t="shared" si="37"/>
        <v>40223.25</v>
      </c>
      <c r="O792">
        <v>1266645600</v>
      </c>
      <c r="P792" s="8">
        <f t="shared" si="38"/>
        <v>40229.25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ht="15.75" hidden="1" customHeight="1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5">
        <f t="shared" si="36"/>
        <v>26</v>
      </c>
      <c r="G793" t="s">
        <v>14</v>
      </c>
      <c r="H793">
        <v>6</v>
      </c>
      <c r="I793" s="5">
        <f>IFERROR(E793/H793,"0")</f>
        <v>90</v>
      </c>
      <c r="J793" t="s">
        <v>21</v>
      </c>
      <c r="L793" t="s">
        <v>22</v>
      </c>
      <c r="M793">
        <v>1481436000</v>
      </c>
      <c r="N793" s="8">
        <f t="shared" si="37"/>
        <v>42715.25</v>
      </c>
      <c r="O793">
        <v>1482818400</v>
      </c>
      <c r="P793" s="8">
        <f t="shared" si="38"/>
        <v>42731.25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ht="15.75" hidden="1" customHeight="1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5">
        <f t="shared" si="36"/>
        <v>34</v>
      </c>
      <c r="G794" t="s">
        <v>14</v>
      </c>
      <c r="H794">
        <v>7</v>
      </c>
      <c r="I794" s="5">
        <f>IFERROR(E794/H794,"0")</f>
        <v>97.142857142857139</v>
      </c>
      <c r="J794" t="s">
        <v>21</v>
      </c>
      <c r="L794" t="s">
        <v>22</v>
      </c>
      <c r="M794">
        <v>1372222800</v>
      </c>
      <c r="N794" s="8">
        <f t="shared" si="37"/>
        <v>41451.208333333336</v>
      </c>
      <c r="O794">
        <v>1374642000</v>
      </c>
      <c r="P794" s="8">
        <f t="shared" si="38"/>
        <v>41479.208333333336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ht="15.75" customHeight="1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5">
        <f t="shared" si="36"/>
        <v>1186</v>
      </c>
      <c r="G795" t="s">
        <v>20</v>
      </c>
      <c r="H795">
        <v>181</v>
      </c>
      <c r="I795" s="5">
        <f>IFERROR(E795/H795,"0")</f>
        <v>72.071823204419886</v>
      </c>
      <c r="J795" t="s">
        <v>98</v>
      </c>
      <c r="L795" t="s">
        <v>99</v>
      </c>
      <c r="M795">
        <v>1372136400</v>
      </c>
      <c r="N795" s="8">
        <f t="shared" si="37"/>
        <v>41450.208333333336</v>
      </c>
      <c r="O795">
        <v>1372482000</v>
      </c>
      <c r="P795" s="8">
        <f t="shared" si="38"/>
        <v>41454.208333333336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ht="15.75" hidden="1" customHeight="1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5">
        <f t="shared" si="36"/>
        <v>125</v>
      </c>
      <c r="G796" t="s">
        <v>20</v>
      </c>
      <c r="H796">
        <v>110</v>
      </c>
      <c r="I796" s="5">
        <f>IFERROR(E796/H796,"0")</f>
        <v>75.236363636363635</v>
      </c>
      <c r="J796" t="s">
        <v>21</v>
      </c>
      <c r="L796" t="s">
        <v>22</v>
      </c>
      <c r="M796">
        <v>1513922400</v>
      </c>
      <c r="N796" s="8">
        <f t="shared" si="37"/>
        <v>43091.25</v>
      </c>
      <c r="O796">
        <v>1514959200</v>
      </c>
      <c r="P796" s="8">
        <f t="shared" si="38"/>
        <v>43103.25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15.75" hidden="1" customHeight="1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5">
        <f t="shared" si="36"/>
        <v>14</v>
      </c>
      <c r="G797" t="s">
        <v>14</v>
      </c>
      <c r="H797">
        <v>31</v>
      </c>
      <c r="I797" s="5">
        <f>IFERROR(E797/H797,"0")</f>
        <v>32.967741935483872</v>
      </c>
      <c r="J797" t="s">
        <v>21</v>
      </c>
      <c r="L797" t="s">
        <v>22</v>
      </c>
      <c r="M797">
        <v>1477976400</v>
      </c>
      <c r="N797" s="8">
        <f t="shared" si="37"/>
        <v>42675.208333333328</v>
      </c>
      <c r="O797">
        <v>1478235600</v>
      </c>
      <c r="P797" s="8">
        <f t="shared" si="38"/>
        <v>42678.208333333328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ht="15.75" hidden="1" customHeight="1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5">
        <f t="shared" si="36"/>
        <v>55</v>
      </c>
      <c r="G798" t="s">
        <v>14</v>
      </c>
      <c r="H798">
        <v>78</v>
      </c>
      <c r="I798" s="5">
        <f>IFERROR(E798/H798,"0")</f>
        <v>54.807692307692307</v>
      </c>
      <c r="J798" t="s">
        <v>21</v>
      </c>
      <c r="L798" t="s">
        <v>22</v>
      </c>
      <c r="M798">
        <v>1407474000</v>
      </c>
      <c r="N798" s="8">
        <f t="shared" si="37"/>
        <v>41859.208333333336</v>
      </c>
      <c r="O798">
        <v>1408078800</v>
      </c>
      <c r="P798" s="8">
        <f t="shared" si="38"/>
        <v>41866.208333333336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ht="15.75" hidden="1" customHeight="1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5">
        <f t="shared" si="36"/>
        <v>110</v>
      </c>
      <c r="G799" t="s">
        <v>20</v>
      </c>
      <c r="H799">
        <v>185</v>
      </c>
      <c r="I799" s="5">
        <f>IFERROR(E799/H799,"0")</f>
        <v>45.037837837837834</v>
      </c>
      <c r="J799" t="s">
        <v>21</v>
      </c>
      <c r="L799" t="s">
        <v>22</v>
      </c>
      <c r="M799">
        <v>1546149600</v>
      </c>
      <c r="N799" s="8">
        <f t="shared" si="37"/>
        <v>43464.25</v>
      </c>
      <c r="O799">
        <v>1548136800</v>
      </c>
      <c r="P799" s="8">
        <f t="shared" si="38"/>
        <v>43487.25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ht="15.75" hidden="1" customHeight="1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5">
        <f t="shared" si="36"/>
        <v>188</v>
      </c>
      <c r="G800" t="s">
        <v>20</v>
      </c>
      <c r="H800">
        <v>121</v>
      </c>
      <c r="I800" s="5">
        <f>IFERROR(E800/H800,"0")</f>
        <v>52.958677685950413</v>
      </c>
      <c r="J800" t="s">
        <v>21</v>
      </c>
      <c r="L800" t="s">
        <v>22</v>
      </c>
      <c r="M800">
        <v>1338440400</v>
      </c>
      <c r="N800" s="8">
        <f t="shared" si="37"/>
        <v>41060.208333333336</v>
      </c>
      <c r="O800">
        <v>1340859600</v>
      </c>
      <c r="P800" s="8">
        <f t="shared" si="38"/>
        <v>41088.208333333336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ht="15.75" hidden="1" customHeight="1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5">
        <f t="shared" si="36"/>
        <v>87</v>
      </c>
      <c r="G801" t="s">
        <v>14</v>
      </c>
      <c r="H801">
        <v>1225</v>
      </c>
      <c r="I801" s="5">
        <f>IFERROR(E801/H801,"0")</f>
        <v>60.017959183673469</v>
      </c>
      <c r="J801" t="s">
        <v>40</v>
      </c>
      <c r="L801" t="s">
        <v>41</v>
      </c>
      <c r="M801">
        <v>1454133600</v>
      </c>
      <c r="N801" s="8">
        <f t="shared" si="37"/>
        <v>42399.25</v>
      </c>
      <c r="O801">
        <v>1454479200</v>
      </c>
      <c r="P801" s="8">
        <f t="shared" si="38"/>
        <v>42403.25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ht="15.75" hidden="1" customHeight="1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5">
        <f t="shared" si="36"/>
        <v>1</v>
      </c>
      <c r="G802" t="s">
        <v>14</v>
      </c>
      <c r="H802">
        <v>1</v>
      </c>
      <c r="I802" s="5">
        <f>IFERROR(E802/H802,"0")</f>
        <v>1</v>
      </c>
      <c r="J802" t="s">
        <v>98</v>
      </c>
      <c r="L802" t="s">
        <v>99</v>
      </c>
      <c r="M802">
        <v>1434085200</v>
      </c>
      <c r="N802" s="8">
        <f t="shared" si="37"/>
        <v>42167.208333333328</v>
      </c>
      <c r="O802">
        <v>1434430800</v>
      </c>
      <c r="P802" s="8">
        <f t="shared" si="38"/>
        <v>42171.208333333328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ht="15.75" customHeight="1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5">
        <f t="shared" si="36"/>
        <v>203</v>
      </c>
      <c r="G803" t="s">
        <v>20</v>
      </c>
      <c r="H803">
        <v>106</v>
      </c>
      <c r="I803" s="5">
        <f>IFERROR(E803/H803,"0")</f>
        <v>44.028301886792455</v>
      </c>
      <c r="J803" t="s">
        <v>21</v>
      </c>
      <c r="L803" t="s">
        <v>22</v>
      </c>
      <c r="M803">
        <v>1577772000</v>
      </c>
      <c r="N803" s="8">
        <f t="shared" si="37"/>
        <v>43830.25</v>
      </c>
      <c r="O803">
        <v>1579672800</v>
      </c>
      <c r="P803" s="8">
        <f t="shared" si="38"/>
        <v>43852.25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15.75" hidden="1" customHeight="1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5">
        <f t="shared" si="36"/>
        <v>197</v>
      </c>
      <c r="G804" t="s">
        <v>20</v>
      </c>
      <c r="H804">
        <v>142</v>
      </c>
      <c r="I804" s="5">
        <f>IFERROR(E804/H804,"0")</f>
        <v>86.028169014084511</v>
      </c>
      <c r="J804" t="s">
        <v>21</v>
      </c>
      <c r="L804" t="s">
        <v>22</v>
      </c>
      <c r="M804">
        <v>1562216400</v>
      </c>
      <c r="N804" s="8">
        <f t="shared" si="37"/>
        <v>43650.208333333328</v>
      </c>
      <c r="O804">
        <v>1562389200</v>
      </c>
      <c r="P804" s="8">
        <f t="shared" si="38"/>
        <v>43652.208333333328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15.75" hidden="1" customHeight="1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5">
        <f t="shared" si="36"/>
        <v>107</v>
      </c>
      <c r="G805" t="s">
        <v>20</v>
      </c>
      <c r="H805">
        <v>233</v>
      </c>
      <c r="I805" s="5">
        <f>IFERROR(E805/H805,"0")</f>
        <v>28.012875536480685</v>
      </c>
      <c r="J805" t="s">
        <v>21</v>
      </c>
      <c r="L805" t="s">
        <v>22</v>
      </c>
      <c r="M805">
        <v>1548568800</v>
      </c>
      <c r="N805" s="8">
        <f t="shared" si="37"/>
        <v>43492.25</v>
      </c>
      <c r="O805">
        <v>1551506400</v>
      </c>
      <c r="P805" s="8">
        <f t="shared" si="38"/>
        <v>43526.25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ht="15.75" customHeight="1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5">
        <f t="shared" si="36"/>
        <v>269</v>
      </c>
      <c r="G806" t="s">
        <v>20</v>
      </c>
      <c r="H806">
        <v>218</v>
      </c>
      <c r="I806" s="5">
        <f>IFERROR(E806/H806,"0")</f>
        <v>32.050458715596328</v>
      </c>
      <c r="J806" t="s">
        <v>21</v>
      </c>
      <c r="L806" t="s">
        <v>22</v>
      </c>
      <c r="M806">
        <v>1514872800</v>
      </c>
      <c r="N806" s="8">
        <f t="shared" si="37"/>
        <v>43102.25</v>
      </c>
      <c r="O806">
        <v>1516600800</v>
      </c>
      <c r="P806" s="8">
        <f t="shared" si="38"/>
        <v>43122.25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15.75" hidden="1" customHeight="1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5">
        <f t="shared" si="36"/>
        <v>51</v>
      </c>
      <c r="G807" t="s">
        <v>14</v>
      </c>
      <c r="H807">
        <v>67</v>
      </c>
      <c r="I807" s="5">
        <f>IFERROR(E807/H807,"0")</f>
        <v>73.611940298507463</v>
      </c>
      <c r="J807" t="s">
        <v>26</v>
      </c>
      <c r="L807" t="s">
        <v>27</v>
      </c>
      <c r="M807">
        <v>1416031200</v>
      </c>
      <c r="N807" s="8">
        <f t="shared" si="37"/>
        <v>41958.25</v>
      </c>
      <c r="O807">
        <v>1420437600</v>
      </c>
      <c r="P807" s="8">
        <f t="shared" si="38"/>
        <v>42009.25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ht="15.75" customHeight="1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5">
        <f t="shared" si="36"/>
        <v>1180</v>
      </c>
      <c r="G808" t="s">
        <v>20</v>
      </c>
      <c r="H808">
        <v>76</v>
      </c>
      <c r="I808" s="5">
        <f>IFERROR(E808/H808,"0")</f>
        <v>108.71052631578948</v>
      </c>
      <c r="J808" t="s">
        <v>21</v>
      </c>
      <c r="L808" t="s">
        <v>22</v>
      </c>
      <c r="M808">
        <v>1330927200</v>
      </c>
      <c r="N808" s="8">
        <f t="shared" si="37"/>
        <v>40973.25</v>
      </c>
      <c r="O808">
        <v>1332997200</v>
      </c>
      <c r="P808" s="8">
        <f t="shared" si="38"/>
        <v>40997.208333333336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ht="15.75" customHeight="1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5">
        <f t="shared" si="36"/>
        <v>264</v>
      </c>
      <c r="G809" t="s">
        <v>20</v>
      </c>
      <c r="H809">
        <v>43</v>
      </c>
      <c r="I809" s="5">
        <f>IFERROR(E809/H809,"0")</f>
        <v>42.97674418604651</v>
      </c>
      <c r="J809" t="s">
        <v>21</v>
      </c>
      <c r="L809" t="s">
        <v>22</v>
      </c>
      <c r="M809">
        <v>1571115600</v>
      </c>
      <c r="N809" s="8">
        <f t="shared" si="37"/>
        <v>43753.208333333328</v>
      </c>
      <c r="O809">
        <v>1574920800</v>
      </c>
      <c r="P809" s="8">
        <f t="shared" si="38"/>
        <v>43797.25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ht="15.75" hidden="1" customHeight="1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5">
        <f t="shared" si="36"/>
        <v>30</v>
      </c>
      <c r="G810" t="s">
        <v>14</v>
      </c>
      <c r="H810">
        <v>19</v>
      </c>
      <c r="I810" s="5">
        <f>IFERROR(E810/H810,"0")</f>
        <v>83.315789473684205</v>
      </c>
      <c r="J810" t="s">
        <v>21</v>
      </c>
      <c r="L810" t="s">
        <v>22</v>
      </c>
      <c r="M810">
        <v>1463461200</v>
      </c>
      <c r="N810" s="8">
        <f t="shared" si="37"/>
        <v>42507.208333333328</v>
      </c>
      <c r="O810">
        <v>1464930000</v>
      </c>
      <c r="P810" s="8">
        <f t="shared" si="38"/>
        <v>42524.208333333328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ht="15.75" hidden="1" customHeight="1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5">
        <f t="shared" si="36"/>
        <v>63</v>
      </c>
      <c r="G811" t="s">
        <v>14</v>
      </c>
      <c r="H811">
        <v>2108</v>
      </c>
      <c r="I811" s="5">
        <f>IFERROR(E811/H811,"0")</f>
        <v>42</v>
      </c>
      <c r="J811" t="s">
        <v>98</v>
      </c>
      <c r="L811" t="s">
        <v>99</v>
      </c>
      <c r="M811">
        <v>1344920400</v>
      </c>
      <c r="N811" s="8">
        <f t="shared" si="37"/>
        <v>41135.208333333336</v>
      </c>
      <c r="O811">
        <v>1345006800</v>
      </c>
      <c r="P811" s="8">
        <f t="shared" si="38"/>
        <v>41136.208333333336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ht="15.75" hidden="1" customHeight="1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5">
        <f t="shared" si="36"/>
        <v>193</v>
      </c>
      <c r="G812" t="s">
        <v>20</v>
      </c>
      <c r="H812">
        <v>221</v>
      </c>
      <c r="I812" s="5">
        <f>IFERROR(E812/H812,"0")</f>
        <v>55.927601809954751</v>
      </c>
      <c r="J812" t="s">
        <v>21</v>
      </c>
      <c r="L812" t="s">
        <v>22</v>
      </c>
      <c r="M812">
        <v>1511848800</v>
      </c>
      <c r="N812" s="8">
        <f t="shared" si="37"/>
        <v>43067.25</v>
      </c>
      <c r="O812">
        <v>1512712800</v>
      </c>
      <c r="P812" s="8">
        <f t="shared" si="38"/>
        <v>43077.25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ht="15.75" hidden="1" customHeight="1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5">
        <f t="shared" si="36"/>
        <v>77</v>
      </c>
      <c r="G813" t="s">
        <v>14</v>
      </c>
      <c r="H813">
        <v>679</v>
      </c>
      <c r="I813" s="5">
        <f>IFERROR(E813/H813,"0")</f>
        <v>105.03681885125184</v>
      </c>
      <c r="J813" t="s">
        <v>21</v>
      </c>
      <c r="L813" t="s">
        <v>22</v>
      </c>
      <c r="M813">
        <v>1452319200</v>
      </c>
      <c r="N813" s="8">
        <f t="shared" si="37"/>
        <v>42378.25</v>
      </c>
      <c r="O813">
        <v>1452492000</v>
      </c>
      <c r="P813" s="8">
        <f t="shared" si="38"/>
        <v>42380.25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ht="15.75" customHeight="1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5">
        <f t="shared" si="36"/>
        <v>226</v>
      </c>
      <c r="G814" t="s">
        <v>20</v>
      </c>
      <c r="H814">
        <v>2805</v>
      </c>
      <c r="I814" s="5">
        <f>IFERROR(E814/H814,"0")</f>
        <v>48</v>
      </c>
      <c r="J814" t="s">
        <v>15</v>
      </c>
      <c r="L814" t="s">
        <v>16</v>
      </c>
      <c r="M814">
        <v>1523854800</v>
      </c>
      <c r="N814" s="8">
        <f t="shared" si="37"/>
        <v>43206.208333333328</v>
      </c>
      <c r="O814">
        <v>1524286800</v>
      </c>
      <c r="P814" s="8">
        <f t="shared" si="38"/>
        <v>43211.208333333328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ht="15.75" customHeight="1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5">
        <f t="shared" si="36"/>
        <v>239</v>
      </c>
      <c r="G815" t="s">
        <v>20</v>
      </c>
      <c r="H815">
        <v>68</v>
      </c>
      <c r="I815" s="5">
        <f>IFERROR(E815/H815,"0")</f>
        <v>112.66176470588235</v>
      </c>
      <c r="J815" t="s">
        <v>21</v>
      </c>
      <c r="L815" t="s">
        <v>22</v>
      </c>
      <c r="M815">
        <v>1346043600</v>
      </c>
      <c r="N815" s="8">
        <f t="shared" si="37"/>
        <v>41148.208333333336</v>
      </c>
      <c r="O815">
        <v>1346907600</v>
      </c>
      <c r="P815" s="8">
        <f t="shared" si="38"/>
        <v>41158.208333333336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ht="15.75" hidden="1" customHeight="1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5">
        <f t="shared" si="36"/>
        <v>92</v>
      </c>
      <c r="G816" t="s">
        <v>14</v>
      </c>
      <c r="H816">
        <v>36</v>
      </c>
      <c r="I816" s="5">
        <f>IFERROR(E816/H816,"0")</f>
        <v>81.944444444444443</v>
      </c>
      <c r="J816" t="s">
        <v>36</v>
      </c>
      <c r="L816" t="s">
        <v>37</v>
      </c>
      <c r="M816">
        <v>1464325200</v>
      </c>
      <c r="N816" s="8">
        <f t="shared" si="37"/>
        <v>42517.208333333328</v>
      </c>
      <c r="O816">
        <v>1464498000</v>
      </c>
      <c r="P816" s="8">
        <f t="shared" si="38"/>
        <v>42519.208333333328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15.75" hidden="1" customHeight="1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5">
        <f t="shared" si="36"/>
        <v>130</v>
      </c>
      <c r="G817" t="s">
        <v>20</v>
      </c>
      <c r="H817">
        <v>183</v>
      </c>
      <c r="I817" s="5">
        <f>IFERROR(E817/H817,"0")</f>
        <v>64.049180327868854</v>
      </c>
      <c r="J817" t="s">
        <v>15</v>
      </c>
      <c r="L817" t="s">
        <v>16</v>
      </c>
      <c r="M817">
        <v>1511935200</v>
      </c>
      <c r="N817" s="8">
        <f t="shared" si="37"/>
        <v>43068.25</v>
      </c>
      <c r="O817">
        <v>1514181600</v>
      </c>
      <c r="P817" s="8">
        <f t="shared" si="38"/>
        <v>43094.25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ht="15.75" customHeight="1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5">
        <f t="shared" si="36"/>
        <v>615</v>
      </c>
      <c r="G818" t="s">
        <v>20</v>
      </c>
      <c r="H818">
        <v>133</v>
      </c>
      <c r="I818" s="5">
        <f>IFERROR(E818/H818,"0")</f>
        <v>106.39097744360902</v>
      </c>
      <c r="J818" t="s">
        <v>21</v>
      </c>
      <c r="L818" t="s">
        <v>22</v>
      </c>
      <c r="M818">
        <v>1392012000</v>
      </c>
      <c r="N818" s="8">
        <f t="shared" si="37"/>
        <v>41680.25</v>
      </c>
      <c r="O818">
        <v>1392184800</v>
      </c>
      <c r="P818" s="8">
        <f t="shared" si="38"/>
        <v>41682.25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ht="15.75" customHeight="1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5">
        <f t="shared" si="36"/>
        <v>369</v>
      </c>
      <c r="G819" t="s">
        <v>20</v>
      </c>
      <c r="H819">
        <v>2489</v>
      </c>
      <c r="I819" s="5">
        <f>IFERROR(E819/H819,"0")</f>
        <v>76.011249497790274</v>
      </c>
      <c r="J819" t="s">
        <v>107</v>
      </c>
      <c r="L819" t="s">
        <v>108</v>
      </c>
      <c r="M819">
        <v>1556946000</v>
      </c>
      <c r="N819" s="8">
        <f t="shared" si="37"/>
        <v>43589.208333333328</v>
      </c>
      <c r="O819">
        <v>1559365200</v>
      </c>
      <c r="P819" s="8">
        <f t="shared" si="38"/>
        <v>43617.208333333328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ht="15.75" customHeight="1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5">
        <f t="shared" si="36"/>
        <v>1095</v>
      </c>
      <c r="G820" t="s">
        <v>20</v>
      </c>
      <c r="H820">
        <v>69</v>
      </c>
      <c r="I820" s="5">
        <f>IFERROR(E820/H820,"0")</f>
        <v>111.07246376811594</v>
      </c>
      <c r="J820" t="s">
        <v>21</v>
      </c>
      <c r="L820" t="s">
        <v>22</v>
      </c>
      <c r="M820">
        <v>1548050400</v>
      </c>
      <c r="N820" s="8">
        <f t="shared" si="37"/>
        <v>43486.25</v>
      </c>
      <c r="O820">
        <v>1549173600</v>
      </c>
      <c r="P820" s="8">
        <f t="shared" si="38"/>
        <v>43499.25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15.75" hidden="1" customHeight="1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5">
        <f t="shared" si="36"/>
        <v>51</v>
      </c>
      <c r="G821" t="s">
        <v>14</v>
      </c>
      <c r="H821">
        <v>47</v>
      </c>
      <c r="I821" s="5">
        <f>IFERROR(E821/H821,"0")</f>
        <v>95.936170212765958</v>
      </c>
      <c r="J821" t="s">
        <v>21</v>
      </c>
      <c r="L821" t="s">
        <v>22</v>
      </c>
      <c r="M821">
        <v>1353736800</v>
      </c>
      <c r="N821" s="8">
        <f t="shared" si="37"/>
        <v>41237.25</v>
      </c>
      <c r="O821">
        <v>1355032800</v>
      </c>
      <c r="P821" s="8">
        <f t="shared" si="38"/>
        <v>41252.25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ht="15.75" customHeight="1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5">
        <f t="shared" si="36"/>
        <v>801</v>
      </c>
      <c r="G822" t="s">
        <v>20</v>
      </c>
      <c r="H822">
        <v>279</v>
      </c>
      <c r="I822" s="5">
        <f>IFERROR(E822/H822,"0")</f>
        <v>43.043010752688176</v>
      </c>
      <c r="J822" t="s">
        <v>40</v>
      </c>
      <c r="L822" t="s">
        <v>41</v>
      </c>
      <c r="M822">
        <v>1532840400</v>
      </c>
      <c r="N822" s="8">
        <f t="shared" si="37"/>
        <v>43310.208333333328</v>
      </c>
      <c r="O822">
        <v>1533963600</v>
      </c>
      <c r="P822" s="8">
        <f t="shared" si="38"/>
        <v>43323.208333333328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ht="15.75" customHeight="1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5">
        <f t="shared" si="36"/>
        <v>291</v>
      </c>
      <c r="G823" t="s">
        <v>20</v>
      </c>
      <c r="H823">
        <v>210</v>
      </c>
      <c r="I823" s="5">
        <f>IFERROR(E823/H823,"0")</f>
        <v>67.966666666666669</v>
      </c>
      <c r="J823" t="s">
        <v>21</v>
      </c>
      <c r="L823" t="s">
        <v>22</v>
      </c>
      <c r="M823">
        <v>1488261600</v>
      </c>
      <c r="N823" s="8">
        <f t="shared" si="37"/>
        <v>42794.25</v>
      </c>
      <c r="O823">
        <v>1489381200</v>
      </c>
      <c r="P823" s="8">
        <f t="shared" si="38"/>
        <v>42807.208333333328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ht="15.75" customHeight="1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5">
        <f t="shared" si="36"/>
        <v>350</v>
      </c>
      <c r="G824" t="s">
        <v>20</v>
      </c>
      <c r="H824">
        <v>2100</v>
      </c>
      <c r="I824" s="5">
        <f>IFERROR(E824/H824,"0")</f>
        <v>89.991428571428571</v>
      </c>
      <c r="J824" t="s">
        <v>21</v>
      </c>
      <c r="L824" t="s">
        <v>22</v>
      </c>
      <c r="M824">
        <v>1393567200</v>
      </c>
      <c r="N824" s="8">
        <f t="shared" si="37"/>
        <v>41698.25</v>
      </c>
      <c r="O824">
        <v>1395032400</v>
      </c>
      <c r="P824" s="8">
        <f t="shared" si="38"/>
        <v>41715.208333333336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ht="15.75" customHeight="1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5">
        <f t="shared" si="36"/>
        <v>357</v>
      </c>
      <c r="G825" t="s">
        <v>20</v>
      </c>
      <c r="H825">
        <v>252</v>
      </c>
      <c r="I825" s="5">
        <f>IFERROR(E825/H825,"0")</f>
        <v>58.095238095238095</v>
      </c>
      <c r="J825" t="s">
        <v>21</v>
      </c>
      <c r="L825" t="s">
        <v>22</v>
      </c>
      <c r="M825">
        <v>1410325200</v>
      </c>
      <c r="N825" s="8">
        <f t="shared" si="37"/>
        <v>41892.208333333336</v>
      </c>
      <c r="O825">
        <v>1412485200</v>
      </c>
      <c r="P825" s="8">
        <f t="shared" si="38"/>
        <v>41917.208333333336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ht="15.75" hidden="1" customHeight="1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5">
        <f t="shared" si="36"/>
        <v>126</v>
      </c>
      <c r="G826" t="s">
        <v>20</v>
      </c>
      <c r="H826">
        <v>1280</v>
      </c>
      <c r="I826" s="5">
        <f>IFERROR(E826/H826,"0")</f>
        <v>83.996875000000003</v>
      </c>
      <c r="J826" t="s">
        <v>21</v>
      </c>
      <c r="L826" t="s">
        <v>22</v>
      </c>
      <c r="M826">
        <v>1276923600</v>
      </c>
      <c r="N826" s="8">
        <f t="shared" si="37"/>
        <v>40348.208333333336</v>
      </c>
      <c r="O826">
        <v>1279688400</v>
      </c>
      <c r="P826" s="8">
        <f t="shared" si="38"/>
        <v>40380.208333333336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ht="15.75" customHeight="1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5">
        <f t="shared" si="36"/>
        <v>388</v>
      </c>
      <c r="G827" t="s">
        <v>20</v>
      </c>
      <c r="H827">
        <v>157</v>
      </c>
      <c r="I827" s="5">
        <f>IFERROR(E827/H827,"0")</f>
        <v>88.853503184713375</v>
      </c>
      <c r="J827" t="s">
        <v>40</v>
      </c>
      <c r="L827" t="s">
        <v>41</v>
      </c>
      <c r="M827">
        <v>1500958800</v>
      </c>
      <c r="N827" s="8">
        <f t="shared" si="37"/>
        <v>42941.208333333328</v>
      </c>
      <c r="O827">
        <v>1501995600</v>
      </c>
      <c r="P827" s="8">
        <f t="shared" si="38"/>
        <v>42953.208333333328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15.75" customHeight="1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5">
        <f t="shared" si="36"/>
        <v>457</v>
      </c>
      <c r="G828" t="s">
        <v>20</v>
      </c>
      <c r="H828">
        <v>194</v>
      </c>
      <c r="I828" s="5">
        <f>IFERROR(E828/H828,"0")</f>
        <v>65.963917525773198</v>
      </c>
      <c r="J828" t="s">
        <v>21</v>
      </c>
      <c r="L828" t="s">
        <v>22</v>
      </c>
      <c r="M828">
        <v>1292220000</v>
      </c>
      <c r="N828" s="8">
        <f t="shared" si="37"/>
        <v>40525.25</v>
      </c>
      <c r="O828">
        <v>1294639200</v>
      </c>
      <c r="P828" s="8">
        <f t="shared" si="38"/>
        <v>40553.25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15.75" customHeight="1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5">
        <f t="shared" si="36"/>
        <v>267</v>
      </c>
      <c r="G829" t="s">
        <v>20</v>
      </c>
      <c r="H829">
        <v>82</v>
      </c>
      <c r="I829" s="5">
        <f>IFERROR(E829/H829,"0")</f>
        <v>74.804878048780495</v>
      </c>
      <c r="J829" t="s">
        <v>26</v>
      </c>
      <c r="L829" t="s">
        <v>27</v>
      </c>
      <c r="M829">
        <v>1304398800</v>
      </c>
      <c r="N829" s="8">
        <f t="shared" si="37"/>
        <v>40666.208333333336</v>
      </c>
      <c r="O829">
        <v>1305435600</v>
      </c>
      <c r="P829" s="8">
        <f t="shared" si="38"/>
        <v>40678.208333333336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15.75" hidden="1" customHeight="1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5">
        <f t="shared" si="36"/>
        <v>69</v>
      </c>
      <c r="G830" t="s">
        <v>14</v>
      </c>
      <c r="H830">
        <v>70</v>
      </c>
      <c r="I830" s="5">
        <f>IFERROR(E830/H830,"0")</f>
        <v>69.98571428571428</v>
      </c>
      <c r="J830" t="s">
        <v>21</v>
      </c>
      <c r="L830" t="s">
        <v>22</v>
      </c>
      <c r="M830">
        <v>1535432400</v>
      </c>
      <c r="N830" s="8">
        <f t="shared" si="37"/>
        <v>43340.208333333328</v>
      </c>
      <c r="O830">
        <v>1537592400</v>
      </c>
      <c r="P830" s="8">
        <f t="shared" si="38"/>
        <v>43365.208333333328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ht="15.75" hidden="1" customHeight="1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5">
        <f t="shared" si="36"/>
        <v>51</v>
      </c>
      <c r="G831" t="s">
        <v>14</v>
      </c>
      <c r="H831">
        <v>154</v>
      </c>
      <c r="I831" s="5">
        <f>IFERROR(E831/H831,"0")</f>
        <v>32.006493506493506</v>
      </c>
      <c r="J831" t="s">
        <v>21</v>
      </c>
      <c r="L831" t="s">
        <v>22</v>
      </c>
      <c r="M831">
        <v>1433826000</v>
      </c>
      <c r="N831" s="8">
        <f t="shared" si="37"/>
        <v>42164.208333333328</v>
      </c>
      <c r="O831">
        <v>1435122000</v>
      </c>
      <c r="P831" s="8">
        <f t="shared" si="38"/>
        <v>42179.208333333328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15.75" hidden="1" customHeight="1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5">
        <f t="shared" si="36"/>
        <v>1</v>
      </c>
      <c r="G832" t="s">
        <v>14</v>
      </c>
      <c r="H832">
        <v>22</v>
      </c>
      <c r="I832" s="5">
        <f>IFERROR(E832/H832,"0")</f>
        <v>64.727272727272734</v>
      </c>
      <c r="J832" t="s">
        <v>21</v>
      </c>
      <c r="L832" t="s">
        <v>22</v>
      </c>
      <c r="M832">
        <v>1514959200</v>
      </c>
      <c r="N832" s="8">
        <f t="shared" si="37"/>
        <v>43103.25</v>
      </c>
      <c r="O832">
        <v>1520056800</v>
      </c>
      <c r="P832" s="8">
        <f t="shared" si="38"/>
        <v>43162.25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15.75" hidden="1" customHeight="1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5">
        <f t="shared" si="36"/>
        <v>109</v>
      </c>
      <c r="G833" t="s">
        <v>20</v>
      </c>
      <c r="H833">
        <v>4233</v>
      </c>
      <c r="I833" s="5">
        <f>IFERROR(E833/H833,"0")</f>
        <v>24.998110087408456</v>
      </c>
      <c r="J833" t="s">
        <v>21</v>
      </c>
      <c r="L833" t="s">
        <v>22</v>
      </c>
      <c r="M833">
        <v>1332738000</v>
      </c>
      <c r="N833" s="8">
        <f t="shared" si="37"/>
        <v>40994.208333333336</v>
      </c>
      <c r="O833">
        <v>1335675600</v>
      </c>
      <c r="P833" s="8">
        <f t="shared" si="38"/>
        <v>41028.208333333336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ht="15.75" customHeight="1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5">
        <f t="shared" si="36"/>
        <v>315</v>
      </c>
      <c r="G834" t="s">
        <v>20</v>
      </c>
      <c r="H834">
        <v>1297</v>
      </c>
      <c r="I834" s="5">
        <f>IFERROR(E834/H834,"0")</f>
        <v>104.97764070932922</v>
      </c>
      <c r="J834" t="s">
        <v>36</v>
      </c>
      <c r="L834" t="s">
        <v>37</v>
      </c>
      <c r="M834">
        <v>1445490000</v>
      </c>
      <c r="N834" s="8">
        <f t="shared" si="37"/>
        <v>42299.208333333328</v>
      </c>
      <c r="O834">
        <v>1448431200</v>
      </c>
      <c r="P834" s="8">
        <f t="shared" si="38"/>
        <v>42333.25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ht="15.75" hidden="1" customHeight="1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5">
        <f t="shared" ref="F835:F898" si="39">ROUND((E835/D835)*100,0)</f>
        <v>158</v>
      </c>
      <c r="G835" t="s">
        <v>20</v>
      </c>
      <c r="H835">
        <v>165</v>
      </c>
      <c r="I835" s="5">
        <f>IFERROR(E835/H835,"0")</f>
        <v>64.987878787878785</v>
      </c>
      <c r="J835" t="s">
        <v>36</v>
      </c>
      <c r="L835" t="s">
        <v>37</v>
      </c>
      <c r="M835">
        <v>1297663200</v>
      </c>
      <c r="N835" s="8">
        <f t="shared" ref="N835:N898" si="40">(((M835/60)/60)/24)+DATE(1970,1,1)</f>
        <v>40588.25</v>
      </c>
      <c r="O835">
        <v>1298613600</v>
      </c>
      <c r="P835" s="8">
        <f t="shared" ref="P835:P898" si="41">(((O835/60)/60)/24)+DATE(1970,1,1)</f>
        <v>40599.25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ht="15.75" hidden="1" customHeight="1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5">
        <f t="shared" si="39"/>
        <v>154</v>
      </c>
      <c r="G836" t="s">
        <v>20</v>
      </c>
      <c r="H836">
        <v>119</v>
      </c>
      <c r="I836" s="5">
        <f>IFERROR(E836/H836,"0")</f>
        <v>94.352941176470594</v>
      </c>
      <c r="J836" t="s">
        <v>21</v>
      </c>
      <c r="L836" t="s">
        <v>22</v>
      </c>
      <c r="M836">
        <v>1371963600</v>
      </c>
      <c r="N836" s="8">
        <f t="shared" si="40"/>
        <v>41448.208333333336</v>
      </c>
      <c r="O836">
        <v>1372482000</v>
      </c>
      <c r="P836" s="8">
        <f t="shared" si="41"/>
        <v>41454.208333333336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ht="15.75" hidden="1" customHeight="1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5">
        <f t="shared" si="39"/>
        <v>90</v>
      </c>
      <c r="G837" t="s">
        <v>14</v>
      </c>
      <c r="H837">
        <v>1758</v>
      </c>
      <c r="I837" s="5">
        <f>IFERROR(E837/H837,"0")</f>
        <v>44.001706484641637</v>
      </c>
      <c r="J837" t="s">
        <v>21</v>
      </c>
      <c r="L837" t="s">
        <v>22</v>
      </c>
      <c r="M837">
        <v>1425103200</v>
      </c>
      <c r="N837" s="8">
        <f t="shared" si="40"/>
        <v>42063.25</v>
      </c>
      <c r="O837">
        <v>1425621600</v>
      </c>
      <c r="P837" s="8">
        <f t="shared" si="41"/>
        <v>42069.25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ht="15.75" hidden="1" customHeight="1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5">
        <f t="shared" si="39"/>
        <v>75</v>
      </c>
      <c r="G838" t="s">
        <v>14</v>
      </c>
      <c r="H838">
        <v>94</v>
      </c>
      <c r="I838" s="5">
        <f>IFERROR(E838/H838,"0")</f>
        <v>64.744680851063833</v>
      </c>
      <c r="J838" t="s">
        <v>21</v>
      </c>
      <c r="L838" t="s">
        <v>22</v>
      </c>
      <c r="M838">
        <v>1265349600</v>
      </c>
      <c r="N838" s="8">
        <f t="shared" si="40"/>
        <v>40214.25</v>
      </c>
      <c r="O838">
        <v>1266300000</v>
      </c>
      <c r="P838" s="8">
        <f t="shared" si="41"/>
        <v>40225.25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ht="15.75" customHeight="1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5">
        <f t="shared" si="39"/>
        <v>853</v>
      </c>
      <c r="G839" t="s">
        <v>20</v>
      </c>
      <c r="H839">
        <v>1797</v>
      </c>
      <c r="I839" s="5">
        <f>IFERROR(E839/H839,"0")</f>
        <v>84.00667779632721</v>
      </c>
      <c r="J839" t="s">
        <v>21</v>
      </c>
      <c r="L839" t="s">
        <v>22</v>
      </c>
      <c r="M839">
        <v>1301202000</v>
      </c>
      <c r="N839" s="8">
        <f t="shared" si="40"/>
        <v>40629.208333333336</v>
      </c>
      <c r="O839">
        <v>1305867600</v>
      </c>
      <c r="P839" s="8">
        <f t="shared" si="41"/>
        <v>40683.208333333336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ht="15.75" hidden="1" customHeight="1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5">
        <f t="shared" si="39"/>
        <v>139</v>
      </c>
      <c r="G840" t="s">
        <v>20</v>
      </c>
      <c r="H840">
        <v>261</v>
      </c>
      <c r="I840" s="5">
        <f>IFERROR(E840/H840,"0")</f>
        <v>34.061302681992338</v>
      </c>
      <c r="J840" t="s">
        <v>21</v>
      </c>
      <c r="L840" t="s">
        <v>22</v>
      </c>
      <c r="M840">
        <v>1538024400</v>
      </c>
      <c r="N840" s="8">
        <f t="shared" si="40"/>
        <v>43370.208333333328</v>
      </c>
      <c r="O840">
        <v>1538802000</v>
      </c>
      <c r="P840" s="8">
        <f t="shared" si="41"/>
        <v>43379.208333333328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ht="15.75" hidden="1" customHeight="1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5">
        <f t="shared" si="39"/>
        <v>190</v>
      </c>
      <c r="G841" t="s">
        <v>20</v>
      </c>
      <c r="H841">
        <v>157</v>
      </c>
      <c r="I841" s="5">
        <f>IFERROR(E841/H841,"0")</f>
        <v>93.273885350318466</v>
      </c>
      <c r="J841" t="s">
        <v>21</v>
      </c>
      <c r="L841" t="s">
        <v>22</v>
      </c>
      <c r="M841">
        <v>1395032400</v>
      </c>
      <c r="N841" s="8">
        <f t="shared" si="40"/>
        <v>41715.208333333336</v>
      </c>
      <c r="O841">
        <v>1398920400</v>
      </c>
      <c r="P841" s="8">
        <f t="shared" si="41"/>
        <v>41760.208333333336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ht="15.75" hidden="1" customHeight="1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5">
        <f t="shared" si="39"/>
        <v>100</v>
      </c>
      <c r="G842" t="s">
        <v>20</v>
      </c>
      <c r="H842">
        <v>3533</v>
      </c>
      <c r="I842" s="5">
        <f>IFERROR(E842/H842,"0")</f>
        <v>32.998301726577978</v>
      </c>
      <c r="J842" t="s">
        <v>21</v>
      </c>
      <c r="L842" t="s">
        <v>22</v>
      </c>
      <c r="M842">
        <v>1405486800</v>
      </c>
      <c r="N842" s="8">
        <f t="shared" si="40"/>
        <v>41836.208333333336</v>
      </c>
      <c r="O842">
        <v>1405659600</v>
      </c>
      <c r="P842" s="8">
        <f t="shared" si="41"/>
        <v>41838.208333333336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ht="15.75" hidden="1" customHeight="1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5">
        <f t="shared" si="39"/>
        <v>143</v>
      </c>
      <c r="G843" t="s">
        <v>20</v>
      </c>
      <c r="H843">
        <v>155</v>
      </c>
      <c r="I843" s="5">
        <f>IFERROR(E843/H843,"0")</f>
        <v>83.812903225806451</v>
      </c>
      <c r="J843" t="s">
        <v>21</v>
      </c>
      <c r="L843" t="s">
        <v>22</v>
      </c>
      <c r="M843">
        <v>1455861600</v>
      </c>
      <c r="N843" s="8">
        <f t="shared" si="40"/>
        <v>42419.25</v>
      </c>
      <c r="O843">
        <v>1457244000</v>
      </c>
      <c r="P843" s="8">
        <f t="shared" si="41"/>
        <v>42435.25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15.75" customHeight="1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5">
        <f t="shared" si="39"/>
        <v>563</v>
      </c>
      <c r="G844" t="s">
        <v>20</v>
      </c>
      <c r="H844">
        <v>132</v>
      </c>
      <c r="I844" s="5">
        <f>IFERROR(E844/H844,"0")</f>
        <v>63.992424242424242</v>
      </c>
      <c r="J844" t="s">
        <v>107</v>
      </c>
      <c r="L844" t="s">
        <v>108</v>
      </c>
      <c r="M844">
        <v>1529038800</v>
      </c>
      <c r="N844" s="8">
        <f t="shared" si="40"/>
        <v>43266.208333333328</v>
      </c>
      <c r="O844">
        <v>1529298000</v>
      </c>
      <c r="P844" s="8">
        <f t="shared" si="41"/>
        <v>43269.208333333328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15.75" hidden="1" customHeight="1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5">
        <f t="shared" si="39"/>
        <v>31</v>
      </c>
      <c r="G845" t="s">
        <v>14</v>
      </c>
      <c r="H845">
        <v>33</v>
      </c>
      <c r="I845" s="5">
        <f>IFERROR(E845/H845,"0")</f>
        <v>81.909090909090907</v>
      </c>
      <c r="J845" t="s">
        <v>21</v>
      </c>
      <c r="L845" t="s">
        <v>22</v>
      </c>
      <c r="M845">
        <v>1535259600</v>
      </c>
      <c r="N845" s="8">
        <f t="shared" si="40"/>
        <v>43338.208333333328</v>
      </c>
      <c r="O845">
        <v>1535778000</v>
      </c>
      <c r="P845" s="8">
        <f t="shared" si="41"/>
        <v>43344.208333333328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ht="15.75" hidden="1" customHeight="1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5">
        <f t="shared" si="39"/>
        <v>99</v>
      </c>
      <c r="G846" t="s">
        <v>74</v>
      </c>
      <c r="H846">
        <v>94</v>
      </c>
      <c r="I846" s="5">
        <f>IFERROR(E846/H846,"0")</f>
        <v>93.053191489361708</v>
      </c>
      <c r="J846" t="s">
        <v>21</v>
      </c>
      <c r="L846" t="s">
        <v>22</v>
      </c>
      <c r="M846">
        <v>1327212000</v>
      </c>
      <c r="N846" s="8">
        <f t="shared" si="40"/>
        <v>40930.25</v>
      </c>
      <c r="O846">
        <v>1327471200</v>
      </c>
      <c r="P846" s="8">
        <f t="shared" si="41"/>
        <v>40933.25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ht="15.75" hidden="1" customHeight="1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5">
        <f t="shared" si="39"/>
        <v>198</v>
      </c>
      <c r="G847" t="s">
        <v>20</v>
      </c>
      <c r="H847">
        <v>1354</v>
      </c>
      <c r="I847" s="5">
        <f>IFERROR(E847/H847,"0")</f>
        <v>101.98449039881831</v>
      </c>
      <c r="J847" t="s">
        <v>40</v>
      </c>
      <c r="L847" t="s">
        <v>41</v>
      </c>
      <c r="M847">
        <v>1526360400</v>
      </c>
      <c r="N847" s="8">
        <f t="shared" si="40"/>
        <v>43235.208333333328</v>
      </c>
      <c r="O847">
        <v>1529557200</v>
      </c>
      <c r="P847" s="8">
        <f t="shared" si="41"/>
        <v>43272.208333333328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ht="15.75" customHeight="1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5">
        <f t="shared" si="39"/>
        <v>509</v>
      </c>
      <c r="G848" t="s">
        <v>20</v>
      </c>
      <c r="H848">
        <v>48</v>
      </c>
      <c r="I848" s="5">
        <f>IFERROR(E848/H848,"0")</f>
        <v>105.9375</v>
      </c>
      <c r="J848" t="s">
        <v>21</v>
      </c>
      <c r="L848" t="s">
        <v>22</v>
      </c>
      <c r="M848">
        <v>1532149200</v>
      </c>
      <c r="N848" s="8">
        <f t="shared" si="40"/>
        <v>43302.208333333328</v>
      </c>
      <c r="O848">
        <v>1535259600</v>
      </c>
      <c r="P848" s="8">
        <f t="shared" si="41"/>
        <v>43338.208333333328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ht="15.75" customHeight="1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5">
        <f t="shared" si="39"/>
        <v>238</v>
      </c>
      <c r="G849" t="s">
        <v>20</v>
      </c>
      <c r="H849">
        <v>110</v>
      </c>
      <c r="I849" s="5">
        <f>IFERROR(E849/H849,"0")</f>
        <v>101.58181818181818</v>
      </c>
      <c r="J849" t="s">
        <v>21</v>
      </c>
      <c r="L849" t="s">
        <v>22</v>
      </c>
      <c r="M849">
        <v>1515304800</v>
      </c>
      <c r="N849" s="8">
        <f t="shared" si="40"/>
        <v>43107.25</v>
      </c>
      <c r="O849">
        <v>1515564000</v>
      </c>
      <c r="P849" s="8">
        <f t="shared" si="41"/>
        <v>43110.25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ht="15.75" customHeight="1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5">
        <f t="shared" si="39"/>
        <v>338</v>
      </c>
      <c r="G850" t="s">
        <v>20</v>
      </c>
      <c r="H850">
        <v>172</v>
      </c>
      <c r="I850" s="5">
        <f>IFERROR(E850/H850,"0")</f>
        <v>62.970930232558139</v>
      </c>
      <c r="J850" t="s">
        <v>21</v>
      </c>
      <c r="L850" t="s">
        <v>22</v>
      </c>
      <c r="M850">
        <v>1276318800</v>
      </c>
      <c r="N850" s="8">
        <f t="shared" si="40"/>
        <v>40341.208333333336</v>
      </c>
      <c r="O850">
        <v>1277096400</v>
      </c>
      <c r="P850" s="8">
        <f t="shared" si="41"/>
        <v>40350.208333333336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ht="15.75" hidden="1" customHeight="1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5">
        <f t="shared" si="39"/>
        <v>133</v>
      </c>
      <c r="G851" t="s">
        <v>20</v>
      </c>
      <c r="H851">
        <v>307</v>
      </c>
      <c r="I851" s="5">
        <f>IFERROR(E851/H851,"0")</f>
        <v>29.045602605863191</v>
      </c>
      <c r="J851" t="s">
        <v>21</v>
      </c>
      <c r="L851" t="s">
        <v>22</v>
      </c>
      <c r="M851">
        <v>1328767200</v>
      </c>
      <c r="N851" s="8">
        <f t="shared" si="40"/>
        <v>40948.25</v>
      </c>
      <c r="O851">
        <v>1329026400</v>
      </c>
      <c r="P851" s="8">
        <f t="shared" si="41"/>
        <v>40951.25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ht="15.75" hidden="1" customHeight="1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5">
        <f t="shared" si="39"/>
        <v>1</v>
      </c>
      <c r="G852" t="s">
        <v>14</v>
      </c>
      <c r="H852">
        <v>1</v>
      </c>
      <c r="I852" s="5">
        <f>IFERROR(E852/H852,"0")</f>
        <v>1</v>
      </c>
      <c r="J852" t="s">
        <v>21</v>
      </c>
      <c r="L852" t="s">
        <v>22</v>
      </c>
      <c r="M852">
        <v>1321682400</v>
      </c>
      <c r="N852" s="8">
        <f t="shared" si="40"/>
        <v>40866.25</v>
      </c>
      <c r="O852">
        <v>1322978400</v>
      </c>
      <c r="P852" s="8">
        <f t="shared" si="41"/>
        <v>40881.25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15.75" customHeight="1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5">
        <f t="shared" si="39"/>
        <v>208</v>
      </c>
      <c r="G853" t="s">
        <v>20</v>
      </c>
      <c r="H853">
        <v>160</v>
      </c>
      <c r="I853" s="5">
        <f>IFERROR(E853/H853,"0")</f>
        <v>77.924999999999997</v>
      </c>
      <c r="J853" t="s">
        <v>21</v>
      </c>
      <c r="L853" t="s">
        <v>22</v>
      </c>
      <c r="M853">
        <v>1335934800</v>
      </c>
      <c r="N853" s="8">
        <f t="shared" si="40"/>
        <v>41031.208333333336</v>
      </c>
      <c r="O853">
        <v>1338786000</v>
      </c>
      <c r="P853" s="8">
        <f t="shared" si="41"/>
        <v>41064.208333333336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15.75" hidden="1" customHeight="1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5">
        <f t="shared" si="39"/>
        <v>51</v>
      </c>
      <c r="G854" t="s">
        <v>14</v>
      </c>
      <c r="H854">
        <v>31</v>
      </c>
      <c r="I854" s="5">
        <f>IFERROR(E854/H854,"0")</f>
        <v>80.806451612903231</v>
      </c>
      <c r="J854" t="s">
        <v>21</v>
      </c>
      <c r="L854" t="s">
        <v>22</v>
      </c>
      <c r="M854">
        <v>1310792400</v>
      </c>
      <c r="N854" s="8">
        <f t="shared" si="40"/>
        <v>40740.208333333336</v>
      </c>
      <c r="O854">
        <v>1311656400</v>
      </c>
      <c r="P854" s="8">
        <f t="shared" si="41"/>
        <v>40750.208333333336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ht="15.75" customHeight="1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5">
        <f t="shared" si="39"/>
        <v>652</v>
      </c>
      <c r="G855" t="s">
        <v>20</v>
      </c>
      <c r="H855">
        <v>1467</v>
      </c>
      <c r="I855" s="5">
        <f>IFERROR(E855/H855,"0")</f>
        <v>76.006816632583508</v>
      </c>
      <c r="J855" t="s">
        <v>15</v>
      </c>
      <c r="L855" t="s">
        <v>16</v>
      </c>
      <c r="M855">
        <v>1308546000</v>
      </c>
      <c r="N855" s="8">
        <f t="shared" si="40"/>
        <v>40714.208333333336</v>
      </c>
      <c r="O855">
        <v>1308978000</v>
      </c>
      <c r="P855" s="8">
        <f t="shared" si="41"/>
        <v>40719.208333333336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15.75" hidden="1" customHeight="1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5">
        <f t="shared" si="39"/>
        <v>114</v>
      </c>
      <c r="G856" t="s">
        <v>20</v>
      </c>
      <c r="H856">
        <v>2662</v>
      </c>
      <c r="I856" s="5">
        <f>IFERROR(E856/H856,"0")</f>
        <v>72.993613824192337</v>
      </c>
      <c r="J856" t="s">
        <v>15</v>
      </c>
      <c r="L856" t="s">
        <v>16</v>
      </c>
      <c r="M856">
        <v>1574056800</v>
      </c>
      <c r="N856" s="8">
        <f t="shared" si="40"/>
        <v>43787.25</v>
      </c>
      <c r="O856">
        <v>1576389600</v>
      </c>
      <c r="P856" s="8">
        <f t="shared" si="41"/>
        <v>43814.25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ht="15.75" hidden="1" customHeight="1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5">
        <f t="shared" si="39"/>
        <v>102</v>
      </c>
      <c r="G857" t="s">
        <v>20</v>
      </c>
      <c r="H857">
        <v>452</v>
      </c>
      <c r="I857" s="5">
        <f>IFERROR(E857/H857,"0")</f>
        <v>53</v>
      </c>
      <c r="J857" t="s">
        <v>26</v>
      </c>
      <c r="L857" t="s">
        <v>27</v>
      </c>
      <c r="M857">
        <v>1308373200</v>
      </c>
      <c r="N857" s="8">
        <f t="shared" si="40"/>
        <v>40712.208333333336</v>
      </c>
      <c r="O857">
        <v>1311051600</v>
      </c>
      <c r="P857" s="8">
        <f t="shared" si="41"/>
        <v>40743.208333333336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ht="15.75" customHeight="1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5">
        <f t="shared" si="39"/>
        <v>357</v>
      </c>
      <c r="G858" t="s">
        <v>20</v>
      </c>
      <c r="H858">
        <v>158</v>
      </c>
      <c r="I858" s="5">
        <f>IFERROR(E858/H858,"0")</f>
        <v>54.164556962025316</v>
      </c>
      <c r="J858" t="s">
        <v>21</v>
      </c>
      <c r="L858" t="s">
        <v>22</v>
      </c>
      <c r="M858">
        <v>1335243600</v>
      </c>
      <c r="N858" s="8">
        <f t="shared" si="40"/>
        <v>41023.208333333336</v>
      </c>
      <c r="O858">
        <v>1336712400</v>
      </c>
      <c r="P858" s="8">
        <f t="shared" si="41"/>
        <v>41040.208333333336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15.75" hidden="1" customHeight="1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5">
        <f t="shared" si="39"/>
        <v>140</v>
      </c>
      <c r="G859" t="s">
        <v>20</v>
      </c>
      <c r="H859">
        <v>225</v>
      </c>
      <c r="I859" s="5">
        <f>IFERROR(E859/H859,"0")</f>
        <v>32.946666666666665</v>
      </c>
      <c r="J859" t="s">
        <v>98</v>
      </c>
      <c r="L859" t="s">
        <v>99</v>
      </c>
      <c r="M859">
        <v>1328421600</v>
      </c>
      <c r="N859" s="8">
        <f t="shared" si="40"/>
        <v>40944.25</v>
      </c>
      <c r="O859">
        <v>1330408800</v>
      </c>
      <c r="P859" s="8">
        <f t="shared" si="41"/>
        <v>40967.25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15.75" hidden="1" customHeight="1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5">
        <f t="shared" si="39"/>
        <v>69</v>
      </c>
      <c r="G860" t="s">
        <v>14</v>
      </c>
      <c r="H860">
        <v>35</v>
      </c>
      <c r="I860" s="5">
        <f>IFERROR(E860/H860,"0")</f>
        <v>79.371428571428567</v>
      </c>
      <c r="J860" t="s">
        <v>21</v>
      </c>
      <c r="L860" t="s">
        <v>22</v>
      </c>
      <c r="M860">
        <v>1524286800</v>
      </c>
      <c r="N860" s="8">
        <f t="shared" si="40"/>
        <v>43211.208333333328</v>
      </c>
      <c r="O860">
        <v>1524891600</v>
      </c>
      <c r="P860" s="8">
        <f t="shared" si="41"/>
        <v>43218.208333333328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15.75" hidden="1" customHeight="1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5">
        <f t="shared" si="39"/>
        <v>36</v>
      </c>
      <c r="G861" t="s">
        <v>14</v>
      </c>
      <c r="H861">
        <v>63</v>
      </c>
      <c r="I861" s="5">
        <f>IFERROR(E861/H861,"0")</f>
        <v>41.174603174603178</v>
      </c>
      <c r="J861" t="s">
        <v>21</v>
      </c>
      <c r="L861" t="s">
        <v>22</v>
      </c>
      <c r="M861">
        <v>1362117600</v>
      </c>
      <c r="N861" s="8">
        <f t="shared" si="40"/>
        <v>41334.25</v>
      </c>
      <c r="O861">
        <v>1363669200</v>
      </c>
      <c r="P861" s="8">
        <f t="shared" si="41"/>
        <v>41352.208333333336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15.75" customHeight="1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5">
        <f t="shared" si="39"/>
        <v>252</v>
      </c>
      <c r="G862" t="s">
        <v>20</v>
      </c>
      <c r="H862">
        <v>65</v>
      </c>
      <c r="I862" s="5">
        <f>IFERROR(E862/H862,"0")</f>
        <v>77.430769230769229</v>
      </c>
      <c r="J862" t="s">
        <v>21</v>
      </c>
      <c r="L862" t="s">
        <v>22</v>
      </c>
      <c r="M862">
        <v>1550556000</v>
      </c>
      <c r="N862" s="8">
        <f t="shared" si="40"/>
        <v>43515.25</v>
      </c>
      <c r="O862">
        <v>1551420000</v>
      </c>
      <c r="P862" s="8">
        <f t="shared" si="41"/>
        <v>43525.25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ht="15.75" hidden="1" customHeight="1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5">
        <f t="shared" si="39"/>
        <v>106</v>
      </c>
      <c r="G863" t="s">
        <v>20</v>
      </c>
      <c r="H863">
        <v>163</v>
      </c>
      <c r="I863" s="5">
        <f>IFERROR(E863/H863,"0")</f>
        <v>57.159509202453989</v>
      </c>
      <c r="J863" t="s">
        <v>21</v>
      </c>
      <c r="L863" t="s">
        <v>22</v>
      </c>
      <c r="M863">
        <v>1269147600</v>
      </c>
      <c r="N863" s="8">
        <f t="shared" si="40"/>
        <v>40258.208333333336</v>
      </c>
      <c r="O863">
        <v>1269838800</v>
      </c>
      <c r="P863" s="8">
        <f t="shared" si="41"/>
        <v>40266.208333333336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ht="15.75" hidden="1" customHeight="1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5">
        <f t="shared" si="39"/>
        <v>187</v>
      </c>
      <c r="G864" t="s">
        <v>20</v>
      </c>
      <c r="H864">
        <v>85</v>
      </c>
      <c r="I864" s="5">
        <f>IFERROR(E864/H864,"0")</f>
        <v>77.17647058823529</v>
      </c>
      <c r="J864" t="s">
        <v>21</v>
      </c>
      <c r="L864" t="s">
        <v>22</v>
      </c>
      <c r="M864">
        <v>1312174800</v>
      </c>
      <c r="N864" s="8">
        <f t="shared" si="40"/>
        <v>40756.208333333336</v>
      </c>
      <c r="O864">
        <v>1312520400</v>
      </c>
      <c r="P864" s="8">
        <f t="shared" si="41"/>
        <v>40760.208333333336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ht="15.75" customHeight="1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5">
        <f t="shared" si="39"/>
        <v>387</v>
      </c>
      <c r="G865" t="s">
        <v>20</v>
      </c>
      <c r="H865">
        <v>217</v>
      </c>
      <c r="I865" s="5">
        <f>IFERROR(E865/H865,"0")</f>
        <v>24.953917050691246</v>
      </c>
      <c r="J865" t="s">
        <v>21</v>
      </c>
      <c r="L865" t="s">
        <v>22</v>
      </c>
      <c r="M865">
        <v>1434517200</v>
      </c>
      <c r="N865" s="8">
        <f t="shared" si="40"/>
        <v>42172.208333333328</v>
      </c>
      <c r="O865">
        <v>1436504400</v>
      </c>
      <c r="P865" s="8">
        <f t="shared" si="41"/>
        <v>42195.208333333328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ht="15.75" customHeight="1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5">
        <f t="shared" si="39"/>
        <v>347</v>
      </c>
      <c r="G866" t="s">
        <v>20</v>
      </c>
      <c r="H866">
        <v>150</v>
      </c>
      <c r="I866" s="5">
        <f>IFERROR(E866/H866,"0")</f>
        <v>97.18</v>
      </c>
      <c r="J866" t="s">
        <v>21</v>
      </c>
      <c r="L866" t="s">
        <v>22</v>
      </c>
      <c r="M866">
        <v>1471582800</v>
      </c>
      <c r="N866" s="8">
        <f t="shared" si="40"/>
        <v>42601.208333333328</v>
      </c>
      <c r="O866">
        <v>1472014800</v>
      </c>
      <c r="P866" s="8">
        <f t="shared" si="41"/>
        <v>42606.208333333328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ht="15.75" hidden="1" customHeight="1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5">
        <f t="shared" si="39"/>
        <v>186</v>
      </c>
      <c r="G867" t="s">
        <v>20</v>
      </c>
      <c r="H867">
        <v>3272</v>
      </c>
      <c r="I867" s="5">
        <f>IFERROR(E867/H867,"0")</f>
        <v>46.000916870415651</v>
      </c>
      <c r="J867" t="s">
        <v>21</v>
      </c>
      <c r="L867" t="s">
        <v>22</v>
      </c>
      <c r="M867">
        <v>1410757200</v>
      </c>
      <c r="N867" s="8">
        <f t="shared" si="40"/>
        <v>41897.208333333336</v>
      </c>
      <c r="O867">
        <v>1411534800</v>
      </c>
      <c r="P867" s="8">
        <f t="shared" si="41"/>
        <v>41906.208333333336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ht="15.75" hidden="1" customHeight="1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5">
        <f t="shared" si="39"/>
        <v>43</v>
      </c>
      <c r="G868" t="s">
        <v>74</v>
      </c>
      <c r="H868">
        <v>898</v>
      </c>
      <c r="I868" s="5">
        <f>IFERROR(E868/H868,"0")</f>
        <v>88.023385300668153</v>
      </c>
      <c r="J868" t="s">
        <v>21</v>
      </c>
      <c r="L868" t="s">
        <v>22</v>
      </c>
      <c r="M868">
        <v>1304830800</v>
      </c>
      <c r="N868" s="8">
        <f t="shared" si="40"/>
        <v>40671.208333333336</v>
      </c>
      <c r="O868">
        <v>1304917200</v>
      </c>
      <c r="P868" s="8">
        <f t="shared" si="41"/>
        <v>40672.208333333336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15.75" hidden="1" customHeight="1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5">
        <f t="shared" si="39"/>
        <v>162</v>
      </c>
      <c r="G869" t="s">
        <v>20</v>
      </c>
      <c r="H869">
        <v>300</v>
      </c>
      <c r="I869" s="5">
        <f>IFERROR(E869/H869,"0")</f>
        <v>25.99</v>
      </c>
      <c r="J869" t="s">
        <v>21</v>
      </c>
      <c r="L869" t="s">
        <v>22</v>
      </c>
      <c r="M869">
        <v>1539061200</v>
      </c>
      <c r="N869" s="8">
        <f t="shared" si="40"/>
        <v>43382.208333333328</v>
      </c>
      <c r="O869">
        <v>1539579600</v>
      </c>
      <c r="P869" s="8">
        <f t="shared" si="41"/>
        <v>43388.208333333328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ht="15.75" hidden="1" customHeight="1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5">
        <f t="shared" si="39"/>
        <v>185</v>
      </c>
      <c r="G870" t="s">
        <v>20</v>
      </c>
      <c r="H870">
        <v>126</v>
      </c>
      <c r="I870" s="5">
        <f>IFERROR(E870/H870,"0")</f>
        <v>102.69047619047619</v>
      </c>
      <c r="J870" t="s">
        <v>21</v>
      </c>
      <c r="L870" t="s">
        <v>22</v>
      </c>
      <c r="M870">
        <v>1381554000</v>
      </c>
      <c r="N870" s="8">
        <f t="shared" si="40"/>
        <v>41559.208333333336</v>
      </c>
      <c r="O870">
        <v>1382504400</v>
      </c>
      <c r="P870" s="8">
        <f t="shared" si="41"/>
        <v>41570.208333333336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ht="15.75" hidden="1" customHeight="1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5">
        <f t="shared" si="39"/>
        <v>24</v>
      </c>
      <c r="G871" t="s">
        <v>14</v>
      </c>
      <c r="H871">
        <v>526</v>
      </c>
      <c r="I871" s="5">
        <f>IFERROR(E871/H871,"0")</f>
        <v>72.958174904942965</v>
      </c>
      <c r="J871" t="s">
        <v>21</v>
      </c>
      <c r="L871" t="s">
        <v>22</v>
      </c>
      <c r="M871">
        <v>1277096400</v>
      </c>
      <c r="N871" s="8">
        <f t="shared" si="40"/>
        <v>40350.208333333336</v>
      </c>
      <c r="O871">
        <v>1278306000</v>
      </c>
      <c r="P871" s="8">
        <f t="shared" si="41"/>
        <v>40364.208333333336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ht="15.75" hidden="1" customHeight="1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5">
        <f t="shared" si="39"/>
        <v>90</v>
      </c>
      <c r="G872" t="s">
        <v>14</v>
      </c>
      <c r="H872">
        <v>121</v>
      </c>
      <c r="I872" s="5">
        <f>IFERROR(E872/H872,"0")</f>
        <v>57.190082644628099</v>
      </c>
      <c r="J872" t="s">
        <v>21</v>
      </c>
      <c r="L872" t="s">
        <v>22</v>
      </c>
      <c r="M872">
        <v>1440392400</v>
      </c>
      <c r="N872" s="8">
        <f t="shared" si="40"/>
        <v>42240.208333333328</v>
      </c>
      <c r="O872">
        <v>1442552400</v>
      </c>
      <c r="P872" s="8">
        <f t="shared" si="41"/>
        <v>42265.208333333328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15.75" customHeight="1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5">
        <f t="shared" si="39"/>
        <v>273</v>
      </c>
      <c r="G873" t="s">
        <v>20</v>
      </c>
      <c r="H873">
        <v>2320</v>
      </c>
      <c r="I873" s="5">
        <f>IFERROR(E873/H873,"0")</f>
        <v>84.013793103448279</v>
      </c>
      <c r="J873" t="s">
        <v>21</v>
      </c>
      <c r="L873" t="s">
        <v>22</v>
      </c>
      <c r="M873">
        <v>1509512400</v>
      </c>
      <c r="N873" s="8">
        <f t="shared" si="40"/>
        <v>43040.208333333328</v>
      </c>
      <c r="O873">
        <v>1511071200</v>
      </c>
      <c r="P873" s="8">
        <f t="shared" si="41"/>
        <v>43058.25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ht="15.75" hidden="1" customHeight="1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5">
        <f t="shared" si="39"/>
        <v>170</v>
      </c>
      <c r="G874" t="s">
        <v>20</v>
      </c>
      <c r="H874">
        <v>81</v>
      </c>
      <c r="I874" s="5">
        <f>IFERROR(E874/H874,"0")</f>
        <v>98.666666666666671</v>
      </c>
      <c r="J874" t="s">
        <v>26</v>
      </c>
      <c r="L874" t="s">
        <v>27</v>
      </c>
      <c r="M874">
        <v>1535950800</v>
      </c>
      <c r="N874" s="8">
        <f t="shared" si="40"/>
        <v>43346.208333333328</v>
      </c>
      <c r="O874">
        <v>1536382800</v>
      </c>
      <c r="P874" s="8">
        <f t="shared" si="41"/>
        <v>43351.208333333328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ht="15.75" hidden="1" customHeight="1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5">
        <f t="shared" si="39"/>
        <v>188</v>
      </c>
      <c r="G875" t="s">
        <v>20</v>
      </c>
      <c r="H875">
        <v>1887</v>
      </c>
      <c r="I875" s="5">
        <f>IFERROR(E875/H875,"0")</f>
        <v>42.007419183889773</v>
      </c>
      <c r="J875" t="s">
        <v>21</v>
      </c>
      <c r="L875" t="s">
        <v>22</v>
      </c>
      <c r="M875">
        <v>1389160800</v>
      </c>
      <c r="N875" s="8">
        <f t="shared" si="40"/>
        <v>41647.25</v>
      </c>
      <c r="O875">
        <v>1389592800</v>
      </c>
      <c r="P875" s="8">
        <f t="shared" si="41"/>
        <v>41652.25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ht="15.75" customHeight="1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5">
        <f t="shared" si="39"/>
        <v>347</v>
      </c>
      <c r="G876" t="s">
        <v>20</v>
      </c>
      <c r="H876">
        <v>4358</v>
      </c>
      <c r="I876" s="5">
        <f>IFERROR(E876/H876,"0")</f>
        <v>32.002753556677376</v>
      </c>
      <c r="J876" t="s">
        <v>21</v>
      </c>
      <c r="L876" t="s">
        <v>22</v>
      </c>
      <c r="M876">
        <v>1271998800</v>
      </c>
      <c r="N876" s="8">
        <f t="shared" si="40"/>
        <v>40291.208333333336</v>
      </c>
      <c r="O876">
        <v>1275282000</v>
      </c>
      <c r="P876" s="8">
        <f t="shared" si="41"/>
        <v>40329.208333333336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ht="15.75" hidden="1" customHeight="1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5">
        <f t="shared" si="39"/>
        <v>69</v>
      </c>
      <c r="G877" t="s">
        <v>14</v>
      </c>
      <c r="H877">
        <v>67</v>
      </c>
      <c r="I877" s="5">
        <f>IFERROR(E877/H877,"0")</f>
        <v>81.567164179104481</v>
      </c>
      <c r="J877" t="s">
        <v>21</v>
      </c>
      <c r="L877" t="s">
        <v>22</v>
      </c>
      <c r="M877">
        <v>1294898400</v>
      </c>
      <c r="N877" s="8">
        <f t="shared" si="40"/>
        <v>40556.25</v>
      </c>
      <c r="O877">
        <v>1294984800</v>
      </c>
      <c r="P877" s="8">
        <f t="shared" si="41"/>
        <v>40557.25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15.75" hidden="1" customHeight="1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5">
        <f t="shared" si="39"/>
        <v>25</v>
      </c>
      <c r="G878" t="s">
        <v>14</v>
      </c>
      <c r="H878">
        <v>57</v>
      </c>
      <c r="I878" s="5">
        <f>IFERROR(E878/H878,"0")</f>
        <v>37.035087719298247</v>
      </c>
      <c r="J878" t="s">
        <v>15</v>
      </c>
      <c r="L878" t="s">
        <v>16</v>
      </c>
      <c r="M878">
        <v>1559970000</v>
      </c>
      <c r="N878" s="8">
        <f t="shared" si="40"/>
        <v>43624.208333333328</v>
      </c>
      <c r="O878">
        <v>1562043600</v>
      </c>
      <c r="P878" s="8">
        <f t="shared" si="41"/>
        <v>43648.208333333328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ht="15.75" hidden="1" customHeight="1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5">
        <f t="shared" si="39"/>
        <v>77</v>
      </c>
      <c r="G879" t="s">
        <v>14</v>
      </c>
      <c r="H879">
        <v>1229</v>
      </c>
      <c r="I879" s="5">
        <f>IFERROR(E879/H879,"0")</f>
        <v>103.033360455655</v>
      </c>
      <c r="J879" t="s">
        <v>21</v>
      </c>
      <c r="L879" t="s">
        <v>22</v>
      </c>
      <c r="M879">
        <v>1469509200</v>
      </c>
      <c r="N879" s="8">
        <f t="shared" si="40"/>
        <v>42577.208333333328</v>
      </c>
      <c r="O879">
        <v>1469595600</v>
      </c>
      <c r="P879" s="8">
        <f t="shared" si="41"/>
        <v>42578.208333333328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ht="15.75" hidden="1" customHeight="1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5">
        <f t="shared" si="39"/>
        <v>37</v>
      </c>
      <c r="G880" t="s">
        <v>14</v>
      </c>
      <c r="H880">
        <v>12</v>
      </c>
      <c r="I880" s="5">
        <f>IFERROR(E880/H880,"0")</f>
        <v>84.333333333333329</v>
      </c>
      <c r="J880" t="s">
        <v>107</v>
      </c>
      <c r="L880" t="s">
        <v>108</v>
      </c>
      <c r="M880">
        <v>1579068000</v>
      </c>
      <c r="N880" s="8">
        <f t="shared" si="40"/>
        <v>43845.25</v>
      </c>
      <c r="O880">
        <v>1581141600</v>
      </c>
      <c r="P880" s="8">
        <f t="shared" si="41"/>
        <v>43869.25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ht="15.75" customHeight="1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5">
        <f t="shared" si="39"/>
        <v>544</v>
      </c>
      <c r="G881" t="s">
        <v>20</v>
      </c>
      <c r="H881">
        <v>53</v>
      </c>
      <c r="I881" s="5">
        <f>IFERROR(E881/H881,"0")</f>
        <v>102.60377358490567</v>
      </c>
      <c r="J881" t="s">
        <v>21</v>
      </c>
      <c r="L881" t="s">
        <v>22</v>
      </c>
      <c r="M881">
        <v>1487743200</v>
      </c>
      <c r="N881" s="8">
        <f t="shared" si="40"/>
        <v>42788.25</v>
      </c>
      <c r="O881">
        <v>1488520800</v>
      </c>
      <c r="P881" s="8">
        <f t="shared" si="41"/>
        <v>42797.25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ht="15.75" customHeight="1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5">
        <f t="shared" si="39"/>
        <v>229</v>
      </c>
      <c r="G882" t="s">
        <v>20</v>
      </c>
      <c r="H882">
        <v>2414</v>
      </c>
      <c r="I882" s="5">
        <f>IFERROR(E882/H882,"0")</f>
        <v>79.992129246064621</v>
      </c>
      <c r="J882" t="s">
        <v>21</v>
      </c>
      <c r="L882" t="s">
        <v>22</v>
      </c>
      <c r="M882">
        <v>1563685200</v>
      </c>
      <c r="N882" s="8">
        <f t="shared" si="40"/>
        <v>43667.208333333328</v>
      </c>
      <c r="O882">
        <v>1563858000</v>
      </c>
      <c r="P882" s="8">
        <f t="shared" si="41"/>
        <v>43669.208333333328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ht="15.75" hidden="1" customHeight="1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5">
        <f t="shared" si="39"/>
        <v>39</v>
      </c>
      <c r="G883" t="s">
        <v>14</v>
      </c>
      <c r="H883">
        <v>452</v>
      </c>
      <c r="I883" s="5">
        <f>IFERROR(E883/H883,"0")</f>
        <v>70.055309734513273</v>
      </c>
      <c r="J883" t="s">
        <v>21</v>
      </c>
      <c r="L883" t="s">
        <v>22</v>
      </c>
      <c r="M883">
        <v>1436418000</v>
      </c>
      <c r="N883" s="8">
        <f t="shared" si="40"/>
        <v>42194.208333333328</v>
      </c>
      <c r="O883">
        <v>1438923600</v>
      </c>
      <c r="P883" s="8">
        <f t="shared" si="41"/>
        <v>42223.208333333328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ht="15.75" customHeight="1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5">
        <f t="shared" si="39"/>
        <v>370</v>
      </c>
      <c r="G884" t="s">
        <v>20</v>
      </c>
      <c r="H884">
        <v>80</v>
      </c>
      <c r="I884" s="5">
        <f>IFERROR(E884/H884,"0")</f>
        <v>37</v>
      </c>
      <c r="J884" t="s">
        <v>21</v>
      </c>
      <c r="L884" t="s">
        <v>22</v>
      </c>
      <c r="M884">
        <v>1421820000</v>
      </c>
      <c r="N884" s="8">
        <f t="shared" si="40"/>
        <v>42025.25</v>
      </c>
      <c r="O884">
        <v>1422165600</v>
      </c>
      <c r="P884" s="8">
        <f t="shared" si="41"/>
        <v>42029.25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15.75" customHeight="1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5">
        <f t="shared" si="39"/>
        <v>238</v>
      </c>
      <c r="G885" t="s">
        <v>20</v>
      </c>
      <c r="H885">
        <v>193</v>
      </c>
      <c r="I885" s="5">
        <f>IFERROR(E885/H885,"0")</f>
        <v>41.911917098445599</v>
      </c>
      <c r="J885" t="s">
        <v>21</v>
      </c>
      <c r="L885" t="s">
        <v>22</v>
      </c>
      <c r="M885">
        <v>1274763600</v>
      </c>
      <c r="N885" s="8">
        <f t="shared" si="40"/>
        <v>40323.208333333336</v>
      </c>
      <c r="O885">
        <v>1277874000</v>
      </c>
      <c r="P885" s="8">
        <f t="shared" si="41"/>
        <v>40359.208333333336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ht="15.75" hidden="1" customHeight="1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5">
        <f t="shared" si="39"/>
        <v>64</v>
      </c>
      <c r="G886" t="s">
        <v>14</v>
      </c>
      <c r="H886">
        <v>1886</v>
      </c>
      <c r="I886" s="5">
        <f>IFERROR(E886/H886,"0")</f>
        <v>57.992576882290564</v>
      </c>
      <c r="J886" t="s">
        <v>21</v>
      </c>
      <c r="L886" t="s">
        <v>22</v>
      </c>
      <c r="M886">
        <v>1399179600</v>
      </c>
      <c r="N886" s="8">
        <f t="shared" si="40"/>
        <v>41763.208333333336</v>
      </c>
      <c r="O886">
        <v>1399352400</v>
      </c>
      <c r="P886" s="8">
        <f t="shared" si="41"/>
        <v>41765.208333333336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ht="15.75" hidden="1" customHeight="1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5">
        <f t="shared" si="39"/>
        <v>118</v>
      </c>
      <c r="G887" t="s">
        <v>20</v>
      </c>
      <c r="H887">
        <v>52</v>
      </c>
      <c r="I887" s="5">
        <f>IFERROR(E887/H887,"0")</f>
        <v>40.942307692307693</v>
      </c>
      <c r="J887" t="s">
        <v>21</v>
      </c>
      <c r="L887" t="s">
        <v>22</v>
      </c>
      <c r="M887">
        <v>1275800400</v>
      </c>
      <c r="N887" s="8">
        <f t="shared" si="40"/>
        <v>40335.208333333336</v>
      </c>
      <c r="O887">
        <v>1279083600</v>
      </c>
      <c r="P887" s="8">
        <f t="shared" si="41"/>
        <v>40373.208333333336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ht="15.75" hidden="1" customHeight="1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5">
        <f t="shared" si="39"/>
        <v>85</v>
      </c>
      <c r="G888" t="s">
        <v>14</v>
      </c>
      <c r="H888">
        <v>1825</v>
      </c>
      <c r="I888" s="5">
        <f>IFERROR(E888/H888,"0")</f>
        <v>69.9972602739726</v>
      </c>
      <c r="J888" t="s">
        <v>21</v>
      </c>
      <c r="L888" t="s">
        <v>22</v>
      </c>
      <c r="M888">
        <v>1282798800</v>
      </c>
      <c r="N888" s="8">
        <f t="shared" si="40"/>
        <v>40416.208333333336</v>
      </c>
      <c r="O888">
        <v>1284354000</v>
      </c>
      <c r="P888" s="8">
        <f t="shared" si="41"/>
        <v>40434.208333333336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15.75" hidden="1" customHeight="1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5">
        <f t="shared" si="39"/>
        <v>29</v>
      </c>
      <c r="G889" t="s">
        <v>14</v>
      </c>
      <c r="H889">
        <v>31</v>
      </c>
      <c r="I889" s="5">
        <f>IFERROR(E889/H889,"0")</f>
        <v>73.838709677419359</v>
      </c>
      <c r="J889" t="s">
        <v>21</v>
      </c>
      <c r="L889" t="s">
        <v>22</v>
      </c>
      <c r="M889">
        <v>1437109200</v>
      </c>
      <c r="N889" s="8">
        <f t="shared" si="40"/>
        <v>42202.208333333328</v>
      </c>
      <c r="O889">
        <v>1441170000</v>
      </c>
      <c r="P889" s="8">
        <f t="shared" si="41"/>
        <v>42249.208333333328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15.75" customHeight="1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5">
        <f t="shared" si="39"/>
        <v>210</v>
      </c>
      <c r="G890" t="s">
        <v>20</v>
      </c>
      <c r="H890">
        <v>290</v>
      </c>
      <c r="I890" s="5">
        <f>IFERROR(E890/H890,"0")</f>
        <v>41.979310344827589</v>
      </c>
      <c r="J890" t="s">
        <v>21</v>
      </c>
      <c r="L890" t="s">
        <v>22</v>
      </c>
      <c r="M890">
        <v>1491886800</v>
      </c>
      <c r="N890" s="8">
        <f t="shared" si="40"/>
        <v>42836.208333333328</v>
      </c>
      <c r="O890">
        <v>1493528400</v>
      </c>
      <c r="P890" s="8">
        <f t="shared" si="41"/>
        <v>42855.208333333328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ht="15.75" hidden="1" customHeight="1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5">
        <f t="shared" si="39"/>
        <v>170</v>
      </c>
      <c r="G891" t="s">
        <v>20</v>
      </c>
      <c r="H891">
        <v>122</v>
      </c>
      <c r="I891" s="5">
        <f>IFERROR(E891/H891,"0")</f>
        <v>77.93442622950819</v>
      </c>
      <c r="J891" t="s">
        <v>21</v>
      </c>
      <c r="L891" t="s">
        <v>22</v>
      </c>
      <c r="M891">
        <v>1394600400</v>
      </c>
      <c r="N891" s="8">
        <f t="shared" si="40"/>
        <v>41710.208333333336</v>
      </c>
      <c r="O891">
        <v>1395205200</v>
      </c>
      <c r="P891" s="8">
        <f t="shared" si="41"/>
        <v>41717.208333333336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ht="15.75" hidden="1" customHeight="1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5">
        <f t="shared" si="39"/>
        <v>116</v>
      </c>
      <c r="G892" t="s">
        <v>20</v>
      </c>
      <c r="H892">
        <v>1470</v>
      </c>
      <c r="I892" s="5">
        <f>IFERROR(E892/H892,"0")</f>
        <v>106.01972789115646</v>
      </c>
      <c r="J892" t="s">
        <v>21</v>
      </c>
      <c r="L892" t="s">
        <v>22</v>
      </c>
      <c r="M892">
        <v>1561352400</v>
      </c>
      <c r="N892" s="8">
        <f t="shared" si="40"/>
        <v>43640.208333333328</v>
      </c>
      <c r="O892">
        <v>1561438800</v>
      </c>
      <c r="P892" s="8">
        <f t="shared" si="41"/>
        <v>43641.208333333328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15.75" customHeight="1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5">
        <f t="shared" si="39"/>
        <v>259</v>
      </c>
      <c r="G893" t="s">
        <v>20</v>
      </c>
      <c r="H893">
        <v>165</v>
      </c>
      <c r="I893" s="5">
        <f>IFERROR(E893/H893,"0")</f>
        <v>47.018181818181816</v>
      </c>
      <c r="J893" t="s">
        <v>15</v>
      </c>
      <c r="L893" t="s">
        <v>16</v>
      </c>
      <c r="M893">
        <v>1322892000</v>
      </c>
      <c r="N893" s="8">
        <f t="shared" si="40"/>
        <v>40880.25</v>
      </c>
      <c r="O893">
        <v>1326693600</v>
      </c>
      <c r="P893" s="8">
        <f t="shared" si="41"/>
        <v>40924.25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ht="15.75" customHeight="1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5">
        <f t="shared" si="39"/>
        <v>231</v>
      </c>
      <c r="G894" t="s">
        <v>20</v>
      </c>
      <c r="H894">
        <v>182</v>
      </c>
      <c r="I894" s="5">
        <f>IFERROR(E894/H894,"0")</f>
        <v>76.016483516483518</v>
      </c>
      <c r="J894" t="s">
        <v>21</v>
      </c>
      <c r="L894" t="s">
        <v>22</v>
      </c>
      <c r="M894">
        <v>1274418000</v>
      </c>
      <c r="N894" s="8">
        <f t="shared" si="40"/>
        <v>40319.208333333336</v>
      </c>
      <c r="O894">
        <v>1277960400</v>
      </c>
      <c r="P894" s="8">
        <f t="shared" si="41"/>
        <v>40360.208333333336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ht="15.75" hidden="1" customHeight="1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5">
        <f t="shared" si="39"/>
        <v>128</v>
      </c>
      <c r="G895" t="s">
        <v>20</v>
      </c>
      <c r="H895">
        <v>199</v>
      </c>
      <c r="I895" s="5">
        <f>IFERROR(E895/H895,"0")</f>
        <v>54.120603015075375</v>
      </c>
      <c r="J895" t="s">
        <v>107</v>
      </c>
      <c r="L895" t="s">
        <v>108</v>
      </c>
      <c r="M895">
        <v>1434344400</v>
      </c>
      <c r="N895" s="8">
        <f t="shared" si="40"/>
        <v>42170.208333333328</v>
      </c>
      <c r="O895">
        <v>1434690000</v>
      </c>
      <c r="P895" s="8">
        <f t="shared" si="41"/>
        <v>42174.208333333328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ht="15.75" hidden="1" customHeight="1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5">
        <f t="shared" si="39"/>
        <v>189</v>
      </c>
      <c r="G896" t="s">
        <v>20</v>
      </c>
      <c r="H896">
        <v>56</v>
      </c>
      <c r="I896" s="5">
        <f>IFERROR(E896/H896,"0")</f>
        <v>57.285714285714285</v>
      </c>
      <c r="J896" t="s">
        <v>40</v>
      </c>
      <c r="L896" t="s">
        <v>41</v>
      </c>
      <c r="M896">
        <v>1373518800</v>
      </c>
      <c r="N896" s="8">
        <f t="shared" si="40"/>
        <v>41466.208333333336</v>
      </c>
      <c r="O896">
        <v>1376110800</v>
      </c>
      <c r="P896" s="8">
        <f t="shared" si="41"/>
        <v>41496.208333333336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15.75" hidden="1" customHeight="1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5">
        <f t="shared" si="39"/>
        <v>7</v>
      </c>
      <c r="G897" t="s">
        <v>14</v>
      </c>
      <c r="H897">
        <v>107</v>
      </c>
      <c r="I897" s="5">
        <f>IFERROR(E897/H897,"0")</f>
        <v>103.81308411214954</v>
      </c>
      <c r="J897" t="s">
        <v>21</v>
      </c>
      <c r="L897" t="s">
        <v>22</v>
      </c>
      <c r="M897">
        <v>1517637600</v>
      </c>
      <c r="N897" s="8">
        <f t="shared" si="40"/>
        <v>43134.25</v>
      </c>
      <c r="O897">
        <v>1518415200</v>
      </c>
      <c r="P897" s="8">
        <f t="shared" si="41"/>
        <v>43143.25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15.75" customHeight="1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5">
        <f t="shared" si="39"/>
        <v>774</v>
      </c>
      <c r="G898" t="s">
        <v>20</v>
      </c>
      <c r="H898">
        <v>1460</v>
      </c>
      <c r="I898" s="5">
        <f>IFERROR(E898/H898,"0")</f>
        <v>105.02602739726028</v>
      </c>
      <c r="J898" t="s">
        <v>26</v>
      </c>
      <c r="L898" t="s">
        <v>27</v>
      </c>
      <c r="M898">
        <v>1310619600</v>
      </c>
      <c r="N898" s="8">
        <f t="shared" si="40"/>
        <v>40738.208333333336</v>
      </c>
      <c r="O898">
        <v>1310878800</v>
      </c>
      <c r="P898" s="8">
        <f t="shared" si="41"/>
        <v>40741.208333333336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ht="15.75" hidden="1" customHeight="1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5">
        <f t="shared" ref="F899:F962" si="42">ROUND((E899/D899)*100,0)</f>
        <v>28</v>
      </c>
      <c r="G899" t="s">
        <v>14</v>
      </c>
      <c r="H899">
        <v>27</v>
      </c>
      <c r="I899" s="5">
        <f>IFERROR(E899/H899,"0")</f>
        <v>90.259259259259252</v>
      </c>
      <c r="J899" t="s">
        <v>21</v>
      </c>
      <c r="L899" t="s">
        <v>22</v>
      </c>
      <c r="M899">
        <v>1556427600</v>
      </c>
      <c r="N899" s="8">
        <f t="shared" ref="N899:N962" si="43">(((M899/60)/60)/24)+DATE(1970,1,1)</f>
        <v>43583.208333333328</v>
      </c>
      <c r="O899">
        <v>1556600400</v>
      </c>
      <c r="P899" s="8">
        <f t="shared" ref="P899:P962" si="44">(((O899/60)/60)/24)+DATE(1970,1,1)</f>
        <v>43585.208333333328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ht="15.75" hidden="1" customHeight="1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5">
        <f t="shared" si="42"/>
        <v>52</v>
      </c>
      <c r="G900" t="s">
        <v>14</v>
      </c>
      <c r="H900">
        <v>1221</v>
      </c>
      <c r="I900" s="5">
        <f>IFERROR(E900/H900,"0")</f>
        <v>76.978705978705975</v>
      </c>
      <c r="J900" t="s">
        <v>21</v>
      </c>
      <c r="L900" t="s">
        <v>22</v>
      </c>
      <c r="M900">
        <v>1576476000</v>
      </c>
      <c r="N900" s="8">
        <f t="shared" si="43"/>
        <v>43815.25</v>
      </c>
      <c r="O900">
        <v>1576994400</v>
      </c>
      <c r="P900" s="8">
        <f t="shared" si="44"/>
        <v>43821.25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ht="15.75" customHeight="1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5">
        <f t="shared" si="42"/>
        <v>407</v>
      </c>
      <c r="G901" t="s">
        <v>20</v>
      </c>
      <c r="H901">
        <v>123</v>
      </c>
      <c r="I901" s="5">
        <f>IFERROR(E901/H901,"0")</f>
        <v>102.60162601626017</v>
      </c>
      <c r="J901" t="s">
        <v>98</v>
      </c>
      <c r="L901" t="s">
        <v>99</v>
      </c>
      <c r="M901">
        <v>1381122000</v>
      </c>
      <c r="N901" s="8">
        <f t="shared" si="43"/>
        <v>41554.208333333336</v>
      </c>
      <c r="O901">
        <v>1382677200</v>
      </c>
      <c r="P901" s="8">
        <f t="shared" si="44"/>
        <v>41572.208333333336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ht="15.75" hidden="1" customHeight="1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5">
        <f t="shared" si="42"/>
        <v>2</v>
      </c>
      <c r="G902" t="s">
        <v>14</v>
      </c>
      <c r="H902">
        <v>1</v>
      </c>
      <c r="I902" s="5">
        <f>IFERROR(E902/H902,"0")</f>
        <v>2</v>
      </c>
      <c r="J902" t="s">
        <v>21</v>
      </c>
      <c r="L902" t="s">
        <v>22</v>
      </c>
      <c r="M902">
        <v>1411102800</v>
      </c>
      <c r="N902" s="8">
        <f t="shared" si="43"/>
        <v>41901.208333333336</v>
      </c>
      <c r="O902">
        <v>1411189200</v>
      </c>
      <c r="P902" s="8">
        <f t="shared" si="44"/>
        <v>41902.208333333336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ht="15.75" hidden="1" customHeight="1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5">
        <f t="shared" si="42"/>
        <v>156</v>
      </c>
      <c r="G903" t="s">
        <v>20</v>
      </c>
      <c r="H903">
        <v>159</v>
      </c>
      <c r="I903" s="5">
        <f>IFERROR(E903/H903,"0")</f>
        <v>55.0062893081761</v>
      </c>
      <c r="J903" t="s">
        <v>21</v>
      </c>
      <c r="L903" t="s">
        <v>22</v>
      </c>
      <c r="M903">
        <v>1531803600</v>
      </c>
      <c r="N903" s="8">
        <f t="shared" si="43"/>
        <v>43298.208333333328</v>
      </c>
      <c r="O903">
        <v>1534654800</v>
      </c>
      <c r="P903" s="8">
        <f t="shared" si="44"/>
        <v>43331.208333333328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ht="15.75" customHeight="1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5">
        <f t="shared" si="42"/>
        <v>252</v>
      </c>
      <c r="G904" t="s">
        <v>20</v>
      </c>
      <c r="H904">
        <v>110</v>
      </c>
      <c r="I904" s="5">
        <f>IFERROR(E904/H904,"0")</f>
        <v>32.127272727272725</v>
      </c>
      <c r="J904" t="s">
        <v>21</v>
      </c>
      <c r="L904" t="s">
        <v>22</v>
      </c>
      <c r="M904">
        <v>1454133600</v>
      </c>
      <c r="N904" s="8">
        <f t="shared" si="43"/>
        <v>42399.25</v>
      </c>
      <c r="O904">
        <v>1457762400</v>
      </c>
      <c r="P904" s="8">
        <f t="shared" si="44"/>
        <v>42441.25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15.75" hidden="1" customHeight="1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5">
        <f t="shared" si="42"/>
        <v>2</v>
      </c>
      <c r="G905" t="s">
        <v>47</v>
      </c>
      <c r="H905">
        <v>14</v>
      </c>
      <c r="I905" s="5">
        <f>IFERROR(E905/H905,"0")</f>
        <v>50.642857142857146</v>
      </c>
      <c r="J905" t="s">
        <v>21</v>
      </c>
      <c r="L905" t="s">
        <v>22</v>
      </c>
      <c r="M905">
        <v>1336194000</v>
      </c>
      <c r="N905" s="8">
        <f t="shared" si="43"/>
        <v>41034.208333333336</v>
      </c>
      <c r="O905">
        <v>1337490000</v>
      </c>
      <c r="P905" s="8">
        <f t="shared" si="44"/>
        <v>41049.208333333336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ht="15.75" hidden="1" customHeight="1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5">
        <f t="shared" si="42"/>
        <v>12</v>
      </c>
      <c r="G906" t="s">
        <v>14</v>
      </c>
      <c r="H906">
        <v>16</v>
      </c>
      <c r="I906" s="5">
        <f>IFERROR(E906/H906,"0")</f>
        <v>49.6875</v>
      </c>
      <c r="J906" t="s">
        <v>21</v>
      </c>
      <c r="L906" t="s">
        <v>22</v>
      </c>
      <c r="M906">
        <v>1349326800</v>
      </c>
      <c r="N906" s="8">
        <f t="shared" si="43"/>
        <v>41186.208333333336</v>
      </c>
      <c r="O906">
        <v>1349672400</v>
      </c>
      <c r="P906" s="8">
        <f t="shared" si="44"/>
        <v>41190.208333333336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ht="15.75" hidden="1" customHeight="1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5">
        <f t="shared" si="42"/>
        <v>164</v>
      </c>
      <c r="G907" t="s">
        <v>20</v>
      </c>
      <c r="H907">
        <v>236</v>
      </c>
      <c r="I907" s="5">
        <f>IFERROR(E907/H907,"0")</f>
        <v>54.894067796610166</v>
      </c>
      <c r="J907" t="s">
        <v>21</v>
      </c>
      <c r="L907" t="s">
        <v>22</v>
      </c>
      <c r="M907">
        <v>1379566800</v>
      </c>
      <c r="N907" s="8">
        <f t="shared" si="43"/>
        <v>41536.208333333336</v>
      </c>
      <c r="O907">
        <v>1379826000</v>
      </c>
      <c r="P907" s="8">
        <f t="shared" si="44"/>
        <v>41539.208333333336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15.75" hidden="1" customHeight="1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5">
        <f t="shared" si="42"/>
        <v>163</v>
      </c>
      <c r="G908" t="s">
        <v>20</v>
      </c>
      <c r="H908">
        <v>191</v>
      </c>
      <c r="I908" s="5">
        <f>IFERROR(E908/H908,"0")</f>
        <v>46.931937172774866</v>
      </c>
      <c r="J908" t="s">
        <v>21</v>
      </c>
      <c r="L908" t="s">
        <v>22</v>
      </c>
      <c r="M908">
        <v>1494651600</v>
      </c>
      <c r="N908" s="8">
        <f t="shared" si="43"/>
        <v>42868.208333333328</v>
      </c>
      <c r="O908">
        <v>1497762000</v>
      </c>
      <c r="P908" s="8">
        <f t="shared" si="44"/>
        <v>42904.208333333328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ht="15.75" hidden="1" customHeight="1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5">
        <f t="shared" si="42"/>
        <v>20</v>
      </c>
      <c r="G909" t="s">
        <v>14</v>
      </c>
      <c r="H909">
        <v>41</v>
      </c>
      <c r="I909" s="5">
        <f>IFERROR(E909/H909,"0")</f>
        <v>44.951219512195124</v>
      </c>
      <c r="J909" t="s">
        <v>21</v>
      </c>
      <c r="L909" t="s">
        <v>22</v>
      </c>
      <c r="M909">
        <v>1303880400</v>
      </c>
      <c r="N909" s="8">
        <f t="shared" si="43"/>
        <v>40660.208333333336</v>
      </c>
      <c r="O909">
        <v>1304485200</v>
      </c>
      <c r="P909" s="8">
        <f t="shared" si="44"/>
        <v>40667.208333333336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ht="15.75" customHeight="1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5">
        <f t="shared" si="42"/>
        <v>319</v>
      </c>
      <c r="G910" t="s">
        <v>20</v>
      </c>
      <c r="H910">
        <v>3934</v>
      </c>
      <c r="I910" s="5">
        <f>IFERROR(E910/H910,"0")</f>
        <v>30.99898322318251</v>
      </c>
      <c r="J910" t="s">
        <v>21</v>
      </c>
      <c r="L910" t="s">
        <v>22</v>
      </c>
      <c r="M910">
        <v>1335934800</v>
      </c>
      <c r="N910" s="8">
        <f t="shared" si="43"/>
        <v>41031.208333333336</v>
      </c>
      <c r="O910">
        <v>1336885200</v>
      </c>
      <c r="P910" s="8">
        <f t="shared" si="44"/>
        <v>41042.208333333336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ht="15.75" customHeight="1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5">
        <f t="shared" si="42"/>
        <v>479</v>
      </c>
      <c r="G911" t="s">
        <v>20</v>
      </c>
      <c r="H911">
        <v>80</v>
      </c>
      <c r="I911" s="5">
        <f>IFERROR(E911/H911,"0")</f>
        <v>107.7625</v>
      </c>
      <c r="J911" t="s">
        <v>15</v>
      </c>
      <c r="L911" t="s">
        <v>16</v>
      </c>
      <c r="M911">
        <v>1528088400</v>
      </c>
      <c r="N911" s="8">
        <f t="shared" si="43"/>
        <v>43255.208333333328</v>
      </c>
      <c r="O911">
        <v>1530421200</v>
      </c>
      <c r="P911" s="8">
        <f t="shared" si="44"/>
        <v>43282.208333333328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ht="15.75" hidden="1" customHeight="1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5">
        <f t="shared" si="42"/>
        <v>20</v>
      </c>
      <c r="G912" t="s">
        <v>74</v>
      </c>
      <c r="H912">
        <v>296</v>
      </c>
      <c r="I912" s="5">
        <f>IFERROR(E912/H912,"0")</f>
        <v>102.07770270270271</v>
      </c>
      <c r="J912" t="s">
        <v>21</v>
      </c>
      <c r="L912" t="s">
        <v>22</v>
      </c>
      <c r="M912">
        <v>1421906400</v>
      </c>
      <c r="N912" s="8">
        <f t="shared" si="43"/>
        <v>42026.25</v>
      </c>
      <c r="O912">
        <v>1421992800</v>
      </c>
      <c r="P912" s="8">
        <f t="shared" si="44"/>
        <v>42027.25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ht="15.75" hidden="1" customHeight="1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5">
        <f t="shared" si="42"/>
        <v>199</v>
      </c>
      <c r="G913" t="s">
        <v>20</v>
      </c>
      <c r="H913">
        <v>462</v>
      </c>
      <c r="I913" s="5">
        <f>IFERROR(E913/H913,"0")</f>
        <v>24.976190476190474</v>
      </c>
      <c r="J913" t="s">
        <v>21</v>
      </c>
      <c r="L913" t="s">
        <v>22</v>
      </c>
      <c r="M913">
        <v>1568005200</v>
      </c>
      <c r="N913" s="8">
        <f t="shared" si="43"/>
        <v>43717.208333333328</v>
      </c>
      <c r="O913">
        <v>1568178000</v>
      </c>
      <c r="P913" s="8">
        <f t="shared" si="44"/>
        <v>43719.208333333328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ht="15.75" customHeight="1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5">
        <f t="shared" si="42"/>
        <v>795</v>
      </c>
      <c r="G914" t="s">
        <v>20</v>
      </c>
      <c r="H914">
        <v>179</v>
      </c>
      <c r="I914" s="5">
        <f>IFERROR(E914/H914,"0")</f>
        <v>79.944134078212286</v>
      </c>
      <c r="J914" t="s">
        <v>21</v>
      </c>
      <c r="L914" t="s">
        <v>22</v>
      </c>
      <c r="M914">
        <v>1346821200</v>
      </c>
      <c r="N914" s="8">
        <f t="shared" si="43"/>
        <v>41157.208333333336</v>
      </c>
      <c r="O914">
        <v>1347944400</v>
      </c>
      <c r="P914" s="8">
        <f t="shared" si="44"/>
        <v>41170.208333333336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ht="15.75" hidden="1" customHeight="1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5">
        <f t="shared" si="42"/>
        <v>51</v>
      </c>
      <c r="G915" t="s">
        <v>14</v>
      </c>
      <c r="H915">
        <v>523</v>
      </c>
      <c r="I915" s="5">
        <f>IFERROR(E915/H915,"0")</f>
        <v>67.946462715105156</v>
      </c>
      <c r="J915" t="s">
        <v>26</v>
      </c>
      <c r="L915" t="s">
        <v>27</v>
      </c>
      <c r="M915">
        <v>1557637200</v>
      </c>
      <c r="N915" s="8">
        <f t="shared" si="43"/>
        <v>43597.208333333328</v>
      </c>
      <c r="O915">
        <v>1558760400</v>
      </c>
      <c r="P915" s="8">
        <f t="shared" si="44"/>
        <v>43610.208333333328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ht="15.75" hidden="1" customHeight="1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5">
        <f t="shared" si="42"/>
        <v>57</v>
      </c>
      <c r="G916" t="s">
        <v>14</v>
      </c>
      <c r="H916">
        <v>141</v>
      </c>
      <c r="I916" s="5">
        <f>IFERROR(E916/H916,"0")</f>
        <v>26.070921985815602</v>
      </c>
      <c r="J916" t="s">
        <v>40</v>
      </c>
      <c r="L916" t="s">
        <v>41</v>
      </c>
      <c r="M916">
        <v>1375592400</v>
      </c>
      <c r="N916" s="8">
        <f t="shared" si="43"/>
        <v>41490.208333333336</v>
      </c>
      <c r="O916">
        <v>1376629200</v>
      </c>
      <c r="P916" s="8">
        <f t="shared" si="44"/>
        <v>41502.208333333336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ht="15.75" hidden="1" customHeight="1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5">
        <f t="shared" si="42"/>
        <v>156</v>
      </c>
      <c r="G917" t="s">
        <v>20</v>
      </c>
      <c r="H917">
        <v>1866</v>
      </c>
      <c r="I917" s="5">
        <f>IFERROR(E917/H917,"0")</f>
        <v>105.0032154340836</v>
      </c>
      <c r="J917" t="s">
        <v>40</v>
      </c>
      <c r="L917" t="s">
        <v>41</v>
      </c>
      <c r="M917">
        <v>1503982800</v>
      </c>
      <c r="N917" s="8">
        <f t="shared" si="43"/>
        <v>42976.208333333328</v>
      </c>
      <c r="O917">
        <v>1504760400</v>
      </c>
      <c r="P917" s="8">
        <f t="shared" si="44"/>
        <v>42985.208333333328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15.75" hidden="1" customHeight="1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5">
        <f t="shared" si="42"/>
        <v>36</v>
      </c>
      <c r="G918" t="s">
        <v>14</v>
      </c>
      <c r="H918">
        <v>52</v>
      </c>
      <c r="I918" s="5">
        <f>IFERROR(E918/H918,"0")</f>
        <v>25.826923076923077</v>
      </c>
      <c r="J918" t="s">
        <v>21</v>
      </c>
      <c r="L918" t="s">
        <v>22</v>
      </c>
      <c r="M918">
        <v>1418882400</v>
      </c>
      <c r="N918" s="8">
        <f t="shared" si="43"/>
        <v>41991.25</v>
      </c>
      <c r="O918">
        <v>1419660000</v>
      </c>
      <c r="P918" s="8">
        <f t="shared" si="44"/>
        <v>42000.25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ht="15.75" hidden="1" customHeight="1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5">
        <f t="shared" si="42"/>
        <v>58</v>
      </c>
      <c r="G919" t="s">
        <v>47</v>
      </c>
      <c r="H919">
        <v>27</v>
      </c>
      <c r="I919" s="5">
        <f>IFERROR(E919/H919,"0")</f>
        <v>77.666666666666671</v>
      </c>
      <c r="J919" t="s">
        <v>40</v>
      </c>
      <c r="L919" t="s">
        <v>41</v>
      </c>
      <c r="M919">
        <v>1309237200</v>
      </c>
      <c r="N919" s="8">
        <f t="shared" si="43"/>
        <v>40722.208333333336</v>
      </c>
      <c r="O919">
        <v>1311310800</v>
      </c>
      <c r="P919" s="8">
        <f t="shared" si="44"/>
        <v>40746.208333333336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ht="15.75" customHeight="1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5">
        <f t="shared" si="42"/>
        <v>237</v>
      </c>
      <c r="G920" t="s">
        <v>20</v>
      </c>
      <c r="H920">
        <v>156</v>
      </c>
      <c r="I920" s="5">
        <f>IFERROR(E920/H920,"0")</f>
        <v>57.82692307692308</v>
      </c>
      <c r="J920" t="s">
        <v>98</v>
      </c>
      <c r="L920" t="s">
        <v>99</v>
      </c>
      <c r="M920">
        <v>1343365200</v>
      </c>
      <c r="N920" s="8">
        <f t="shared" si="43"/>
        <v>41117.208333333336</v>
      </c>
      <c r="O920">
        <v>1344315600</v>
      </c>
      <c r="P920" s="8">
        <f t="shared" si="44"/>
        <v>41128.208333333336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ht="15.75" hidden="1" customHeight="1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5">
        <f t="shared" si="42"/>
        <v>59</v>
      </c>
      <c r="G921" t="s">
        <v>14</v>
      </c>
      <c r="H921">
        <v>225</v>
      </c>
      <c r="I921" s="5">
        <f>IFERROR(E921/H921,"0")</f>
        <v>92.955555555555549</v>
      </c>
      <c r="J921" t="s">
        <v>26</v>
      </c>
      <c r="L921" t="s">
        <v>27</v>
      </c>
      <c r="M921">
        <v>1507957200</v>
      </c>
      <c r="N921" s="8">
        <f t="shared" si="43"/>
        <v>43022.208333333328</v>
      </c>
      <c r="O921">
        <v>1510725600</v>
      </c>
      <c r="P921" s="8">
        <f t="shared" si="44"/>
        <v>43054.25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ht="15.75" hidden="1" customHeight="1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5">
        <f t="shared" si="42"/>
        <v>183</v>
      </c>
      <c r="G922" t="s">
        <v>20</v>
      </c>
      <c r="H922">
        <v>255</v>
      </c>
      <c r="I922" s="5">
        <f>IFERROR(E922/H922,"0")</f>
        <v>37.945098039215686</v>
      </c>
      <c r="J922" t="s">
        <v>21</v>
      </c>
      <c r="L922" t="s">
        <v>22</v>
      </c>
      <c r="M922">
        <v>1549519200</v>
      </c>
      <c r="N922" s="8">
        <f t="shared" si="43"/>
        <v>43503.25</v>
      </c>
      <c r="O922">
        <v>1551247200</v>
      </c>
      <c r="P922" s="8">
        <f t="shared" si="44"/>
        <v>43523.25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ht="15.75" hidden="1" customHeight="1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5">
        <f t="shared" si="42"/>
        <v>1</v>
      </c>
      <c r="G923" t="s">
        <v>14</v>
      </c>
      <c r="H923">
        <v>38</v>
      </c>
      <c r="I923" s="5">
        <f>IFERROR(E923/H923,"0")</f>
        <v>31.842105263157894</v>
      </c>
      <c r="J923" t="s">
        <v>21</v>
      </c>
      <c r="L923" t="s">
        <v>22</v>
      </c>
      <c r="M923">
        <v>1329026400</v>
      </c>
      <c r="N923" s="8">
        <f t="shared" si="43"/>
        <v>40951.25</v>
      </c>
      <c r="O923">
        <v>1330236000</v>
      </c>
      <c r="P923" s="8">
        <f t="shared" si="44"/>
        <v>40965.25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ht="15.75" hidden="1" customHeight="1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5">
        <f t="shared" si="42"/>
        <v>176</v>
      </c>
      <c r="G924" t="s">
        <v>20</v>
      </c>
      <c r="H924">
        <v>2261</v>
      </c>
      <c r="I924" s="5">
        <f>IFERROR(E924/H924,"0")</f>
        <v>40</v>
      </c>
      <c r="J924" t="s">
        <v>21</v>
      </c>
      <c r="L924" t="s">
        <v>22</v>
      </c>
      <c r="M924">
        <v>1544335200</v>
      </c>
      <c r="N924" s="8">
        <f t="shared" si="43"/>
        <v>43443.25</v>
      </c>
      <c r="O924">
        <v>1545112800</v>
      </c>
      <c r="P924" s="8">
        <f t="shared" si="44"/>
        <v>43452.25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ht="15.75" customHeight="1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5">
        <f t="shared" si="42"/>
        <v>238</v>
      </c>
      <c r="G925" t="s">
        <v>20</v>
      </c>
      <c r="H925">
        <v>40</v>
      </c>
      <c r="I925" s="5">
        <f>IFERROR(E925/H925,"0")</f>
        <v>101.1</v>
      </c>
      <c r="J925" t="s">
        <v>21</v>
      </c>
      <c r="L925" t="s">
        <v>22</v>
      </c>
      <c r="M925">
        <v>1279083600</v>
      </c>
      <c r="N925" s="8">
        <f t="shared" si="43"/>
        <v>40373.208333333336</v>
      </c>
      <c r="O925">
        <v>1279170000</v>
      </c>
      <c r="P925" s="8">
        <f t="shared" si="44"/>
        <v>40374.208333333336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ht="15.75" customHeight="1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5">
        <f t="shared" si="42"/>
        <v>488</v>
      </c>
      <c r="G926" t="s">
        <v>20</v>
      </c>
      <c r="H926">
        <v>2289</v>
      </c>
      <c r="I926" s="5">
        <f>IFERROR(E926/H926,"0")</f>
        <v>84.006989951944078</v>
      </c>
      <c r="J926" t="s">
        <v>107</v>
      </c>
      <c r="L926" t="s">
        <v>108</v>
      </c>
      <c r="M926">
        <v>1572498000</v>
      </c>
      <c r="N926" s="8">
        <f t="shared" si="43"/>
        <v>43769.208333333328</v>
      </c>
      <c r="O926">
        <v>1573452000</v>
      </c>
      <c r="P926" s="8">
        <f t="shared" si="44"/>
        <v>43780.25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15.75" customHeight="1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5">
        <f t="shared" si="42"/>
        <v>224</v>
      </c>
      <c r="G927" t="s">
        <v>20</v>
      </c>
      <c r="H927">
        <v>65</v>
      </c>
      <c r="I927" s="5">
        <f>IFERROR(E927/H927,"0")</f>
        <v>103.41538461538461</v>
      </c>
      <c r="J927" t="s">
        <v>21</v>
      </c>
      <c r="L927" t="s">
        <v>22</v>
      </c>
      <c r="M927">
        <v>1506056400</v>
      </c>
      <c r="N927" s="8">
        <f t="shared" si="43"/>
        <v>43000.208333333328</v>
      </c>
      <c r="O927">
        <v>1507093200</v>
      </c>
      <c r="P927" s="8">
        <f t="shared" si="44"/>
        <v>43012.208333333328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ht="15.75" hidden="1" customHeight="1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5">
        <f t="shared" si="42"/>
        <v>18</v>
      </c>
      <c r="G928" t="s">
        <v>14</v>
      </c>
      <c r="H928">
        <v>15</v>
      </c>
      <c r="I928" s="5">
        <f>IFERROR(E928/H928,"0")</f>
        <v>105.13333333333334</v>
      </c>
      <c r="J928" t="s">
        <v>21</v>
      </c>
      <c r="L928" t="s">
        <v>22</v>
      </c>
      <c r="M928">
        <v>1463029200</v>
      </c>
      <c r="N928" s="8">
        <f t="shared" si="43"/>
        <v>42502.208333333328</v>
      </c>
      <c r="O928">
        <v>1463374800</v>
      </c>
      <c r="P928" s="8">
        <f t="shared" si="44"/>
        <v>42506.208333333328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ht="15.75" hidden="1" customHeight="1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5">
        <f t="shared" si="42"/>
        <v>46</v>
      </c>
      <c r="G929" t="s">
        <v>14</v>
      </c>
      <c r="H929">
        <v>37</v>
      </c>
      <c r="I929" s="5">
        <f>IFERROR(E929/H929,"0")</f>
        <v>89.21621621621621</v>
      </c>
      <c r="J929" t="s">
        <v>21</v>
      </c>
      <c r="L929" t="s">
        <v>22</v>
      </c>
      <c r="M929">
        <v>1342069200</v>
      </c>
      <c r="N929" s="8">
        <f t="shared" si="43"/>
        <v>41102.208333333336</v>
      </c>
      <c r="O929">
        <v>1344574800</v>
      </c>
      <c r="P929" s="8">
        <f t="shared" si="44"/>
        <v>41131.208333333336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ht="15.75" hidden="1" customHeight="1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5">
        <f t="shared" si="42"/>
        <v>117</v>
      </c>
      <c r="G930" t="s">
        <v>20</v>
      </c>
      <c r="H930">
        <v>3777</v>
      </c>
      <c r="I930" s="5">
        <f>IFERROR(E930/H930,"0")</f>
        <v>51.995234312946785</v>
      </c>
      <c r="J930" t="s">
        <v>107</v>
      </c>
      <c r="L930" t="s">
        <v>108</v>
      </c>
      <c r="M930">
        <v>1388296800</v>
      </c>
      <c r="N930" s="8">
        <f t="shared" si="43"/>
        <v>41637.25</v>
      </c>
      <c r="O930">
        <v>1389074400</v>
      </c>
      <c r="P930" s="8">
        <f t="shared" si="44"/>
        <v>41646.25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ht="15.75" customHeight="1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5">
        <f t="shared" si="42"/>
        <v>217</v>
      </c>
      <c r="G931" t="s">
        <v>20</v>
      </c>
      <c r="H931">
        <v>184</v>
      </c>
      <c r="I931" s="5">
        <f>IFERROR(E931/H931,"0")</f>
        <v>64.956521739130437</v>
      </c>
      <c r="J931" t="s">
        <v>40</v>
      </c>
      <c r="L931" t="s">
        <v>41</v>
      </c>
      <c r="M931">
        <v>1493787600</v>
      </c>
      <c r="N931" s="8">
        <f t="shared" si="43"/>
        <v>42858.208333333328</v>
      </c>
      <c r="O931">
        <v>1494997200</v>
      </c>
      <c r="P931" s="8">
        <f t="shared" si="44"/>
        <v>42872.208333333328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ht="15.75" hidden="1" customHeight="1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5">
        <f t="shared" si="42"/>
        <v>112</v>
      </c>
      <c r="G932" t="s">
        <v>20</v>
      </c>
      <c r="H932">
        <v>85</v>
      </c>
      <c r="I932" s="5">
        <f>IFERROR(E932/H932,"0")</f>
        <v>46.235294117647058</v>
      </c>
      <c r="J932" t="s">
        <v>21</v>
      </c>
      <c r="L932" t="s">
        <v>22</v>
      </c>
      <c r="M932">
        <v>1424844000</v>
      </c>
      <c r="N932" s="8">
        <f t="shared" si="43"/>
        <v>42060.25</v>
      </c>
      <c r="O932">
        <v>1425448800</v>
      </c>
      <c r="P932" s="8">
        <f t="shared" si="44"/>
        <v>42067.25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ht="15.75" hidden="1" customHeight="1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5">
        <f t="shared" si="42"/>
        <v>73</v>
      </c>
      <c r="G933" t="s">
        <v>14</v>
      </c>
      <c r="H933">
        <v>112</v>
      </c>
      <c r="I933" s="5">
        <f>IFERROR(E933/H933,"0")</f>
        <v>51.151785714285715</v>
      </c>
      <c r="J933" t="s">
        <v>21</v>
      </c>
      <c r="L933" t="s">
        <v>22</v>
      </c>
      <c r="M933">
        <v>1403931600</v>
      </c>
      <c r="N933" s="8">
        <f t="shared" si="43"/>
        <v>41818.208333333336</v>
      </c>
      <c r="O933">
        <v>1404104400</v>
      </c>
      <c r="P933" s="8">
        <f t="shared" si="44"/>
        <v>41820.208333333336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ht="15.75" customHeight="1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5">
        <f t="shared" si="42"/>
        <v>212</v>
      </c>
      <c r="G934" t="s">
        <v>20</v>
      </c>
      <c r="H934">
        <v>144</v>
      </c>
      <c r="I934" s="5">
        <f>IFERROR(E934/H934,"0")</f>
        <v>33.909722222222221</v>
      </c>
      <c r="J934" t="s">
        <v>21</v>
      </c>
      <c r="L934" t="s">
        <v>22</v>
      </c>
      <c r="M934">
        <v>1394514000</v>
      </c>
      <c r="N934" s="8">
        <f t="shared" si="43"/>
        <v>41709.208333333336</v>
      </c>
      <c r="O934">
        <v>1394773200</v>
      </c>
      <c r="P934" s="8">
        <f t="shared" si="44"/>
        <v>41712.208333333336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ht="15.75" customHeight="1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5">
        <f t="shared" si="42"/>
        <v>240</v>
      </c>
      <c r="G935" t="s">
        <v>20</v>
      </c>
      <c r="H935">
        <v>1902</v>
      </c>
      <c r="I935" s="5">
        <f>IFERROR(E935/H935,"0")</f>
        <v>92.016298633017882</v>
      </c>
      <c r="J935" t="s">
        <v>21</v>
      </c>
      <c r="L935" t="s">
        <v>22</v>
      </c>
      <c r="M935">
        <v>1365397200</v>
      </c>
      <c r="N935" s="8">
        <f t="shared" si="43"/>
        <v>41372.208333333336</v>
      </c>
      <c r="O935">
        <v>1366520400</v>
      </c>
      <c r="P935" s="8">
        <f t="shared" si="44"/>
        <v>41385.208333333336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ht="15.75" hidden="1" customHeight="1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5">
        <f t="shared" si="42"/>
        <v>182</v>
      </c>
      <c r="G936" t="s">
        <v>20</v>
      </c>
      <c r="H936">
        <v>105</v>
      </c>
      <c r="I936" s="5">
        <f>IFERROR(E936/H936,"0")</f>
        <v>107.42857142857143</v>
      </c>
      <c r="J936" t="s">
        <v>21</v>
      </c>
      <c r="L936" t="s">
        <v>22</v>
      </c>
      <c r="M936">
        <v>1456120800</v>
      </c>
      <c r="N936" s="8">
        <f t="shared" si="43"/>
        <v>42422.25</v>
      </c>
      <c r="O936">
        <v>1456639200</v>
      </c>
      <c r="P936" s="8">
        <f t="shared" si="44"/>
        <v>42428.25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15.75" hidden="1" customHeight="1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5">
        <f t="shared" si="42"/>
        <v>164</v>
      </c>
      <c r="G937" t="s">
        <v>20</v>
      </c>
      <c r="H937">
        <v>132</v>
      </c>
      <c r="I937" s="5">
        <f>IFERROR(E937/H937,"0")</f>
        <v>75.848484848484844</v>
      </c>
      <c r="J937" t="s">
        <v>21</v>
      </c>
      <c r="L937" t="s">
        <v>22</v>
      </c>
      <c r="M937">
        <v>1437714000</v>
      </c>
      <c r="N937" s="8">
        <f t="shared" si="43"/>
        <v>42209.208333333328</v>
      </c>
      <c r="O937">
        <v>1438318800</v>
      </c>
      <c r="P937" s="8">
        <f t="shared" si="44"/>
        <v>42216.208333333328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ht="15.75" hidden="1" customHeight="1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5">
        <f t="shared" si="42"/>
        <v>2</v>
      </c>
      <c r="G938" t="s">
        <v>14</v>
      </c>
      <c r="H938">
        <v>21</v>
      </c>
      <c r="I938" s="5">
        <f>IFERROR(E938/H938,"0")</f>
        <v>80.476190476190482</v>
      </c>
      <c r="J938" t="s">
        <v>21</v>
      </c>
      <c r="L938" t="s">
        <v>22</v>
      </c>
      <c r="M938">
        <v>1563771600</v>
      </c>
      <c r="N938" s="8">
        <f t="shared" si="43"/>
        <v>43668.208333333328</v>
      </c>
      <c r="O938">
        <v>1564030800</v>
      </c>
      <c r="P938" s="8">
        <f t="shared" si="44"/>
        <v>43671.208333333328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ht="15.75" hidden="1" customHeight="1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5">
        <f t="shared" si="42"/>
        <v>50</v>
      </c>
      <c r="G939" t="s">
        <v>74</v>
      </c>
      <c r="H939">
        <v>976</v>
      </c>
      <c r="I939" s="5">
        <f>IFERROR(E939/H939,"0")</f>
        <v>86.978483606557376</v>
      </c>
      <c r="J939" t="s">
        <v>21</v>
      </c>
      <c r="L939" t="s">
        <v>22</v>
      </c>
      <c r="M939">
        <v>1448517600</v>
      </c>
      <c r="N939" s="8">
        <f t="shared" si="43"/>
        <v>42334.25</v>
      </c>
      <c r="O939">
        <v>1449295200</v>
      </c>
      <c r="P939" s="8">
        <f t="shared" si="44"/>
        <v>42343.25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ht="15.75" hidden="1" customHeight="1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5">
        <f t="shared" si="42"/>
        <v>110</v>
      </c>
      <c r="G940" t="s">
        <v>20</v>
      </c>
      <c r="H940">
        <v>96</v>
      </c>
      <c r="I940" s="5">
        <f>IFERROR(E940/H940,"0")</f>
        <v>105.13541666666667</v>
      </c>
      <c r="J940" t="s">
        <v>21</v>
      </c>
      <c r="L940" t="s">
        <v>22</v>
      </c>
      <c r="M940">
        <v>1528779600</v>
      </c>
      <c r="N940" s="8">
        <f t="shared" si="43"/>
        <v>43263.208333333328</v>
      </c>
      <c r="O940">
        <v>1531890000</v>
      </c>
      <c r="P940" s="8">
        <f t="shared" si="44"/>
        <v>43299.208333333328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15.75" hidden="1" customHeight="1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5">
        <f t="shared" si="42"/>
        <v>49</v>
      </c>
      <c r="G941" t="s">
        <v>14</v>
      </c>
      <c r="H941">
        <v>67</v>
      </c>
      <c r="I941" s="5">
        <f>IFERROR(E941/H941,"0")</f>
        <v>57.298507462686565</v>
      </c>
      <c r="J941" t="s">
        <v>21</v>
      </c>
      <c r="L941" t="s">
        <v>22</v>
      </c>
      <c r="M941">
        <v>1304744400</v>
      </c>
      <c r="N941" s="8">
        <f t="shared" si="43"/>
        <v>40670.208333333336</v>
      </c>
      <c r="O941">
        <v>1306213200</v>
      </c>
      <c r="P941" s="8">
        <f t="shared" si="44"/>
        <v>40687.208333333336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ht="15.75" hidden="1" customHeight="1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5">
        <f t="shared" si="42"/>
        <v>62</v>
      </c>
      <c r="G942" t="s">
        <v>47</v>
      </c>
      <c r="H942">
        <v>66</v>
      </c>
      <c r="I942" s="5">
        <f>IFERROR(E942/H942,"0")</f>
        <v>93.348484848484844</v>
      </c>
      <c r="J942" t="s">
        <v>15</v>
      </c>
      <c r="L942" t="s">
        <v>16</v>
      </c>
      <c r="M942">
        <v>1354341600</v>
      </c>
      <c r="N942" s="8">
        <f t="shared" si="43"/>
        <v>41244.25</v>
      </c>
      <c r="O942">
        <v>1356242400</v>
      </c>
      <c r="P942" s="8">
        <f t="shared" si="44"/>
        <v>41266.25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ht="15.75" hidden="1" customHeight="1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5">
        <f t="shared" si="42"/>
        <v>13</v>
      </c>
      <c r="G943" t="s">
        <v>14</v>
      </c>
      <c r="H943">
        <v>78</v>
      </c>
      <c r="I943" s="5">
        <f>IFERROR(E943/H943,"0")</f>
        <v>71.987179487179489</v>
      </c>
      <c r="J943" t="s">
        <v>21</v>
      </c>
      <c r="L943" t="s">
        <v>22</v>
      </c>
      <c r="M943">
        <v>1294552800</v>
      </c>
      <c r="N943" s="8">
        <f t="shared" si="43"/>
        <v>40552.25</v>
      </c>
      <c r="O943">
        <v>1297576800</v>
      </c>
      <c r="P943" s="8">
        <f t="shared" si="44"/>
        <v>40587.25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ht="15.75" hidden="1" customHeight="1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5">
        <f t="shared" si="42"/>
        <v>65</v>
      </c>
      <c r="G944" t="s">
        <v>14</v>
      </c>
      <c r="H944">
        <v>67</v>
      </c>
      <c r="I944" s="5">
        <f>IFERROR(E944/H944,"0")</f>
        <v>92.611940298507463</v>
      </c>
      <c r="J944" t="s">
        <v>26</v>
      </c>
      <c r="L944" t="s">
        <v>27</v>
      </c>
      <c r="M944">
        <v>1295935200</v>
      </c>
      <c r="N944" s="8">
        <f t="shared" si="43"/>
        <v>40568.25</v>
      </c>
      <c r="O944">
        <v>1296194400</v>
      </c>
      <c r="P944" s="8">
        <f t="shared" si="44"/>
        <v>40571.25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ht="15.75" hidden="1" customHeight="1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5">
        <f t="shared" si="42"/>
        <v>160</v>
      </c>
      <c r="G945" t="s">
        <v>20</v>
      </c>
      <c r="H945">
        <v>114</v>
      </c>
      <c r="I945" s="5">
        <f>IFERROR(E945/H945,"0")</f>
        <v>104.99122807017544</v>
      </c>
      <c r="J945" t="s">
        <v>21</v>
      </c>
      <c r="L945" t="s">
        <v>22</v>
      </c>
      <c r="M945">
        <v>1411534800</v>
      </c>
      <c r="N945" s="8">
        <f t="shared" si="43"/>
        <v>41906.208333333336</v>
      </c>
      <c r="O945">
        <v>1414558800</v>
      </c>
      <c r="P945" s="8">
        <f t="shared" si="44"/>
        <v>41941.208333333336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ht="15.75" hidden="1" customHeight="1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5">
        <f t="shared" si="42"/>
        <v>81</v>
      </c>
      <c r="G946" t="s">
        <v>14</v>
      </c>
      <c r="H946">
        <v>263</v>
      </c>
      <c r="I946" s="5">
        <f>IFERROR(E946/H946,"0")</f>
        <v>30.958174904942965</v>
      </c>
      <c r="J946" t="s">
        <v>26</v>
      </c>
      <c r="L946" t="s">
        <v>27</v>
      </c>
      <c r="M946">
        <v>1486706400</v>
      </c>
      <c r="N946" s="8">
        <f t="shared" si="43"/>
        <v>42776.25</v>
      </c>
      <c r="O946">
        <v>1488348000</v>
      </c>
      <c r="P946" s="8">
        <f t="shared" si="44"/>
        <v>42795.25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ht="15.75" hidden="1" customHeight="1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5">
        <f t="shared" si="42"/>
        <v>32</v>
      </c>
      <c r="G947" t="s">
        <v>14</v>
      </c>
      <c r="H947">
        <v>1691</v>
      </c>
      <c r="I947" s="5">
        <f>IFERROR(E947/H947,"0")</f>
        <v>33.001182732111175</v>
      </c>
      <c r="J947" t="s">
        <v>21</v>
      </c>
      <c r="L947" t="s">
        <v>22</v>
      </c>
      <c r="M947">
        <v>1333602000</v>
      </c>
      <c r="N947" s="8">
        <f t="shared" si="43"/>
        <v>41004.208333333336</v>
      </c>
      <c r="O947">
        <v>1334898000</v>
      </c>
      <c r="P947" s="8">
        <f t="shared" si="44"/>
        <v>41019.208333333336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15.75" hidden="1" customHeight="1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5">
        <f t="shared" si="42"/>
        <v>10</v>
      </c>
      <c r="G948" t="s">
        <v>14</v>
      </c>
      <c r="H948">
        <v>181</v>
      </c>
      <c r="I948" s="5">
        <f>IFERROR(E948/H948,"0")</f>
        <v>84.187845303867405</v>
      </c>
      <c r="J948" t="s">
        <v>21</v>
      </c>
      <c r="L948" t="s">
        <v>22</v>
      </c>
      <c r="M948">
        <v>1308200400</v>
      </c>
      <c r="N948" s="8">
        <f t="shared" si="43"/>
        <v>40710.208333333336</v>
      </c>
      <c r="O948">
        <v>1308373200</v>
      </c>
      <c r="P948" s="8">
        <f t="shared" si="44"/>
        <v>40712.208333333336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ht="15.75" hidden="1" customHeight="1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5">
        <f t="shared" si="42"/>
        <v>27</v>
      </c>
      <c r="G949" t="s">
        <v>14</v>
      </c>
      <c r="H949">
        <v>13</v>
      </c>
      <c r="I949" s="5">
        <f>IFERROR(E949/H949,"0")</f>
        <v>73.92307692307692</v>
      </c>
      <c r="J949" t="s">
        <v>21</v>
      </c>
      <c r="L949" t="s">
        <v>22</v>
      </c>
      <c r="M949">
        <v>1411707600</v>
      </c>
      <c r="N949" s="8">
        <f t="shared" si="43"/>
        <v>41908.208333333336</v>
      </c>
      <c r="O949">
        <v>1412312400</v>
      </c>
      <c r="P949" s="8">
        <f t="shared" si="44"/>
        <v>41915.208333333336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ht="15.75" hidden="1" customHeight="1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5">
        <f t="shared" si="42"/>
        <v>63</v>
      </c>
      <c r="G950" t="s">
        <v>74</v>
      </c>
      <c r="H950">
        <v>160</v>
      </c>
      <c r="I950" s="5">
        <f>IFERROR(E950/H950,"0")</f>
        <v>36.987499999999997</v>
      </c>
      <c r="J950" t="s">
        <v>21</v>
      </c>
      <c r="L950" t="s">
        <v>22</v>
      </c>
      <c r="M950">
        <v>1418364000</v>
      </c>
      <c r="N950" s="8">
        <f t="shared" si="43"/>
        <v>41985.25</v>
      </c>
      <c r="O950">
        <v>1419228000</v>
      </c>
      <c r="P950" s="8">
        <f t="shared" si="44"/>
        <v>41995.25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15.75" hidden="1" customHeight="1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5">
        <f t="shared" si="42"/>
        <v>161</v>
      </c>
      <c r="G951" t="s">
        <v>20</v>
      </c>
      <c r="H951">
        <v>203</v>
      </c>
      <c r="I951" s="5">
        <f>IFERROR(E951/H951,"0")</f>
        <v>46.896551724137929</v>
      </c>
      <c r="J951" t="s">
        <v>21</v>
      </c>
      <c r="L951" t="s">
        <v>22</v>
      </c>
      <c r="M951">
        <v>1429333200</v>
      </c>
      <c r="N951" s="8">
        <f t="shared" si="43"/>
        <v>42112.208333333328</v>
      </c>
      <c r="O951">
        <v>1430974800</v>
      </c>
      <c r="P951" s="8">
        <f t="shared" si="44"/>
        <v>42131.208333333328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ht="15.75" hidden="1" customHeight="1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5">
        <f t="shared" si="42"/>
        <v>5</v>
      </c>
      <c r="G952" t="s">
        <v>14</v>
      </c>
      <c r="H952">
        <v>1</v>
      </c>
      <c r="I952" s="5">
        <f>IFERROR(E952/H952,"0")</f>
        <v>5</v>
      </c>
      <c r="J952" t="s">
        <v>21</v>
      </c>
      <c r="L952" t="s">
        <v>22</v>
      </c>
      <c r="M952">
        <v>1555390800</v>
      </c>
      <c r="N952" s="8">
        <f t="shared" si="43"/>
        <v>43571.208333333328</v>
      </c>
      <c r="O952">
        <v>1555822800</v>
      </c>
      <c r="P952" s="8">
        <f t="shared" si="44"/>
        <v>43576.208333333328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ht="15.75" customHeight="1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5">
        <f t="shared" si="42"/>
        <v>1097</v>
      </c>
      <c r="G953" t="s">
        <v>20</v>
      </c>
      <c r="H953">
        <v>1559</v>
      </c>
      <c r="I953" s="5">
        <f>IFERROR(E953/H953,"0")</f>
        <v>102.02437459910199</v>
      </c>
      <c r="J953" t="s">
        <v>21</v>
      </c>
      <c r="L953" t="s">
        <v>22</v>
      </c>
      <c r="M953">
        <v>1482732000</v>
      </c>
      <c r="N953" s="8">
        <f t="shared" si="43"/>
        <v>42730.25</v>
      </c>
      <c r="O953">
        <v>1482818400</v>
      </c>
      <c r="P953" s="8">
        <f t="shared" si="44"/>
        <v>42731.25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ht="15.75" hidden="1" customHeight="1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5">
        <f t="shared" si="42"/>
        <v>70</v>
      </c>
      <c r="G954" t="s">
        <v>74</v>
      </c>
      <c r="H954">
        <v>2266</v>
      </c>
      <c r="I954" s="5">
        <f>IFERROR(E954/H954,"0")</f>
        <v>45.007502206531335</v>
      </c>
      <c r="J954" t="s">
        <v>21</v>
      </c>
      <c r="L954" t="s">
        <v>22</v>
      </c>
      <c r="M954">
        <v>1470718800</v>
      </c>
      <c r="N954" s="8">
        <f t="shared" si="43"/>
        <v>42591.208333333328</v>
      </c>
      <c r="O954">
        <v>1471928400</v>
      </c>
      <c r="P954" s="8">
        <f t="shared" si="44"/>
        <v>42605.208333333328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15.75" hidden="1" customHeight="1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5">
        <f t="shared" si="42"/>
        <v>60</v>
      </c>
      <c r="G955" t="s">
        <v>14</v>
      </c>
      <c r="H955">
        <v>21</v>
      </c>
      <c r="I955" s="5">
        <f>IFERROR(E955/H955,"0")</f>
        <v>94.285714285714292</v>
      </c>
      <c r="J955" t="s">
        <v>21</v>
      </c>
      <c r="L955" t="s">
        <v>22</v>
      </c>
      <c r="M955">
        <v>1450591200</v>
      </c>
      <c r="N955" s="8">
        <f t="shared" si="43"/>
        <v>42358.25</v>
      </c>
      <c r="O955">
        <v>1453701600</v>
      </c>
      <c r="P955" s="8">
        <f t="shared" si="44"/>
        <v>42394.25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ht="15.75" customHeight="1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5">
        <f t="shared" si="42"/>
        <v>367</v>
      </c>
      <c r="G956" t="s">
        <v>20</v>
      </c>
      <c r="H956">
        <v>1548</v>
      </c>
      <c r="I956" s="5">
        <f>IFERROR(E956/H956,"0")</f>
        <v>101.02325581395348</v>
      </c>
      <c r="J956" t="s">
        <v>26</v>
      </c>
      <c r="L956" t="s">
        <v>27</v>
      </c>
      <c r="M956">
        <v>1348290000</v>
      </c>
      <c r="N956" s="8">
        <f t="shared" si="43"/>
        <v>41174.208333333336</v>
      </c>
      <c r="O956">
        <v>1350363600</v>
      </c>
      <c r="P956" s="8">
        <f t="shared" si="44"/>
        <v>41198.208333333336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15.75" customHeight="1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5">
        <f t="shared" si="42"/>
        <v>1109</v>
      </c>
      <c r="G957" t="s">
        <v>20</v>
      </c>
      <c r="H957">
        <v>80</v>
      </c>
      <c r="I957" s="5">
        <f>IFERROR(E957/H957,"0")</f>
        <v>97.037499999999994</v>
      </c>
      <c r="J957" t="s">
        <v>21</v>
      </c>
      <c r="L957" t="s">
        <v>22</v>
      </c>
      <c r="M957">
        <v>1353823200</v>
      </c>
      <c r="N957" s="8">
        <f t="shared" si="43"/>
        <v>41238.25</v>
      </c>
      <c r="O957">
        <v>1353996000</v>
      </c>
      <c r="P957" s="8">
        <f t="shared" si="44"/>
        <v>41240.25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ht="15.75" hidden="1" customHeight="1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5">
        <f t="shared" si="42"/>
        <v>19</v>
      </c>
      <c r="G958" t="s">
        <v>14</v>
      </c>
      <c r="H958">
        <v>830</v>
      </c>
      <c r="I958" s="5">
        <f>IFERROR(E958/H958,"0")</f>
        <v>43.00963855421687</v>
      </c>
      <c r="J958" t="s">
        <v>21</v>
      </c>
      <c r="L958" t="s">
        <v>22</v>
      </c>
      <c r="M958">
        <v>1450764000</v>
      </c>
      <c r="N958" s="8">
        <f t="shared" si="43"/>
        <v>42360.25</v>
      </c>
      <c r="O958">
        <v>1451109600</v>
      </c>
      <c r="P958" s="8">
        <f t="shared" si="44"/>
        <v>42364.25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ht="15.75" hidden="1" customHeight="1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5">
        <f t="shared" si="42"/>
        <v>127</v>
      </c>
      <c r="G959" t="s">
        <v>20</v>
      </c>
      <c r="H959">
        <v>131</v>
      </c>
      <c r="I959" s="5">
        <f>IFERROR(E959/H959,"0")</f>
        <v>94.916030534351151</v>
      </c>
      <c r="J959" t="s">
        <v>21</v>
      </c>
      <c r="L959" t="s">
        <v>22</v>
      </c>
      <c r="M959">
        <v>1329372000</v>
      </c>
      <c r="N959" s="8">
        <f t="shared" si="43"/>
        <v>40955.25</v>
      </c>
      <c r="O959">
        <v>1329631200</v>
      </c>
      <c r="P959" s="8">
        <f t="shared" si="44"/>
        <v>40958.25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15.75" customHeight="1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5">
        <f t="shared" si="42"/>
        <v>735</v>
      </c>
      <c r="G960" t="s">
        <v>20</v>
      </c>
      <c r="H960">
        <v>112</v>
      </c>
      <c r="I960" s="5">
        <f>IFERROR(E960/H960,"0")</f>
        <v>72.151785714285708</v>
      </c>
      <c r="J960" t="s">
        <v>21</v>
      </c>
      <c r="L960" t="s">
        <v>22</v>
      </c>
      <c r="M960">
        <v>1277096400</v>
      </c>
      <c r="N960" s="8">
        <f t="shared" si="43"/>
        <v>40350.208333333336</v>
      </c>
      <c r="O960">
        <v>1278997200</v>
      </c>
      <c r="P960" s="8">
        <f t="shared" si="44"/>
        <v>40372.208333333336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ht="15.75" hidden="1" customHeight="1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5">
        <f t="shared" si="42"/>
        <v>5</v>
      </c>
      <c r="G961" t="s">
        <v>14</v>
      </c>
      <c r="H961">
        <v>130</v>
      </c>
      <c r="I961" s="5">
        <f>IFERROR(E961/H961,"0")</f>
        <v>51.007692307692309</v>
      </c>
      <c r="J961" t="s">
        <v>21</v>
      </c>
      <c r="L961" t="s">
        <v>22</v>
      </c>
      <c r="M961">
        <v>1277701200</v>
      </c>
      <c r="N961" s="8">
        <f t="shared" si="43"/>
        <v>40357.208333333336</v>
      </c>
      <c r="O961">
        <v>1280120400</v>
      </c>
      <c r="P961" s="8">
        <f t="shared" si="44"/>
        <v>40385.208333333336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ht="15.75" hidden="1" customHeight="1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5">
        <f t="shared" si="42"/>
        <v>85</v>
      </c>
      <c r="G962" t="s">
        <v>14</v>
      </c>
      <c r="H962">
        <v>55</v>
      </c>
      <c r="I962" s="5">
        <f>IFERROR(E962/H962,"0")</f>
        <v>85.054545454545448</v>
      </c>
      <c r="J962" t="s">
        <v>21</v>
      </c>
      <c r="L962" t="s">
        <v>22</v>
      </c>
      <c r="M962">
        <v>1454911200</v>
      </c>
      <c r="N962" s="8">
        <f t="shared" si="43"/>
        <v>42408.25</v>
      </c>
      <c r="O962">
        <v>1458104400</v>
      </c>
      <c r="P962" s="8">
        <f t="shared" si="44"/>
        <v>42445.208333333328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15.75" hidden="1" customHeight="1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5">
        <f t="shared" ref="F963:F1001" si="45">ROUND((E963/D963)*100,0)</f>
        <v>119</v>
      </c>
      <c r="G963" t="s">
        <v>20</v>
      </c>
      <c r="H963">
        <v>155</v>
      </c>
      <c r="I963" s="5">
        <f>IFERROR(E963/H963,"0")</f>
        <v>43.87096774193548</v>
      </c>
      <c r="J963" t="s">
        <v>21</v>
      </c>
      <c r="L963" t="s">
        <v>22</v>
      </c>
      <c r="M963">
        <v>1297922400</v>
      </c>
      <c r="N963" s="8">
        <f t="shared" ref="N963:N1001" si="46">(((M963/60)/60)/24)+DATE(1970,1,1)</f>
        <v>40591.25</v>
      </c>
      <c r="O963">
        <v>1298268000</v>
      </c>
      <c r="P963" s="8">
        <f t="shared" ref="P963:P1001" si="47">(((O963/60)/60)/24)+DATE(1970,1,1)</f>
        <v>40595.25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ht="15.75" customHeight="1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5">
        <f t="shared" si="45"/>
        <v>296</v>
      </c>
      <c r="G964" t="s">
        <v>20</v>
      </c>
      <c r="H964">
        <v>266</v>
      </c>
      <c r="I964" s="5">
        <f>IFERROR(E964/H964,"0")</f>
        <v>40.063909774436091</v>
      </c>
      <c r="J964" t="s">
        <v>21</v>
      </c>
      <c r="L964" t="s">
        <v>22</v>
      </c>
      <c r="M964">
        <v>1384408800</v>
      </c>
      <c r="N964" s="8">
        <f t="shared" si="46"/>
        <v>41592.25</v>
      </c>
      <c r="O964">
        <v>1386223200</v>
      </c>
      <c r="P964" s="8">
        <f t="shared" si="47"/>
        <v>41613.25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ht="15.75" hidden="1" customHeight="1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5">
        <f t="shared" si="45"/>
        <v>85</v>
      </c>
      <c r="G965" t="s">
        <v>14</v>
      </c>
      <c r="H965">
        <v>114</v>
      </c>
      <c r="I965" s="5">
        <f>IFERROR(E965/H965,"0")</f>
        <v>43.833333333333336</v>
      </c>
      <c r="J965" t="s">
        <v>107</v>
      </c>
      <c r="L965" t="s">
        <v>108</v>
      </c>
      <c r="M965">
        <v>1299304800</v>
      </c>
      <c r="N965" s="8">
        <f t="shared" si="46"/>
        <v>40607.25</v>
      </c>
      <c r="O965">
        <v>1299823200</v>
      </c>
      <c r="P965" s="8">
        <f t="shared" si="47"/>
        <v>40613.25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ht="15.75" customHeight="1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5">
        <f t="shared" si="45"/>
        <v>356</v>
      </c>
      <c r="G966" t="s">
        <v>20</v>
      </c>
      <c r="H966">
        <v>155</v>
      </c>
      <c r="I966" s="5">
        <f>IFERROR(E966/H966,"0")</f>
        <v>84.92903225806451</v>
      </c>
      <c r="J966" t="s">
        <v>21</v>
      </c>
      <c r="L966" t="s">
        <v>22</v>
      </c>
      <c r="M966">
        <v>1431320400</v>
      </c>
      <c r="N966" s="8">
        <f t="shared" si="46"/>
        <v>42135.208333333328</v>
      </c>
      <c r="O966">
        <v>1431752400</v>
      </c>
      <c r="P966" s="8">
        <f t="shared" si="47"/>
        <v>42140.208333333328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ht="15.75" customHeight="1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5">
        <f t="shared" si="45"/>
        <v>386</v>
      </c>
      <c r="G967" t="s">
        <v>20</v>
      </c>
      <c r="H967">
        <v>207</v>
      </c>
      <c r="I967" s="5">
        <f>IFERROR(E967/H967,"0")</f>
        <v>41.067632850241544</v>
      </c>
      <c r="J967" t="s">
        <v>40</v>
      </c>
      <c r="L967" t="s">
        <v>41</v>
      </c>
      <c r="M967">
        <v>1264399200</v>
      </c>
      <c r="N967" s="8">
        <f t="shared" si="46"/>
        <v>40203.25</v>
      </c>
      <c r="O967">
        <v>1267855200</v>
      </c>
      <c r="P967" s="8">
        <f t="shared" si="47"/>
        <v>40243.25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ht="15.75" customHeight="1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5">
        <f t="shared" si="45"/>
        <v>792</v>
      </c>
      <c r="G968" t="s">
        <v>20</v>
      </c>
      <c r="H968">
        <v>245</v>
      </c>
      <c r="I968" s="5">
        <f>IFERROR(E968/H968,"0")</f>
        <v>54.971428571428568</v>
      </c>
      <c r="J968" t="s">
        <v>21</v>
      </c>
      <c r="L968" t="s">
        <v>22</v>
      </c>
      <c r="M968">
        <v>1497502800</v>
      </c>
      <c r="N968" s="8">
        <f t="shared" si="46"/>
        <v>42901.208333333328</v>
      </c>
      <c r="O968">
        <v>1497675600</v>
      </c>
      <c r="P968" s="8">
        <f t="shared" si="47"/>
        <v>42903.208333333328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ht="15.75" hidden="1" customHeight="1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5">
        <f t="shared" si="45"/>
        <v>137</v>
      </c>
      <c r="G969" t="s">
        <v>20</v>
      </c>
      <c r="H969">
        <v>1573</v>
      </c>
      <c r="I969" s="5">
        <f>IFERROR(E969/H969,"0")</f>
        <v>77.010807374443743</v>
      </c>
      <c r="J969" t="s">
        <v>21</v>
      </c>
      <c r="L969" t="s">
        <v>22</v>
      </c>
      <c r="M969">
        <v>1333688400</v>
      </c>
      <c r="N969" s="8">
        <f t="shared" si="46"/>
        <v>41005.208333333336</v>
      </c>
      <c r="O969">
        <v>1336885200</v>
      </c>
      <c r="P969" s="8">
        <f t="shared" si="47"/>
        <v>41042.208333333336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15.75" customHeight="1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5">
        <f t="shared" si="45"/>
        <v>338</v>
      </c>
      <c r="G970" t="s">
        <v>20</v>
      </c>
      <c r="H970">
        <v>114</v>
      </c>
      <c r="I970" s="5">
        <f>IFERROR(E970/H970,"0")</f>
        <v>71.201754385964918</v>
      </c>
      <c r="J970" t="s">
        <v>21</v>
      </c>
      <c r="L970" t="s">
        <v>22</v>
      </c>
      <c r="M970">
        <v>1293861600</v>
      </c>
      <c r="N970" s="8">
        <f t="shared" si="46"/>
        <v>40544.25</v>
      </c>
      <c r="O970">
        <v>1295157600</v>
      </c>
      <c r="P970" s="8">
        <f t="shared" si="47"/>
        <v>40559.25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ht="15.75" hidden="1" customHeight="1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5">
        <f t="shared" si="45"/>
        <v>108</v>
      </c>
      <c r="G971" t="s">
        <v>20</v>
      </c>
      <c r="H971">
        <v>93</v>
      </c>
      <c r="I971" s="5">
        <f>IFERROR(E971/H971,"0")</f>
        <v>91.935483870967744</v>
      </c>
      <c r="J971" t="s">
        <v>21</v>
      </c>
      <c r="L971" t="s">
        <v>22</v>
      </c>
      <c r="M971">
        <v>1576994400</v>
      </c>
      <c r="N971" s="8">
        <f t="shared" si="46"/>
        <v>43821.25</v>
      </c>
      <c r="O971">
        <v>1577599200</v>
      </c>
      <c r="P971" s="8">
        <f t="shared" si="47"/>
        <v>43828.25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15.75" hidden="1" customHeight="1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5">
        <f t="shared" si="45"/>
        <v>61</v>
      </c>
      <c r="G972" t="s">
        <v>14</v>
      </c>
      <c r="H972">
        <v>594</v>
      </c>
      <c r="I972" s="5">
        <f>IFERROR(E972/H972,"0")</f>
        <v>97.069023569023571</v>
      </c>
      <c r="J972" t="s">
        <v>21</v>
      </c>
      <c r="L972" t="s">
        <v>22</v>
      </c>
      <c r="M972">
        <v>1304917200</v>
      </c>
      <c r="N972" s="8">
        <f t="shared" si="46"/>
        <v>40672.208333333336</v>
      </c>
      <c r="O972">
        <v>1305003600</v>
      </c>
      <c r="P972" s="8">
        <f t="shared" si="47"/>
        <v>40673.208333333336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ht="15.75" hidden="1" customHeight="1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5">
        <f t="shared" si="45"/>
        <v>28</v>
      </c>
      <c r="G973" t="s">
        <v>14</v>
      </c>
      <c r="H973">
        <v>24</v>
      </c>
      <c r="I973" s="5">
        <f>IFERROR(E973/H973,"0")</f>
        <v>58.916666666666664</v>
      </c>
      <c r="J973" t="s">
        <v>21</v>
      </c>
      <c r="L973" t="s">
        <v>22</v>
      </c>
      <c r="M973">
        <v>1381208400</v>
      </c>
      <c r="N973" s="8">
        <f t="shared" si="46"/>
        <v>41555.208333333336</v>
      </c>
      <c r="O973">
        <v>1381726800</v>
      </c>
      <c r="P973" s="8">
        <f t="shared" si="47"/>
        <v>41561.208333333336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15.75" customHeight="1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5">
        <f t="shared" si="45"/>
        <v>228</v>
      </c>
      <c r="G974" t="s">
        <v>20</v>
      </c>
      <c r="H974">
        <v>1681</v>
      </c>
      <c r="I974" s="5">
        <f>IFERROR(E974/H974,"0")</f>
        <v>58.015466983938133</v>
      </c>
      <c r="J974" t="s">
        <v>21</v>
      </c>
      <c r="L974" t="s">
        <v>22</v>
      </c>
      <c r="M974">
        <v>1401685200</v>
      </c>
      <c r="N974" s="8">
        <f t="shared" si="46"/>
        <v>41792.208333333336</v>
      </c>
      <c r="O974">
        <v>1402462800</v>
      </c>
      <c r="P974" s="8">
        <f t="shared" si="47"/>
        <v>41801.208333333336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ht="15.75" hidden="1" customHeight="1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5">
        <f t="shared" si="45"/>
        <v>22</v>
      </c>
      <c r="G975" t="s">
        <v>14</v>
      </c>
      <c r="H975">
        <v>252</v>
      </c>
      <c r="I975" s="5">
        <f>IFERROR(E975/H975,"0")</f>
        <v>103.87301587301587</v>
      </c>
      <c r="J975" t="s">
        <v>21</v>
      </c>
      <c r="L975" t="s">
        <v>22</v>
      </c>
      <c r="M975">
        <v>1291960800</v>
      </c>
      <c r="N975" s="8">
        <f t="shared" si="46"/>
        <v>40522.25</v>
      </c>
      <c r="O975">
        <v>1292133600</v>
      </c>
      <c r="P975" s="8">
        <f t="shared" si="47"/>
        <v>40524.25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ht="15.75" customHeight="1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5">
        <f t="shared" si="45"/>
        <v>374</v>
      </c>
      <c r="G976" t="s">
        <v>20</v>
      </c>
      <c r="H976">
        <v>32</v>
      </c>
      <c r="I976" s="5">
        <f>IFERROR(E976/H976,"0")</f>
        <v>93.46875</v>
      </c>
      <c r="J976" t="s">
        <v>21</v>
      </c>
      <c r="L976" t="s">
        <v>22</v>
      </c>
      <c r="M976">
        <v>1368853200</v>
      </c>
      <c r="N976" s="8">
        <f t="shared" si="46"/>
        <v>41412.208333333336</v>
      </c>
      <c r="O976">
        <v>1368939600</v>
      </c>
      <c r="P976" s="8">
        <f t="shared" si="47"/>
        <v>41413.208333333336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ht="15.75" hidden="1" customHeight="1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5">
        <f t="shared" si="45"/>
        <v>155</v>
      </c>
      <c r="G977" t="s">
        <v>20</v>
      </c>
      <c r="H977">
        <v>135</v>
      </c>
      <c r="I977" s="5">
        <f>IFERROR(E977/H977,"0")</f>
        <v>61.970370370370368</v>
      </c>
      <c r="J977" t="s">
        <v>21</v>
      </c>
      <c r="L977" t="s">
        <v>22</v>
      </c>
      <c r="M977">
        <v>1448776800</v>
      </c>
      <c r="N977" s="8">
        <f t="shared" si="46"/>
        <v>42337.25</v>
      </c>
      <c r="O977">
        <v>1452146400</v>
      </c>
      <c r="P977" s="8">
        <f t="shared" si="47"/>
        <v>42376.25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15.75" customHeight="1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5">
        <f t="shared" si="45"/>
        <v>322</v>
      </c>
      <c r="G978" t="s">
        <v>20</v>
      </c>
      <c r="H978">
        <v>140</v>
      </c>
      <c r="I978" s="5">
        <f>IFERROR(E978/H978,"0")</f>
        <v>92.042857142857144</v>
      </c>
      <c r="J978" t="s">
        <v>21</v>
      </c>
      <c r="L978" t="s">
        <v>22</v>
      </c>
      <c r="M978">
        <v>1296194400</v>
      </c>
      <c r="N978" s="8">
        <f t="shared" si="46"/>
        <v>40571.25</v>
      </c>
      <c r="O978">
        <v>1296712800</v>
      </c>
      <c r="P978" s="8">
        <f t="shared" si="47"/>
        <v>40577.25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ht="15.75" hidden="1" customHeight="1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5">
        <f t="shared" si="45"/>
        <v>74</v>
      </c>
      <c r="G979" t="s">
        <v>14</v>
      </c>
      <c r="H979">
        <v>67</v>
      </c>
      <c r="I979" s="5">
        <f>IFERROR(E979/H979,"0")</f>
        <v>77.268656716417908</v>
      </c>
      <c r="J979" t="s">
        <v>21</v>
      </c>
      <c r="L979" t="s">
        <v>22</v>
      </c>
      <c r="M979">
        <v>1517983200</v>
      </c>
      <c r="N979" s="8">
        <f t="shared" si="46"/>
        <v>43138.25</v>
      </c>
      <c r="O979">
        <v>1520748000</v>
      </c>
      <c r="P979" s="8">
        <f t="shared" si="47"/>
        <v>43170.25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ht="15.75" customHeight="1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5">
        <f t="shared" si="45"/>
        <v>864</v>
      </c>
      <c r="G980" t="s">
        <v>20</v>
      </c>
      <c r="H980">
        <v>92</v>
      </c>
      <c r="I980" s="5">
        <f>IFERROR(E980/H980,"0")</f>
        <v>93.923913043478265</v>
      </c>
      <c r="J980" t="s">
        <v>21</v>
      </c>
      <c r="L980" t="s">
        <v>22</v>
      </c>
      <c r="M980">
        <v>1478930400</v>
      </c>
      <c r="N980" s="8">
        <f t="shared" si="46"/>
        <v>42686.25</v>
      </c>
      <c r="O980">
        <v>1480831200</v>
      </c>
      <c r="P980" s="8">
        <f t="shared" si="47"/>
        <v>42708.25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ht="15.75" hidden="1" customHeight="1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5">
        <f t="shared" si="45"/>
        <v>143</v>
      </c>
      <c r="G981" t="s">
        <v>20</v>
      </c>
      <c r="H981">
        <v>1015</v>
      </c>
      <c r="I981" s="5">
        <f>IFERROR(E981/H981,"0")</f>
        <v>84.969458128078813</v>
      </c>
      <c r="J981" t="s">
        <v>40</v>
      </c>
      <c r="L981" t="s">
        <v>41</v>
      </c>
      <c r="M981">
        <v>1426395600</v>
      </c>
      <c r="N981" s="8">
        <f t="shared" si="46"/>
        <v>42078.208333333328</v>
      </c>
      <c r="O981">
        <v>1426914000</v>
      </c>
      <c r="P981" s="8">
        <f t="shared" si="47"/>
        <v>42084.208333333328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ht="15.75" hidden="1" customHeight="1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5">
        <f t="shared" si="45"/>
        <v>40</v>
      </c>
      <c r="G982" t="s">
        <v>14</v>
      </c>
      <c r="H982">
        <v>742</v>
      </c>
      <c r="I982" s="5">
        <f>IFERROR(E982/H982,"0")</f>
        <v>105.97035040431267</v>
      </c>
      <c r="J982" t="s">
        <v>21</v>
      </c>
      <c r="L982" t="s">
        <v>22</v>
      </c>
      <c r="M982">
        <v>1446181200</v>
      </c>
      <c r="N982" s="8">
        <f t="shared" si="46"/>
        <v>42307.208333333328</v>
      </c>
      <c r="O982">
        <v>1446616800</v>
      </c>
      <c r="P982" s="8">
        <f t="shared" si="47"/>
        <v>42312.25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ht="15.75" hidden="1" customHeight="1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5">
        <f t="shared" si="45"/>
        <v>178</v>
      </c>
      <c r="G983" t="s">
        <v>20</v>
      </c>
      <c r="H983">
        <v>323</v>
      </c>
      <c r="I983" s="5">
        <f>IFERROR(E983/H983,"0")</f>
        <v>36.969040247678016</v>
      </c>
      <c r="J983" t="s">
        <v>21</v>
      </c>
      <c r="L983" t="s">
        <v>22</v>
      </c>
      <c r="M983">
        <v>1514181600</v>
      </c>
      <c r="N983" s="8">
        <f t="shared" si="46"/>
        <v>43094.25</v>
      </c>
      <c r="O983">
        <v>1517032800</v>
      </c>
      <c r="P983" s="8">
        <f t="shared" si="47"/>
        <v>43127.25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ht="15.75" hidden="1" customHeight="1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5">
        <f t="shared" si="45"/>
        <v>85</v>
      </c>
      <c r="G984" t="s">
        <v>14</v>
      </c>
      <c r="H984">
        <v>75</v>
      </c>
      <c r="I984" s="5">
        <f>IFERROR(E984/H984,"0")</f>
        <v>81.533333333333331</v>
      </c>
      <c r="J984" t="s">
        <v>21</v>
      </c>
      <c r="L984" t="s">
        <v>22</v>
      </c>
      <c r="M984">
        <v>1311051600</v>
      </c>
      <c r="N984" s="8">
        <f t="shared" si="46"/>
        <v>40743.208333333336</v>
      </c>
      <c r="O984">
        <v>1311224400</v>
      </c>
      <c r="P984" s="8">
        <f t="shared" si="47"/>
        <v>40745.208333333336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ht="15.75" hidden="1" customHeight="1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5">
        <f t="shared" si="45"/>
        <v>146</v>
      </c>
      <c r="G985" t="s">
        <v>20</v>
      </c>
      <c r="H985">
        <v>2326</v>
      </c>
      <c r="I985" s="5">
        <f>IFERROR(E985/H985,"0")</f>
        <v>80.999140154772135</v>
      </c>
      <c r="J985" t="s">
        <v>21</v>
      </c>
      <c r="L985" t="s">
        <v>22</v>
      </c>
      <c r="M985">
        <v>1564894800</v>
      </c>
      <c r="N985" s="8">
        <f t="shared" si="46"/>
        <v>43681.208333333328</v>
      </c>
      <c r="O985">
        <v>1566190800</v>
      </c>
      <c r="P985" s="8">
        <f t="shared" si="47"/>
        <v>43696.208333333328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15.75" hidden="1" customHeight="1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5">
        <f t="shared" si="45"/>
        <v>152</v>
      </c>
      <c r="G986" t="s">
        <v>20</v>
      </c>
      <c r="H986">
        <v>381</v>
      </c>
      <c r="I986" s="5">
        <f>IFERROR(E986/H986,"0")</f>
        <v>26.010498687664043</v>
      </c>
      <c r="J986" t="s">
        <v>21</v>
      </c>
      <c r="L986" t="s">
        <v>22</v>
      </c>
      <c r="M986">
        <v>1567918800</v>
      </c>
      <c r="N986" s="8">
        <f t="shared" si="46"/>
        <v>43716.208333333328</v>
      </c>
      <c r="O986">
        <v>1570165200</v>
      </c>
      <c r="P986" s="8">
        <f t="shared" si="47"/>
        <v>43742.208333333328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ht="15.75" hidden="1" customHeight="1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5">
        <f t="shared" si="45"/>
        <v>67</v>
      </c>
      <c r="G987" t="s">
        <v>14</v>
      </c>
      <c r="H987">
        <v>4405</v>
      </c>
      <c r="I987" s="5">
        <f>IFERROR(E987/H987,"0")</f>
        <v>25.998410896708286</v>
      </c>
      <c r="J987" t="s">
        <v>21</v>
      </c>
      <c r="L987" t="s">
        <v>22</v>
      </c>
      <c r="M987">
        <v>1386309600</v>
      </c>
      <c r="N987" s="8">
        <f t="shared" si="46"/>
        <v>41614.25</v>
      </c>
      <c r="O987">
        <v>1388556000</v>
      </c>
      <c r="P987" s="8">
        <f t="shared" si="47"/>
        <v>41640.25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15.75" hidden="1" customHeight="1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5">
        <f t="shared" si="45"/>
        <v>40</v>
      </c>
      <c r="G988" t="s">
        <v>14</v>
      </c>
      <c r="H988">
        <v>92</v>
      </c>
      <c r="I988" s="5">
        <f>IFERROR(E988/H988,"0")</f>
        <v>34.173913043478258</v>
      </c>
      <c r="J988" t="s">
        <v>21</v>
      </c>
      <c r="L988" t="s">
        <v>22</v>
      </c>
      <c r="M988">
        <v>1301979600</v>
      </c>
      <c r="N988" s="8">
        <f t="shared" si="46"/>
        <v>40638.208333333336</v>
      </c>
      <c r="O988">
        <v>1303189200</v>
      </c>
      <c r="P988" s="8">
        <f t="shared" si="47"/>
        <v>40652.208333333336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ht="15.75" customHeight="1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5">
        <f t="shared" si="45"/>
        <v>217</v>
      </c>
      <c r="G989" t="s">
        <v>20</v>
      </c>
      <c r="H989">
        <v>480</v>
      </c>
      <c r="I989" s="5">
        <f>IFERROR(E989/H989,"0")</f>
        <v>28.002083333333335</v>
      </c>
      <c r="J989" t="s">
        <v>21</v>
      </c>
      <c r="L989" t="s">
        <v>22</v>
      </c>
      <c r="M989">
        <v>1493269200</v>
      </c>
      <c r="N989" s="8">
        <f t="shared" si="46"/>
        <v>42852.208333333328</v>
      </c>
      <c r="O989">
        <v>1494478800</v>
      </c>
      <c r="P989" s="8">
        <f t="shared" si="47"/>
        <v>42866.208333333328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ht="15.75" hidden="1" customHeight="1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5">
        <f t="shared" si="45"/>
        <v>52</v>
      </c>
      <c r="G990" t="s">
        <v>14</v>
      </c>
      <c r="H990">
        <v>64</v>
      </c>
      <c r="I990" s="5">
        <f>IFERROR(E990/H990,"0")</f>
        <v>76.546875</v>
      </c>
      <c r="J990" t="s">
        <v>21</v>
      </c>
      <c r="L990" t="s">
        <v>22</v>
      </c>
      <c r="M990">
        <v>1478930400</v>
      </c>
      <c r="N990" s="8">
        <f t="shared" si="46"/>
        <v>42686.25</v>
      </c>
      <c r="O990">
        <v>1480744800</v>
      </c>
      <c r="P990" s="8">
        <f t="shared" si="47"/>
        <v>42707.25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ht="15.75" customHeight="1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5">
        <f t="shared" si="45"/>
        <v>500</v>
      </c>
      <c r="G991" t="s">
        <v>20</v>
      </c>
      <c r="H991">
        <v>226</v>
      </c>
      <c r="I991" s="5">
        <f>IFERROR(E991/H991,"0")</f>
        <v>53.053097345132741</v>
      </c>
      <c r="J991" t="s">
        <v>21</v>
      </c>
      <c r="L991" t="s">
        <v>22</v>
      </c>
      <c r="M991">
        <v>1555390800</v>
      </c>
      <c r="N991" s="8">
        <f t="shared" si="46"/>
        <v>43571.208333333328</v>
      </c>
      <c r="O991">
        <v>1555822800</v>
      </c>
      <c r="P991" s="8">
        <f t="shared" si="47"/>
        <v>43576.208333333328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ht="15.75" hidden="1" customHeight="1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5">
        <f t="shared" si="45"/>
        <v>88</v>
      </c>
      <c r="G992" t="s">
        <v>14</v>
      </c>
      <c r="H992">
        <v>64</v>
      </c>
      <c r="I992" s="5">
        <f>IFERROR(E992/H992,"0")</f>
        <v>106.859375</v>
      </c>
      <c r="J992" t="s">
        <v>21</v>
      </c>
      <c r="L992" t="s">
        <v>22</v>
      </c>
      <c r="M992">
        <v>1456984800</v>
      </c>
      <c r="N992" s="8">
        <f t="shared" si="46"/>
        <v>42432.25</v>
      </c>
      <c r="O992">
        <v>1458882000</v>
      </c>
      <c r="P992" s="8">
        <f t="shared" si="47"/>
        <v>42454.208333333328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ht="15.75" hidden="1" customHeight="1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5">
        <f t="shared" si="45"/>
        <v>113</v>
      </c>
      <c r="G993" t="s">
        <v>20</v>
      </c>
      <c r="H993">
        <v>241</v>
      </c>
      <c r="I993" s="5">
        <f>IFERROR(E993/H993,"0")</f>
        <v>46.020746887966808</v>
      </c>
      <c r="J993" t="s">
        <v>21</v>
      </c>
      <c r="L993" t="s">
        <v>22</v>
      </c>
      <c r="M993">
        <v>1411621200</v>
      </c>
      <c r="N993" s="8">
        <f t="shared" si="46"/>
        <v>41907.208333333336</v>
      </c>
      <c r="O993">
        <v>1411966800</v>
      </c>
      <c r="P993" s="8">
        <f t="shared" si="47"/>
        <v>41911.208333333336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ht="15.75" customHeight="1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5">
        <f t="shared" si="45"/>
        <v>427</v>
      </c>
      <c r="G994" t="s">
        <v>20</v>
      </c>
      <c r="H994">
        <v>132</v>
      </c>
      <c r="I994" s="5">
        <f>IFERROR(E994/H994,"0")</f>
        <v>100.17424242424242</v>
      </c>
      <c r="J994" t="s">
        <v>21</v>
      </c>
      <c r="L994" t="s">
        <v>22</v>
      </c>
      <c r="M994">
        <v>1525669200</v>
      </c>
      <c r="N994" s="8">
        <f t="shared" si="46"/>
        <v>43227.208333333328</v>
      </c>
      <c r="O994">
        <v>1526878800</v>
      </c>
      <c r="P994" s="8">
        <f t="shared" si="47"/>
        <v>43241.208333333328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ht="15.75" hidden="1" customHeight="1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5">
        <f t="shared" si="45"/>
        <v>78</v>
      </c>
      <c r="G995" t="s">
        <v>74</v>
      </c>
      <c r="H995">
        <v>75</v>
      </c>
      <c r="I995" s="5">
        <f>IFERROR(E995/H995,"0")</f>
        <v>101.44</v>
      </c>
      <c r="J995" t="s">
        <v>107</v>
      </c>
      <c r="L995" t="s">
        <v>108</v>
      </c>
      <c r="M995">
        <v>1450936800</v>
      </c>
      <c r="N995" s="8">
        <f t="shared" si="46"/>
        <v>42362.25</v>
      </c>
      <c r="O995">
        <v>1452405600</v>
      </c>
      <c r="P995" s="8">
        <f t="shared" si="47"/>
        <v>42379.25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ht="15.75" hidden="1" customHeight="1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5">
        <f t="shared" si="45"/>
        <v>52</v>
      </c>
      <c r="G996" t="s">
        <v>14</v>
      </c>
      <c r="H996">
        <v>842</v>
      </c>
      <c r="I996" s="5">
        <f>IFERROR(E996/H996,"0")</f>
        <v>87.972684085510693</v>
      </c>
      <c r="J996" t="s">
        <v>21</v>
      </c>
      <c r="L996" t="s">
        <v>22</v>
      </c>
      <c r="M996">
        <v>1413522000</v>
      </c>
      <c r="N996" s="8">
        <f t="shared" si="46"/>
        <v>41929.208333333336</v>
      </c>
      <c r="O996">
        <v>1414040400</v>
      </c>
      <c r="P996" s="8">
        <f t="shared" si="47"/>
        <v>41935.208333333336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ht="15.75" hidden="1" customHeight="1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5">
        <f t="shared" si="45"/>
        <v>157</v>
      </c>
      <c r="G997" t="s">
        <v>20</v>
      </c>
      <c r="H997">
        <v>2043</v>
      </c>
      <c r="I997" s="5">
        <f>IFERROR(E997/H997,"0")</f>
        <v>74.995594713656388</v>
      </c>
      <c r="J997" t="s">
        <v>21</v>
      </c>
      <c r="L997" t="s">
        <v>22</v>
      </c>
      <c r="M997">
        <v>1541307600</v>
      </c>
      <c r="N997" s="8">
        <f t="shared" si="46"/>
        <v>43408.208333333328</v>
      </c>
      <c r="O997">
        <v>1543816800</v>
      </c>
      <c r="P997" s="8">
        <f t="shared" si="47"/>
        <v>43437.25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15.75" hidden="1" customHeight="1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5">
        <f t="shared" si="45"/>
        <v>73</v>
      </c>
      <c r="G998" t="s">
        <v>14</v>
      </c>
      <c r="H998">
        <v>112</v>
      </c>
      <c r="I998" s="5">
        <f>IFERROR(E998/H998,"0")</f>
        <v>42.982142857142854</v>
      </c>
      <c r="J998" t="s">
        <v>21</v>
      </c>
      <c r="L998" t="s">
        <v>22</v>
      </c>
      <c r="M998">
        <v>1357106400</v>
      </c>
      <c r="N998" s="8">
        <f t="shared" si="46"/>
        <v>41276.25</v>
      </c>
      <c r="O998">
        <v>1359698400</v>
      </c>
      <c r="P998" s="8">
        <f t="shared" si="47"/>
        <v>41306.25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ht="15.75" hidden="1" customHeight="1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5">
        <f t="shared" si="45"/>
        <v>61</v>
      </c>
      <c r="G999" t="s">
        <v>74</v>
      </c>
      <c r="H999">
        <v>139</v>
      </c>
      <c r="I999" s="5">
        <f>IFERROR(E999/H999,"0")</f>
        <v>33.115107913669064</v>
      </c>
      <c r="J999" t="s">
        <v>107</v>
      </c>
      <c r="L999" t="s">
        <v>108</v>
      </c>
      <c r="M999">
        <v>1390197600</v>
      </c>
      <c r="N999" s="8">
        <f t="shared" si="46"/>
        <v>41659.25</v>
      </c>
      <c r="O999">
        <v>1390629600</v>
      </c>
      <c r="P999" s="8">
        <f t="shared" si="47"/>
        <v>41664.25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ht="15.75" hidden="1" customHeight="1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5">
        <f t="shared" si="45"/>
        <v>57</v>
      </c>
      <c r="G1000" t="s">
        <v>14</v>
      </c>
      <c r="H1000">
        <v>374</v>
      </c>
      <c r="I1000" s="5">
        <f>IFERROR(E1000/H1000,"0")</f>
        <v>101.13101604278074</v>
      </c>
      <c r="J1000" t="s">
        <v>21</v>
      </c>
      <c r="L1000" t="s">
        <v>22</v>
      </c>
      <c r="M1000">
        <v>1265868000</v>
      </c>
      <c r="N1000" s="8">
        <f t="shared" si="46"/>
        <v>40220.25</v>
      </c>
      <c r="O1000">
        <v>1267077600</v>
      </c>
      <c r="P1000" s="8">
        <f t="shared" si="47"/>
        <v>40234.25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ht="15.75" hidden="1" customHeight="1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5">
        <f t="shared" si="45"/>
        <v>57</v>
      </c>
      <c r="G1001" t="s">
        <v>74</v>
      </c>
      <c r="H1001">
        <v>1122</v>
      </c>
      <c r="I1001" s="5">
        <f>IFERROR(E1001/H1001,"0")</f>
        <v>55.98841354723708</v>
      </c>
      <c r="J1001" t="s">
        <v>21</v>
      </c>
      <c r="L1001" t="s">
        <v>22</v>
      </c>
      <c r="M1001">
        <v>1467176400</v>
      </c>
      <c r="N1001" s="8">
        <f t="shared" si="46"/>
        <v>42550.208333333328</v>
      </c>
      <c r="O1001">
        <v>1467781200</v>
      </c>
      <c r="P1001" s="8">
        <f t="shared" si="47"/>
        <v>42557.208333333328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  <row r="1002" spans="1:21" ht="15.75" hidden="1" customHeight="1">
      <c r="P1002" s="8"/>
    </row>
    <row r="1003" spans="1:21" ht="15.75" hidden="1" customHeight="1">
      <c r="P1003" s="8"/>
    </row>
    <row r="1004" spans="1:21" ht="15.75" hidden="1" customHeight="1">
      <c r="P1004" s="8"/>
    </row>
    <row r="1005" spans="1:21" ht="15.75" hidden="1" customHeight="1">
      <c r="P1005" s="8"/>
    </row>
  </sheetData>
  <autoFilter ref="F1:F1005" xr:uid="{00000000-0001-0000-0000-000000000000}">
    <filterColumn colId="0">
      <colorFilter dxfId="0"/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rgb="FF0070C0"/>
      </colorScale>
    </cfRule>
  </conditionalFormatting>
  <conditionalFormatting sqref="G1:G1048576">
    <cfRule type="containsText" dxfId="13" priority="2" operator="containsText" text="canceled">
      <formula>NOT(ISERROR(SEARCH("canceled",G1)))</formula>
    </cfRule>
    <cfRule type="containsText" dxfId="12" priority="3" operator="containsText" text="live">
      <formula>NOT(ISERROR(SEARCH("live",G1)))</formula>
    </cfRule>
    <cfRule type="containsText" dxfId="11" priority="4" operator="containsText" text="successful">
      <formula>NOT(ISERROR(SEARCH("successful",G1)))</formula>
    </cfRule>
    <cfRule type="containsText" dxfId="10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37B7-E8BD-4225-9E46-1A7B50ABCCED}">
  <sheetPr codeName="Sheet1"/>
  <dimension ref="A1:I37"/>
  <sheetViews>
    <sheetView zoomScale="112" zoomScaleNormal="112" workbookViewId="0">
      <selection activeCell="E13" sqref="E13"/>
    </sheetView>
  </sheetViews>
  <sheetFormatPr defaultRowHeight="15.75"/>
  <cols>
    <col min="1" max="1" width="21.25" bestFit="1" customWidth="1"/>
    <col min="2" max="2" width="20.875" bestFit="1" customWidth="1"/>
    <col min="3" max="3" width="7.75" bestFit="1" customWidth="1"/>
    <col min="4" max="4" width="5.375" bestFit="1" customWidth="1"/>
    <col min="5" max="5" width="13.375" bestFit="1" customWidth="1"/>
    <col min="6" max="6" width="14.375" bestFit="1" customWidth="1"/>
    <col min="7" max="7" width="11" bestFit="1" customWidth="1"/>
    <col min="10" max="10" width="13.25" customWidth="1"/>
  </cols>
  <sheetData>
    <row r="1" spans="1:6">
      <c r="A1" s="6" t="s">
        <v>6</v>
      </c>
      <c r="B1" t="s" vm="1">
        <v>2070</v>
      </c>
    </row>
    <row r="3" spans="1:6">
      <c r="A3" s="6" t="s">
        <v>2069</v>
      </c>
      <c r="B3" s="6" t="s">
        <v>2066</v>
      </c>
    </row>
    <row r="4" spans="1:6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7" t="s">
        <v>2064</v>
      </c>
      <c r="E8">
        <v>4</v>
      </c>
      <c r="F8">
        <v>4</v>
      </c>
    </row>
    <row r="9" spans="1:6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37" spans="9:9">
      <c r="I37" t="s">
        <v>2106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1280-D5E7-4C18-827A-27A381F9A771}">
  <sheetPr codeName="Sheet2"/>
  <dimension ref="A1:F30"/>
  <sheetViews>
    <sheetView topLeftCell="F1" zoomScale="148" zoomScaleNormal="148" workbookViewId="0">
      <selection activeCell="A29" sqref="A29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>
      <c r="A1" s="6" t="s">
        <v>6</v>
      </c>
      <c r="B1" t="s">
        <v>2071</v>
      </c>
    </row>
    <row r="2" spans="1:6">
      <c r="A2" s="6" t="s">
        <v>2031</v>
      </c>
      <c r="B2" t="s">
        <v>2071</v>
      </c>
    </row>
    <row r="4" spans="1:6">
      <c r="A4" s="6" t="s">
        <v>2069</v>
      </c>
      <c r="B4" s="6" t="s">
        <v>2066</v>
      </c>
    </row>
    <row r="5" spans="1:6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7" t="s">
        <v>2065</v>
      </c>
      <c r="E7">
        <v>4</v>
      </c>
      <c r="F7">
        <v>4</v>
      </c>
    </row>
    <row r="8" spans="1:6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7" t="s">
        <v>2043</v>
      </c>
      <c r="C10">
        <v>8</v>
      </c>
      <c r="E10">
        <v>10</v>
      </c>
      <c r="F10">
        <v>18</v>
      </c>
    </row>
    <row r="11" spans="1:6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>
      <c r="A15" s="7" t="s">
        <v>2057</v>
      </c>
      <c r="C15">
        <v>3</v>
      </c>
      <c r="E15">
        <v>4</v>
      </c>
      <c r="F15">
        <v>7</v>
      </c>
    </row>
    <row r="16" spans="1:6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7" t="s">
        <v>2056</v>
      </c>
      <c r="C20">
        <v>4</v>
      </c>
      <c r="E20">
        <v>4</v>
      </c>
      <c r="F20">
        <v>8</v>
      </c>
    </row>
    <row r="21" spans="1:6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>
      <c r="A22" s="7" t="s">
        <v>2063</v>
      </c>
      <c r="C22">
        <v>9</v>
      </c>
      <c r="E22">
        <v>5</v>
      </c>
      <c r="F22">
        <v>14</v>
      </c>
    </row>
    <row r="23" spans="1:6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>
      <c r="A25" s="7" t="s">
        <v>2059</v>
      </c>
      <c r="C25">
        <v>7</v>
      </c>
      <c r="E25">
        <v>14</v>
      </c>
      <c r="F25">
        <v>21</v>
      </c>
    </row>
    <row r="26" spans="1:6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7" t="s">
        <v>2062</v>
      </c>
      <c r="E29">
        <v>3</v>
      </c>
      <c r="F29">
        <v>3</v>
      </c>
    </row>
    <row r="30" spans="1:6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6F55-B39B-44F4-B7C9-0835FFF9A986}">
  <sheetPr codeName="Sheet3"/>
  <dimension ref="A1:E18"/>
  <sheetViews>
    <sheetView zoomScale="110" zoomScaleNormal="110" workbookViewId="0">
      <pane ySplit="5" topLeftCell="A6" activePane="bottomLeft" state="frozen"/>
      <selection pane="bottomLeft" activeCell="J28" sqref="J28"/>
    </sheetView>
  </sheetViews>
  <sheetFormatPr defaultRowHeight="15.75"/>
  <cols>
    <col min="1" max="1" width="27.37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>
      <c r="A1" s="6" t="s">
        <v>2031</v>
      </c>
      <c r="B1" t="s">
        <v>2071</v>
      </c>
    </row>
    <row r="2" spans="1:5">
      <c r="A2" s="6" t="s">
        <v>2086</v>
      </c>
      <c r="B2" t="s">
        <v>2071</v>
      </c>
    </row>
    <row r="4" spans="1:5">
      <c r="A4" s="6" t="s">
        <v>2069</v>
      </c>
      <c r="B4" s="6" t="s">
        <v>2066</v>
      </c>
    </row>
    <row r="5" spans="1:5">
      <c r="A5" s="6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3B50-8A56-4E02-8036-F616DE2C1619}">
  <sheetPr codeName="Sheet4"/>
  <dimension ref="A1:K32"/>
  <sheetViews>
    <sheetView topLeftCell="B1" workbookViewId="0">
      <selection activeCell="D49" sqref="D49"/>
    </sheetView>
  </sheetViews>
  <sheetFormatPr defaultRowHeight="15"/>
  <cols>
    <col min="1" max="1" width="29" style="9" customWidth="1"/>
    <col min="2" max="2" width="16.375" style="9" bestFit="1" customWidth="1"/>
    <col min="3" max="3" width="12.625" style="9" bestFit="1" customWidth="1"/>
    <col min="4" max="4" width="15.375" style="9" bestFit="1" customWidth="1"/>
    <col min="5" max="5" width="12" style="9" bestFit="1" customWidth="1"/>
    <col min="6" max="6" width="20.25" style="9" customWidth="1"/>
    <col min="7" max="7" width="15.5" style="9" bestFit="1" customWidth="1"/>
    <col min="8" max="8" width="18.25" style="9" bestFit="1" customWidth="1"/>
    <col min="9" max="16384" width="9" style="9"/>
  </cols>
  <sheetData>
    <row r="1" spans="1:11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2107</v>
      </c>
      <c r="G1" s="11" t="s">
        <v>2092</v>
      </c>
      <c r="H1" s="11" t="s">
        <v>2093</v>
      </c>
    </row>
    <row r="2" spans="1:11" ht="15.75">
      <c r="A2" s="10" t="s">
        <v>2094</v>
      </c>
      <c r="B2" s="9">
        <f>COUNTIFS(Crowdfunding!D2:D1001,"&lt;1000",Crowdfunding!G2:G1001,"=successful")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 s="9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11" ht="15.75">
      <c r="A3" s="10" t="s">
        <v>2095</v>
      </c>
      <c r="B3">
        <f>COUNTIFS(Crowdfunding!D2:D1001,"&gt;=1000",Crowdfunding!D2:D1001,"&lt;5000",Crowdfunding!G2:G1001,"=successful" )</f>
        <v>191</v>
      </c>
      <c r="C3">
        <f>COUNTIFS(Crowdfunding!D2:D1001,"&gt;=1000",Crowdfunding!D2:D1001,"&lt;5000",Crowdfunding!G2:G1001,"=failed" )</f>
        <v>38</v>
      </c>
      <c r="D3" s="9">
        <f>COUNTIFS(Crowdfunding!D2:D1001,"&gt;=1000",Crowdfunding!D2:D1001,"&lt;5000",Crowdfunding!G2:G1001,"=canceled" )</f>
        <v>2</v>
      </c>
      <c r="E3" s="9">
        <f>SUM(B3:D3)</f>
        <v>231</v>
      </c>
      <c r="F3" s="13">
        <f t="shared" ref="F3:F13" si="0">B3/E3</f>
        <v>0.82683982683982682</v>
      </c>
      <c r="G3" s="13">
        <f t="shared" ref="G3:G13" si="1">C3/E3</f>
        <v>0.16450216450216451</v>
      </c>
      <c r="H3" s="13">
        <f t="shared" ref="H3:H13" si="2">D3/E3</f>
        <v>8.658008658008658E-3</v>
      </c>
    </row>
    <row r="4" spans="1:11">
      <c r="A4" s="10" t="s">
        <v>2096</v>
      </c>
      <c r="B4" s="9">
        <f>COUNTIFS(Crowdfunding!D2:D1001,"&gt;=5000",Crowdfunding!D2:D1001,"&lt;10000",Crowdfunding!G2:G1001,"=successful")</f>
        <v>164</v>
      </c>
      <c r="C4" s="9">
        <f>COUNTIFS(Crowdfunding!D2:D1001,"&gt;=5000",Crowdfunding!D2:D1001,"&lt;10000",Crowdfunding!G2:G1001,"=failed")</f>
        <v>126</v>
      </c>
      <c r="D4" s="9">
        <f>COUNTIFS(Crowdfunding!D2:D1001,"&gt;=5000",Crowdfunding!D2:D1001,"&lt;10000",Crowdfunding!G2:G1001,"=CANCELED")</f>
        <v>25</v>
      </c>
      <c r="E4" s="9">
        <f>SUM(B4:D4)</f>
        <v>315</v>
      </c>
      <c r="F4" s="13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11" ht="15.75">
      <c r="A5" s="10" t="s">
        <v>2097</v>
      </c>
      <c r="B5" s="9">
        <f>COUNTIFS(Crowdfunding!D2:D1001,"&gt;=10000",Crowdfunding!D2:D1001,"&lt;15000",Crowdfunding!G2:G1001,"=successful")</f>
        <v>4</v>
      </c>
      <c r="C5">
        <f>COUNTIFS(Crowdfunding!D2:D1001,"&gt;=10000",Crowdfunding!D2:D1001,"&lt;15000",Crowdfunding!G2:G1001,"=failed")</f>
        <v>5</v>
      </c>
      <c r="D5">
        <f>COUNTIFS(Crowdfunding!D2:D1001,"&gt;=10000",Crowdfunding!D2:D1001,"&lt;15000",Crowdfunding!G2:G1001,"=cancel")</f>
        <v>0</v>
      </c>
      <c r="E5" s="9">
        <f>SUM(B5:D5)</f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11" ht="15.75">
      <c r="A6" s="10" t="s">
        <v>2098</v>
      </c>
      <c r="B6" s="9">
        <f>COUNTIFS(Crowdfunding!D2:D1001,"&gt;=15000",Crowdfunding!D2:D1001,"&lt;20000",Crowdfunding!G2:G1001,"=successful")</f>
        <v>10</v>
      </c>
      <c r="C6" s="9">
        <f>COUNTIFS(Crowdfunding!D2:D1001,"&gt;=15000",Crowdfunding!D2:D1001,"&lt;20000",Crowdfunding!G2:G1001,"=failed")</f>
        <v>0</v>
      </c>
      <c r="D6">
        <f>COUNTIFS(Crowdfunding!D2:D1001,"&gt;=15000",Crowdfunding!D2:D1001,"&lt;20000",Crowdfunding!G2:G1001,"=canceled")</f>
        <v>0</v>
      </c>
      <c r="E6">
        <f>SUM(B6:D6)</f>
        <v>10</v>
      </c>
      <c r="F6" s="13">
        <f t="shared" si="0"/>
        <v>1</v>
      </c>
      <c r="G6" s="13">
        <f t="shared" si="1"/>
        <v>0</v>
      </c>
      <c r="H6" s="13">
        <f t="shared" si="2"/>
        <v>0</v>
      </c>
      <c r="I6"/>
      <c r="J6"/>
      <c r="K6"/>
    </row>
    <row r="7" spans="1:11" ht="15.75">
      <c r="A7" s="10" t="s">
        <v>2099</v>
      </c>
      <c r="B7" s="9">
        <f>COUNTIFS(Crowdfunding!D2:D1001,"&gt;=20000",Crowdfunding!D2:D1001,"&lt;25000",Crowdfunding!G2:G1001,"=successful")</f>
        <v>7</v>
      </c>
      <c r="C7" s="9">
        <f>COUNTIFS(Crowdfunding!D2:D1001,"&gt;=20000",Crowdfunding!D2:D1001,"&lt;25000",Crowdfunding!G2:G1001,"=failed")</f>
        <v>0</v>
      </c>
      <c r="D7">
        <f>COUNTIFS(Crowdfunding!D2:D1001,"&gt;=20000",Crowdfunding!D2:D1001,"&lt;25000",Crowdfunding!G2:G1001,"=canceled")</f>
        <v>0</v>
      </c>
      <c r="E7" s="12">
        <f>SUM(B7:D7)</f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  <c r="I7"/>
      <c r="J7"/>
      <c r="K7"/>
    </row>
    <row r="8" spans="1:11" ht="15.75">
      <c r="A8" s="10" t="s">
        <v>2100</v>
      </c>
      <c r="B8" s="9">
        <f>COUNTIFS(Crowdfunding!D2:D1001,"&gt;=25000",Crowdfunding!D2:D1001,"&lt;30000",Crowdfunding!G2:G1001,"=successful")</f>
        <v>11</v>
      </c>
      <c r="C8" s="9">
        <f>COUNTIFS(Crowdfunding!D2:D1001,"&gt;=25000",Crowdfunding!D2:D1001,"&lt;30000",Crowdfunding!G2:G1001,"=FAILED")</f>
        <v>3</v>
      </c>
      <c r="D8">
        <f>COUNTIFS(Crowdfunding!D2:D1001,"&gt;=25000",Crowdfunding!D2:D1001,"&lt;30000",Crowdfunding!G2:G1001,"=canceled")</f>
        <v>0</v>
      </c>
      <c r="E8" s="12">
        <f>SUM(B8:D8)</f>
        <v>14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  <c r="I8"/>
      <c r="J8"/>
      <c r="K8"/>
    </row>
    <row r="9" spans="1:11" ht="15.75">
      <c r="A9" s="10" t="s">
        <v>2101</v>
      </c>
      <c r="B9" s="9">
        <f>COUNTIFS(Crowdfunding!D2:D1001,"&gt;=30000",Crowdfunding!D2:D1001,"&lt;35000",Crowdfunding!G2:G1001,"=successful")</f>
        <v>7</v>
      </c>
      <c r="C9" s="9">
        <f>COUNTIFS(Crowdfunding!D2:D1001,"&gt;=30000",Crowdfunding!D2:D1001,"&lt;35000",Crowdfunding!G2:G1001,"=FAILED")</f>
        <v>0</v>
      </c>
      <c r="D9" s="9">
        <f>COUNTIFS(Crowdfunding!D2:D1001,"&gt;=30000",Crowdfunding!D2:D1001,"&lt;35000",Crowdfunding!G2:G1001,"=canceled")</f>
        <v>0</v>
      </c>
      <c r="E9" s="12">
        <f>SUM(B9:D9)</f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  <c r="I9"/>
      <c r="J9"/>
      <c r="K9"/>
    </row>
    <row r="10" spans="1:11" ht="15.75">
      <c r="A10" s="10" t="s">
        <v>2102</v>
      </c>
      <c r="B10" s="9">
        <f>COUNTIFS(Crowdfunding!D2:D1001,"&gt;=35000",Crowdfunding!D2:D1001,"&lt;40000",Crowdfunding!G2:G1001,"=successful")</f>
        <v>8</v>
      </c>
      <c r="C10" s="9">
        <f>COUNTIFS(Crowdfunding!D2:D1001,"&gt;=35000",Crowdfunding!D2:D1001,"&lt;40000",Crowdfunding!G2:G1001,"=FAILED")</f>
        <v>3</v>
      </c>
      <c r="D10">
        <f>COUNTIFS(Crowdfunding!D2:D1001,"&gt;=35000",Crowdfunding!D2:D1001,"&lt;40000",Crowdfunding!G2:G1001,"=canceled")</f>
        <v>1</v>
      </c>
      <c r="E10" s="12">
        <f>SUM(B10:D10)</f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  <c r="I10"/>
      <c r="J10"/>
      <c r="K10"/>
    </row>
    <row r="11" spans="1:11" ht="15.75">
      <c r="A11" s="10" t="s">
        <v>2103</v>
      </c>
      <c r="B11" s="9">
        <f>COUNTIFS(Crowdfunding!D2:D1001,"&gt;=40000",Crowdfunding!D2:D1001,"&lt;45000",Crowdfunding!G2:G1001,"=successful")</f>
        <v>11</v>
      </c>
      <c r="C11" s="9">
        <f>COUNTIFS(Crowdfunding!D3:D1002,"&gt;=40000",Crowdfunding!D3:D1002,"&lt;45000",Crowdfunding!G3:G1002,"=FAILED")</f>
        <v>3</v>
      </c>
      <c r="D11" s="9">
        <f>COUNTIFS(Crowdfunding!F2:F1001,"&gt;=40000",Crowdfunding!F2:F1001,"&lt;45000",Crowdfunding!I2:I1001,"=canceled")</f>
        <v>0</v>
      </c>
      <c r="E11" s="12">
        <f>SUM(B11:D11)</f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  <c r="I11"/>
      <c r="J11"/>
      <c r="K11"/>
    </row>
    <row r="12" spans="1:11" ht="15.75">
      <c r="A12" s="10" t="s">
        <v>2104</v>
      </c>
      <c r="B12" s="9">
        <f>COUNTIFS(Crowdfunding!D4:D1003,"&gt;=45000",Crowdfunding!D4:D1003,"&lt;50000",Crowdfunding!G4:G1003,"=successful")</f>
        <v>8</v>
      </c>
      <c r="C12" s="9">
        <f>COUNTIFS(Crowdfunding!D2:D1003,"&gt;=45000",Crowdfunding!D2:D1003,"&lt;50000",Crowdfunding!G2:G1003,"=FAILED")</f>
        <v>3</v>
      </c>
      <c r="D12" s="9">
        <f>COUNTIFS(Crowdfunding!D2:D1001,"&gt;=45000",Crowdfunding!D2:D1001,"&lt;50000",Crowdfunding!G2:G1001,"=canceled")</f>
        <v>0</v>
      </c>
      <c r="E12" s="12">
        <f>SUM(B12:D12)</f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  <c r="I12"/>
      <c r="J12"/>
      <c r="K12"/>
    </row>
    <row r="13" spans="1:11" ht="15.75">
      <c r="A13" s="10" t="s">
        <v>2105</v>
      </c>
      <c r="B13" s="9">
        <f>COUNTIFS(Crowdfunding!D2:D1001,"&gt;50000",Crowdfunding!G2:G1001,"=successful")</f>
        <v>114</v>
      </c>
      <c r="C13" s="9">
        <f>COUNTIFS(Crowdfunding!D2:D1001,"&gt;50000",Crowdfunding!G2:G1001,"=FAILED")</f>
        <v>163</v>
      </c>
      <c r="D13" s="9">
        <f>COUNTIFS(Crowdfunding!D2:D1001,"&gt;50000",Crowdfunding!G2:G1001,"=canceled")</f>
        <v>28</v>
      </c>
      <c r="E13" s="12">
        <f>SUM(B13:D13)</f>
        <v>305</v>
      </c>
      <c r="F13" s="13">
        <f t="shared" si="0"/>
        <v>0.3737704918032787</v>
      </c>
      <c r="G13" s="13">
        <f t="shared" si="1"/>
        <v>0.53442622950819674</v>
      </c>
      <c r="H13" s="13">
        <f t="shared" si="2"/>
        <v>9.1803278688524587E-2</v>
      </c>
      <c r="I13"/>
      <c r="J13"/>
      <c r="K13"/>
    </row>
    <row r="14" spans="1:11" ht="15.75">
      <c r="C14"/>
      <c r="D14"/>
      <c r="E14"/>
      <c r="F14"/>
      <c r="G14"/>
      <c r="H14"/>
      <c r="I14"/>
      <c r="J14"/>
      <c r="K14"/>
    </row>
    <row r="15" spans="1:11" ht="15.75">
      <c r="C15"/>
      <c r="D15"/>
      <c r="E15"/>
      <c r="F15"/>
      <c r="G15"/>
      <c r="H15"/>
      <c r="I15"/>
      <c r="J15"/>
      <c r="K15"/>
    </row>
    <row r="16" spans="1:11" ht="15.75">
      <c r="C16"/>
      <c r="D16"/>
      <c r="E16"/>
      <c r="F16"/>
      <c r="G16"/>
      <c r="H16"/>
      <c r="I16"/>
      <c r="J16"/>
      <c r="K16"/>
    </row>
    <row r="17" spans="3:11" ht="15.75">
      <c r="C17"/>
      <c r="D17"/>
      <c r="E17"/>
      <c r="F17"/>
      <c r="G17"/>
      <c r="H17"/>
      <c r="I17"/>
      <c r="J17"/>
      <c r="K17"/>
    </row>
    <row r="18" spans="3:11" ht="15.75">
      <c r="C18"/>
      <c r="D18"/>
      <c r="E18"/>
      <c r="F18"/>
      <c r="G18"/>
      <c r="H18"/>
      <c r="I18"/>
      <c r="J18"/>
      <c r="K18"/>
    </row>
    <row r="19" spans="3:11" ht="15.75">
      <c r="C19"/>
      <c r="D19"/>
      <c r="E19"/>
      <c r="F19"/>
      <c r="G19"/>
      <c r="H19"/>
      <c r="I19"/>
      <c r="J19"/>
      <c r="K19"/>
    </row>
    <row r="20" spans="3:11" ht="15.75">
      <c r="C20"/>
      <c r="D20"/>
      <c r="E20"/>
      <c r="F20"/>
      <c r="G20"/>
      <c r="H20"/>
      <c r="I20"/>
      <c r="J20"/>
      <c r="K20"/>
    </row>
    <row r="21" spans="3:11" ht="15.75">
      <c r="C21"/>
      <c r="D21"/>
      <c r="E21"/>
      <c r="F21"/>
      <c r="G21"/>
      <c r="H21"/>
      <c r="I21"/>
      <c r="J21"/>
      <c r="K21"/>
    </row>
    <row r="22" spans="3:11" ht="15.75">
      <c r="C22"/>
      <c r="D22"/>
      <c r="E22"/>
      <c r="F22"/>
      <c r="G22"/>
      <c r="H22"/>
      <c r="I22"/>
      <c r="J22"/>
      <c r="K22"/>
    </row>
    <row r="23" spans="3:11" ht="15.75">
      <c r="C23"/>
      <c r="D23"/>
      <c r="E23"/>
      <c r="F23"/>
      <c r="G23"/>
      <c r="H23"/>
      <c r="I23"/>
      <c r="J23"/>
      <c r="K23"/>
    </row>
    <row r="24" spans="3:11" ht="15.75">
      <c r="C24"/>
      <c r="D24"/>
      <c r="E24"/>
      <c r="F24"/>
      <c r="G24"/>
      <c r="H24"/>
      <c r="I24"/>
      <c r="J24"/>
      <c r="K24"/>
    </row>
    <row r="25" spans="3:11" ht="15.75">
      <c r="C25"/>
      <c r="D25"/>
      <c r="E25"/>
      <c r="F25"/>
      <c r="G25"/>
      <c r="H25"/>
      <c r="I25"/>
      <c r="J25"/>
      <c r="K25"/>
    </row>
    <row r="26" spans="3:11" ht="15.75">
      <c r="C26"/>
      <c r="D26"/>
      <c r="E26"/>
      <c r="F26"/>
      <c r="G26"/>
      <c r="H26"/>
      <c r="I26"/>
      <c r="J26"/>
      <c r="K26"/>
    </row>
    <row r="27" spans="3:11" ht="15.75">
      <c r="C27"/>
      <c r="D27"/>
      <c r="E27"/>
      <c r="F27"/>
      <c r="G27"/>
      <c r="H27"/>
      <c r="I27"/>
      <c r="J27"/>
      <c r="K27"/>
    </row>
    <row r="28" spans="3:11" ht="15.75">
      <c r="C28"/>
      <c r="D28"/>
      <c r="E28"/>
      <c r="F28"/>
      <c r="G28"/>
      <c r="H28"/>
      <c r="I28"/>
      <c r="J28"/>
      <c r="K28"/>
    </row>
    <row r="29" spans="3:11" ht="15.75">
      <c r="C29"/>
      <c r="D29"/>
      <c r="E29"/>
      <c r="F29"/>
      <c r="G29"/>
      <c r="H29"/>
      <c r="I29"/>
      <c r="J29"/>
      <c r="K29"/>
    </row>
    <row r="30" spans="3:11" ht="15.75">
      <c r="C30"/>
      <c r="D30"/>
      <c r="E30"/>
      <c r="F30"/>
      <c r="G30"/>
      <c r="H30"/>
      <c r="I30"/>
      <c r="J30"/>
      <c r="K30"/>
    </row>
    <row r="31" spans="3:11" ht="15.75">
      <c r="C31"/>
      <c r="D31"/>
      <c r="E31"/>
      <c r="F31"/>
      <c r="G31"/>
      <c r="H31"/>
      <c r="I31"/>
      <c r="J31"/>
      <c r="K31"/>
    </row>
    <row r="32" spans="3:11" ht="15.75">
      <c r="C32"/>
      <c r="D32"/>
      <c r="E32"/>
      <c r="F32"/>
      <c r="G32"/>
      <c r="H32"/>
      <c r="I32"/>
      <c r="J32"/>
      <c r="K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F8A6-24C3-4162-A303-AF60C2E3F996}">
  <sheetPr codeName="Sheet6"/>
  <dimension ref="A1:I1048576"/>
  <sheetViews>
    <sheetView tabSelected="1" workbookViewId="0">
      <selection activeCell="O23" sqref="O23"/>
    </sheetView>
  </sheetViews>
  <sheetFormatPr defaultRowHeight="15.7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20.25" customWidth="1"/>
    <col min="8" max="8" width="15.125" customWidth="1"/>
    <col min="9" max="9" width="13.75" customWidth="1"/>
  </cols>
  <sheetData>
    <row r="1" spans="1:9">
      <c r="A1" s="1" t="s">
        <v>4</v>
      </c>
      <c r="B1" s="1" t="s">
        <v>5</v>
      </c>
      <c r="D1" s="1" t="s">
        <v>4</v>
      </c>
      <c r="E1" s="1" t="s">
        <v>5</v>
      </c>
    </row>
    <row r="2" spans="1:9">
      <c r="A2" t="s">
        <v>20</v>
      </c>
      <c r="B2">
        <v>158</v>
      </c>
      <c r="D2" t="s">
        <v>14</v>
      </c>
      <c r="E2">
        <v>0</v>
      </c>
      <c r="H2" s="16" t="s">
        <v>2108</v>
      </c>
      <c r="I2" s="16" t="s">
        <v>2115</v>
      </c>
    </row>
    <row r="3" spans="1:9">
      <c r="A3" t="s">
        <v>20</v>
      </c>
      <c r="B3">
        <v>1425</v>
      </c>
      <c r="D3" t="s">
        <v>14</v>
      </c>
      <c r="E3">
        <v>24</v>
      </c>
      <c r="G3" s="16" t="s">
        <v>2109</v>
      </c>
      <c r="H3">
        <f>AVERAGE(B:B,B1)</f>
        <v>851.14690265486718</v>
      </c>
      <c r="I3">
        <f>AVERAGE(E:E,E1)</f>
        <v>585.61538461538464</v>
      </c>
    </row>
    <row r="4" spans="1:9">
      <c r="A4" t="s">
        <v>20</v>
      </c>
      <c r="B4">
        <v>174</v>
      </c>
      <c r="D4" t="s">
        <v>14</v>
      </c>
      <c r="E4">
        <v>53</v>
      </c>
      <c r="G4" s="16" t="s">
        <v>2110</v>
      </c>
      <c r="H4">
        <f>MEDIAN(B:B,B:B,B1)</f>
        <v>201.5</v>
      </c>
      <c r="I4">
        <f>MEDIAN(E:E,E1)</f>
        <v>114.5</v>
      </c>
    </row>
    <row r="5" spans="1:9">
      <c r="A5" t="s">
        <v>20</v>
      </c>
      <c r="B5">
        <v>227</v>
      </c>
      <c r="D5" t="s">
        <v>14</v>
      </c>
      <c r="E5">
        <v>18</v>
      </c>
      <c r="G5" s="16" t="s">
        <v>2111</v>
      </c>
      <c r="H5">
        <f>MIN(B:B,B:B,B1)</f>
        <v>16</v>
      </c>
      <c r="I5">
        <f>MIN(E:E,E1)</f>
        <v>0</v>
      </c>
    </row>
    <row r="6" spans="1:9">
      <c r="A6" t="s">
        <v>20</v>
      </c>
      <c r="B6">
        <v>220</v>
      </c>
      <c r="D6" t="s">
        <v>14</v>
      </c>
      <c r="E6">
        <v>44</v>
      </c>
      <c r="G6" s="16" t="s">
        <v>2112</v>
      </c>
      <c r="H6">
        <f>MAX(B:B,B1)</f>
        <v>7295</v>
      </c>
      <c r="I6">
        <f>MAX(E:E,E2,E1)</f>
        <v>6080</v>
      </c>
    </row>
    <row r="7" spans="1:9">
      <c r="A7" t="s">
        <v>20</v>
      </c>
      <c r="B7">
        <v>98</v>
      </c>
      <c r="D7" t="s">
        <v>14</v>
      </c>
      <c r="E7">
        <v>27</v>
      </c>
      <c r="G7" s="16" t="s">
        <v>2113</v>
      </c>
      <c r="H7">
        <f>_xlfn.VAR.P(B:B,B1)</f>
        <v>1600540.916620282</v>
      </c>
      <c r="I7">
        <f>_xlfn.VAR.P(E:E,E1)</f>
        <v>921574.68174133555</v>
      </c>
    </row>
    <row r="8" spans="1:9">
      <c r="A8" t="s">
        <v>20</v>
      </c>
      <c r="B8">
        <v>100</v>
      </c>
      <c r="D8" t="s">
        <v>14</v>
      </c>
      <c r="E8">
        <v>55</v>
      </c>
      <c r="G8" s="16" t="s">
        <v>2114</v>
      </c>
      <c r="H8">
        <f>_xlfn.STDEV.P(B:B,B1)</f>
        <v>1265.1248620670933</v>
      </c>
      <c r="I8">
        <f>_xlfn.STDEV.P(E:E,E1)</f>
        <v>959.98681331637863</v>
      </c>
    </row>
    <row r="9" spans="1:9">
      <c r="A9" t="s">
        <v>20</v>
      </c>
      <c r="B9">
        <v>1249</v>
      </c>
      <c r="D9" t="s">
        <v>14</v>
      </c>
      <c r="E9">
        <v>200</v>
      </c>
    </row>
    <row r="10" spans="1:9">
      <c r="A10" t="s">
        <v>20</v>
      </c>
      <c r="B10">
        <v>1396</v>
      </c>
      <c r="D10" t="s">
        <v>14</v>
      </c>
      <c r="E10">
        <v>452</v>
      </c>
    </row>
    <row r="11" spans="1:9">
      <c r="A11" t="s">
        <v>20</v>
      </c>
      <c r="B11">
        <v>890</v>
      </c>
      <c r="D11" t="s">
        <v>14</v>
      </c>
      <c r="E11">
        <v>674</v>
      </c>
    </row>
    <row r="12" spans="1:9">
      <c r="A12" t="s">
        <v>20</v>
      </c>
      <c r="B12">
        <v>142</v>
      </c>
      <c r="D12" t="s">
        <v>14</v>
      </c>
      <c r="E12">
        <v>558</v>
      </c>
    </row>
    <row r="13" spans="1:9">
      <c r="A13" t="s">
        <v>20</v>
      </c>
      <c r="B13">
        <v>2673</v>
      </c>
      <c r="D13" t="s">
        <v>14</v>
      </c>
      <c r="E13">
        <v>15</v>
      </c>
    </row>
    <row r="14" spans="1:9">
      <c r="A14" t="s">
        <v>20</v>
      </c>
      <c r="B14">
        <v>163</v>
      </c>
      <c r="D14" t="s">
        <v>14</v>
      </c>
      <c r="E14">
        <v>2307</v>
      </c>
    </row>
    <row r="15" spans="1:9">
      <c r="A15" t="s">
        <v>20</v>
      </c>
      <c r="B15">
        <v>2220</v>
      </c>
      <c r="D15" t="s">
        <v>14</v>
      </c>
      <c r="E15">
        <v>88</v>
      </c>
    </row>
    <row r="16" spans="1:9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  <row r="1048576" spans="2:2">
      <c r="B1048576">
        <f>AVERAGE(B2:B1048575)</f>
        <v>851.14690265486729</v>
      </c>
    </row>
  </sheetData>
  <conditionalFormatting sqref="A1:A1048137">
    <cfRule type="containsText" dxfId="9" priority="5" operator="containsText" text="canceled">
      <formula>NOT(ISERROR(SEARCH("canceled",A1)))</formula>
    </cfRule>
    <cfRule type="containsText" dxfId="8" priority="6" operator="containsText" text="live">
      <formula>NOT(ISERROR(SEARCH("live",A1)))</formula>
    </cfRule>
    <cfRule type="containsText" dxfId="7" priority="7" operator="containsText" text="successful">
      <formula>NOT(ISERROR(SEARCH("successful",A1)))</formula>
    </cfRule>
    <cfRule type="containsText" dxfId="6" priority="8" operator="containsText" text="failed">
      <formula>NOT(ISERROR(SEARCH("failed",A1)))</formula>
    </cfRule>
  </conditionalFormatting>
  <conditionalFormatting sqref="D1:D1047936">
    <cfRule type="containsText" dxfId="5" priority="1" operator="containsText" text="canceled">
      <formula>NOT(ISERROR(SEARCH("canceled",D1)))</formula>
    </cfRule>
    <cfRule type="containsText" dxfId="4" priority="2" operator="containsText" text="live">
      <formula>NOT(ISERROR(SEARCH("live",D1)))</formula>
    </cfRule>
    <cfRule type="containsText" dxfId="3" priority="3" operator="containsText" text="successful">
      <formula>NOT(ISERROR(SEARCH("successful",D1)))</formula>
    </cfRule>
    <cfRule type="containsText" dxfId="2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Parent Cat and Year</vt:lpstr>
      <vt:lpstr>Goal Outcome</vt:lpstr>
      <vt:lpstr>Statistical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Francesca Roefaro</cp:lastModifiedBy>
  <dcterms:created xsi:type="dcterms:W3CDTF">2021-09-29T18:52:28Z</dcterms:created>
  <dcterms:modified xsi:type="dcterms:W3CDTF">2023-12-15T17:57:44Z</dcterms:modified>
</cp:coreProperties>
</file>