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oer\Desktop\GWU BootCamp\Challenge1\"/>
    </mc:Choice>
  </mc:AlternateContent>
  <xr:revisionPtr revIDLastSave="0" documentId="13_ncr:1_{37EA16E3-D48A-44CC-81C7-73DF80B66B97}" xr6:coauthVersionLast="47" xr6:coauthVersionMax="47" xr10:uidLastSave="{00000000-0000-0000-0000-000000000000}"/>
  <bookViews>
    <workbookView xWindow="26760" yWindow="8400" windowWidth="7500" windowHeight="6000" xr2:uid="{00000000-000D-0000-FFFF-FFFF00000000}"/>
  </bookViews>
  <sheets>
    <sheet name="Theatre Outcomes by Launch Date" sheetId="11" r:id="rId1"/>
    <sheet name="Outcomes Based on Goals" sheetId="12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2924" i="1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4" i="8"/>
  <c r="C13" i="8"/>
  <c r="C12" i="8"/>
  <c r="B13" i="8"/>
  <c r="B12" i="8"/>
  <c r="B14" i="8" s="1"/>
  <c r="C11" i="8"/>
  <c r="B11" i="8"/>
  <c r="C7" i="8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B2" i="5"/>
  <c r="C2" i="5"/>
  <c r="B6" i="5"/>
  <c r="B5" i="5"/>
  <c r="B4" i="5"/>
  <c r="B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<sst xmlns="http://schemas.openxmlformats.org/spreadsheetml/2006/main" count="33050" uniqueCount="8418">
  <si>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</si>
  <si>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</si>
  <si>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</si>
  <si>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</si>
  <si>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</si>
  <si>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</si>
  <si>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</si>
  <si>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</si>
  <si>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</si>
  <si>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</si>
  <si>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</si>
  <si>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</si>
  <si>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</si>
  <si>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</si>
  <si>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</si>
  <si>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</si>
  <si>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</si>
  <si>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</si>
  <si>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</si>
  <si>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</si>
  <si>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</si>
  <si>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</si>
  <si>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</si>
  <si>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</si>
  <si>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</si>
  <si>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</si>
  <si>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</si>
  <si>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</si>
  <si>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</si>
  <si>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</si>
  <si>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</si>
  <si>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</si>
  <si>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</si>
  <si>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</si>
  <si>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</si>
  <si>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</si>
  <si>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</si>
  <si>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</si>
  <si>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</si>
  <si>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</si>
  <si>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</si>
  <si>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</si>
  <si>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</si>
  <si>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</si>
  <si>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</si>
  <si>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</si>
  <si>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</si>
  <si>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</si>
  <si>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</si>
  <si>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</si>
  <si>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</si>
  <si>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</si>
  <si>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</si>
  <si>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</si>
  <si>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</si>
  <si>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</si>
  <si>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</si>
  <si>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</si>
  <si>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</si>
  <si>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</si>
  <si>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</si>
  <si>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</si>
  <si>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</si>
  <si>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</si>
  <si>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</si>
  <si>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</si>
  <si>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</si>
  <si>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</si>
  <si>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</si>
  <si>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</si>
  <si>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</si>
  <si>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</si>
  <si>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</si>
  <si>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</si>
  <si>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</si>
  <si>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</si>
  <si>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</si>
  <si>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</si>
  <si>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</si>
  <si>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</si>
  <si>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</si>
  <si>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</si>
  <si>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</si>
  <si>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</si>
  <si>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</si>
  <si>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</si>
  <si>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</si>
  <si>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</si>
  <si>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</si>
  <si>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</si>
  <si>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</si>
  <si>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</si>
  <si>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</si>
  <si>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</si>
  <si>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</si>
  <si>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</si>
  <si>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</si>
  <si>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</si>
  <si>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</si>
  <si>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</si>
  <si>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</si>
  <si>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</si>
  <si>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</si>
  <si>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</si>
  <si>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</si>
  <si>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</si>
  <si>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</si>
  <si>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</si>
  <si>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</si>
  <si>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</si>
  <si>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</si>
  <si>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</si>
  <si>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</si>
  <si>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</si>
  <si>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</si>
  <si>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</si>
  <si>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</si>
  <si>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</si>
  <si>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</si>
  <si>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</si>
  <si>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</si>
  <si>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</si>
  <si>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</si>
  <si>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</si>
  <si>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</si>
  <si>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</si>
  <si>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</si>
  <si>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</si>
  <si>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</si>
  <si>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</si>
  <si>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</si>
  <si>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</si>
  <si>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</si>
  <si>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</si>
  <si>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</si>
  <si>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</si>
  <si>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</si>
  <si>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</si>
  <si>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</si>
  <si>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</si>
  <si>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</si>
  <si>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</si>
  <si>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</si>
  <si>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</si>
  <si>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</si>
  <si>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</si>
  <si>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</si>
  <si>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</si>
  <si>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</si>
  <si>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</si>
  <si>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</si>
  <si>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</si>
  <si>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</si>
  <si>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</si>
  <si>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</si>
  <si>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</si>
  <si>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</si>
  <si>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</si>
  <si>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</si>
  <si>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</si>
  <si>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</si>
  <si>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</si>
  <si>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</si>
  <si>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</si>
  <si>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</si>
  <si>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</si>
  <si>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</si>
  <si>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</si>
  <si>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</si>
  <si>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</si>
  <si>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</si>
  <si>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</si>
  <si>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</si>
  <si>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</si>
  <si>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</si>
  <si>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</si>
  <si>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</si>
  <si>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</si>
  <si>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</si>
  <si>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</si>
  <si>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</si>
  <si>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</si>
  <si>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</si>
  <si>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</si>
  <si>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</si>
  <si>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</si>
  <si>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</si>
  <si>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</si>
  <si>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</si>
  <si>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</si>
  <si>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</si>
  <si>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</si>
  <si>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</si>
  <si>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</si>
  <si>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</si>
  <si>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</si>
  <si>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</si>
  <si>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</si>
  <si>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</si>
  <si>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</si>
  <si>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</si>
  <si>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</si>
  <si>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</si>
  <si>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</si>
  <si>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</si>
  <si>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</si>
  <si>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</si>
  <si>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</si>
  <si>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</si>
  <si>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</si>
  <si>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</si>
  <si>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</si>
  <si>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</si>
  <si>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</si>
  <si>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</si>
  <si>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</si>
  <si>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</si>
  <si>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</si>
  <si>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</si>
  <si>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</si>
  <si>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</si>
  <si>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</si>
  <si>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</si>
  <si>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</si>
  <si>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</si>
  <si>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</si>
  <si>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</si>
  <si>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</si>
  <si>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</si>
  <si>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</si>
  <si>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</si>
  <si>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</si>
  <si>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</si>
  <si>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</si>
  <si>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</si>
  <si>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</si>
  <si>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</si>
  <si>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</si>
  <si>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</si>
  <si>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</si>
  <si>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</si>
  <si>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</si>
  <si>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</si>
  <si>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</si>
  <si>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</si>
  <si>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</si>
  <si>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</si>
  <si>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</si>
  <si>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</si>
  <si>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</si>
  <si>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</si>
  <si>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</si>
  <si>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</si>
  <si>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</si>
  <si>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</si>
  <si>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</si>
  <si>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</si>
  <si>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</si>
  <si>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</si>
  <si>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</si>
  <si>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</si>
  <si>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</si>
  <si>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</si>
  <si>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</si>
  <si>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</si>
  <si>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</si>
  <si>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</si>
  <si>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</si>
  <si>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</si>
  <si>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</si>
  <si>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</si>
  <si>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</si>
  <si>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</si>
  <si>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</si>
  <si>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</si>
  <si>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</si>
  <si>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</si>
  <si>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</si>
  <si>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</si>
  <si>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</si>
  <si>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</si>
  <si>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</si>
  <si>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</si>
  <si>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</si>
  <si>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</si>
  <si>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</si>
  <si>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</si>
  <si>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</si>
  <si>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</si>
  <si>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</si>
  <si>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</si>
  <si>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</si>
  <si>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</si>
  <si>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</si>
  <si>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</si>
  <si>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</si>
  <si>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</si>
  <si>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</si>
  <si>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</si>
  <si>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</si>
  <si>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</si>
  <si>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</si>
  <si>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</si>
  <si>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</si>
  <si>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</si>
  <si>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</si>
  <si>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</si>
  <si>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</si>
  <si>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</si>
  <si>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</si>
  <si>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</si>
  <si>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</si>
  <si>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</si>
  <si>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</si>
  <si>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</si>
  <si>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</si>
  <si>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</si>
  <si>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</si>
  <si>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</si>
  <si>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</si>
  <si>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</si>
  <si>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</si>
  <si>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</si>
  <si>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</si>
  <si>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</si>
  <si>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</si>
  <si>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</si>
  <si>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</si>
  <si>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</si>
  <si>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</si>
  <si>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</si>
  <si>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</si>
  <si>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</si>
  <si>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</si>
  <si>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</si>
  <si>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</si>
  <si>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</si>
  <si>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</si>
  <si>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</si>
  <si>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</si>
  <si>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</si>
  <si>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</si>
  <si>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</si>
  <si>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</si>
  <si>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</si>
  <si>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</si>
  <si>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</si>
  <si>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</si>
  <si>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</si>
  <si>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</si>
  <si>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</si>
  <si>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</si>
  <si>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</si>
  <si>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</si>
  <si>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</si>
  <si>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</si>
  <si>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</si>
  <si>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</si>
  <si>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</si>
  <si>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</si>
  <si>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</si>
  <si>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</si>
  <si>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</si>
  <si>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</si>
  <si>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</si>
  <si>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</si>
  <si>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</si>
  <si>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</si>
  <si>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</si>
  <si>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</si>
  <si>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</si>
  <si>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</si>
  <si>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</si>
  <si>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</si>
  <si>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</si>
  <si>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</si>
  <si>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</si>
  <si>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</si>
  <si>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</si>
  <si>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</si>
  <si>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</si>
  <si>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</si>
  <si>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</si>
  <si>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</si>
  <si>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</si>
  <si>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</si>
  <si>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</si>
  <si>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</si>
  <si>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</si>
  <si>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</si>
  <si>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</si>
  <si>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</si>
  <si>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</si>
  <si>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</si>
  <si>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</si>
  <si>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</si>
  <si>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</si>
  <si>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</si>
  <si>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</si>
  <si>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</si>
  <si>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</si>
  <si>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</si>
  <si>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</si>
  <si>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</si>
  <si>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</si>
  <si>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</si>
  <si>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</si>
  <si>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</si>
  <si>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</si>
  <si>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</si>
  <si>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</si>
  <si>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</si>
  <si>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</si>
  <si>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</si>
  <si>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</si>
  <si>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</si>
  <si>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</si>
  <si>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</si>
  <si>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</si>
  <si>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</si>
  <si>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</si>
  <si>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</si>
  <si>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</si>
  <si>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</si>
  <si>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</si>
  <si>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</si>
  <si>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</si>
  <si>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</si>
  <si>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</si>
  <si>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</si>
  <si>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</si>
  <si>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</si>
  <si>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</si>
  <si>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</si>
  <si>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</si>
  <si>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</si>
  <si>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</si>
  <si>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</si>
  <si>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</si>
  <si>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</si>
  <si>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</si>
  <si>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</si>
  <si>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</si>
  <si>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</si>
  <si>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</si>
  <si>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</si>
  <si>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</si>
  <si>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</si>
  <si>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</si>
  <si>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</si>
  <si>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</si>
  <si>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</si>
  <si>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</si>
  <si>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</si>
  <si>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</si>
  <si>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</si>
  <si>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</si>
  <si>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</si>
  <si>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</si>
  <si>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</si>
  <si>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</si>
  <si>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</si>
  <si>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</si>
  <si>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</si>
  <si>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</si>
  <si>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</si>
  <si>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</si>
  <si>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</si>
  <si>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</si>
  <si>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</si>
  <si>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</si>
  <si>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</si>
  <si>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</si>
  <si>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</si>
  <si>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</si>
  <si>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</si>
  <si>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</si>
  <si>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</si>
  <si>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</si>
  <si>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</si>
  <si>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</si>
  <si>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</si>
  <si>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</si>
  <si>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</si>
  <si>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</si>
  <si>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</si>
  <si>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</si>
  <si>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</si>
  <si>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</si>
  <si>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</si>
  <si>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</si>
  <si>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</si>
  <si>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</si>
  <si>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</si>
  <si>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</si>
  <si>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</si>
  <si>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</si>
  <si>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</si>
  <si>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</si>
  <si>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</si>
  <si>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</si>
  <si>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</si>
  <si>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</si>
  <si>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</si>
  <si>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</si>
  <si>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</si>
  <si>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</si>
  <si>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</si>
  <si>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</si>
  <si>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</si>
  <si>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</si>
  <si>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</si>
  <si>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</si>
  <si>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</si>
  <si>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</si>
  <si>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</si>
  <si>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</si>
  <si>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</si>
  <si>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</si>
  <si>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</si>
  <si>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</si>
  <si>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</si>
  <si>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</si>
  <si>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</si>
  <si>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</si>
  <si>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</si>
  <si>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</si>
  <si>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</si>
  <si>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</si>
  <si>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</si>
  <si>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</si>
  <si>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</si>
  <si>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</si>
  <si>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</si>
  <si>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</si>
  <si>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</si>
  <si>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</si>
  <si>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</si>
  <si>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</si>
  <si>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</si>
  <si>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</si>
  <si>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</si>
  <si>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</si>
  <si>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</si>
  <si>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</si>
  <si>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</si>
  <si>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</si>
  <si>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</si>
  <si>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</si>
  <si>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</si>
  <si>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</si>
  <si>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</si>
  <si>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</si>
  <si>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</si>
  <si>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</si>
  <si>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</si>
  <si>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</si>
  <si>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</si>
  <si>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</si>
  <si>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</si>
  <si>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</si>
  <si>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</si>
  <si>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</si>
  <si>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</si>
  <si>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</si>
  <si>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</si>
  <si>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</si>
  <si>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</si>
  <si>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</si>
  <si>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</si>
  <si>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</si>
  <si>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</si>
  <si>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</si>
  <si>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</si>
  <si>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</si>
  <si>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</si>
  <si>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</si>
  <si>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</si>
  <si>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</si>
  <si>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</si>
  <si>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</si>
  <si>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</si>
  <si>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</si>
  <si>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</si>
  <si>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</si>
  <si>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</si>
  <si>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</si>
  <si>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</si>
  <si>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</si>
  <si>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</si>
  <si>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</si>
  <si>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</si>
  <si>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</si>
  <si>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</si>
  <si>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</si>
  <si>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</si>
  <si>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</si>
  <si>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</si>
  <si>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</si>
  <si>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</si>
  <si>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</si>
  <si>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</si>
  <si>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</si>
  <si>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</si>
  <si>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</si>
  <si>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</si>
  <si>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</si>
  <si>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</si>
  <si>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</si>
  <si>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</si>
  <si>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</si>
  <si>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</si>
  <si>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</si>
  <si>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</si>
  <si>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</si>
  <si>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</si>
  <si>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</si>
  <si>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</si>
  <si>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</si>
  <si>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</si>
  <si>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</si>
  <si>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</si>
  <si>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</si>
  <si>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</si>
  <si>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</si>
  <si>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</si>
  <si>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</si>
  <si>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</si>
  <si>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</si>
  <si>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</si>
  <si>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</si>
  <si>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</si>
  <si>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</si>
  <si>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</si>
  <si>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</si>
  <si>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</si>
  <si>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</si>
  <si>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</si>
  <si>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</si>
  <si>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</si>
  <si>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</si>
  <si>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</si>
  <si>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</si>
  <si>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</si>
  <si>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</si>
  <si>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</si>
  <si>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</si>
  <si>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</si>
  <si>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</si>
  <si>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</si>
  <si>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</si>
  <si>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</si>
  <si>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</si>
  <si>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</si>
  <si>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</si>
  <si>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</si>
  <si>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</si>
  <si>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</si>
  <si>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</si>
  <si>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</si>
  <si>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</si>
  <si>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</si>
  <si>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</si>
  <si>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</si>
  <si>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</si>
  <si>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</si>
  <si>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</si>
  <si>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</si>
  <si>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</si>
  <si>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</si>
  <si>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</si>
  <si>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</si>
  <si>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</si>
  <si>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</si>
  <si>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</si>
  <si>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</si>
  <si>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</si>
  <si>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</si>
  <si>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</si>
  <si>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</si>
  <si>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</si>
  <si>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</si>
  <si>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</si>
  <si>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</si>
  <si>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</si>
  <si>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</si>
  <si>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</si>
  <si>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</si>
  <si>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</si>
  <si>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</si>
  <si>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</si>
  <si>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</si>
  <si>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</si>
  <si>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</si>
  <si>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</si>
  <si>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</si>
  <si>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</si>
  <si>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</si>
  <si>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</si>
  <si>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</si>
  <si>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</si>
  <si>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</si>
  <si>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</si>
  <si>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</si>
  <si>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</si>
  <si>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</si>
  <si>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</si>
  <si>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</si>
  <si>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</si>
  <si>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</si>
  <si>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</si>
  <si>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</si>
  <si>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</si>
  <si>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</si>
  <si>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</si>
  <si>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</si>
  <si>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</si>
  <si>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</si>
  <si>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</si>
  <si>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</si>
  <si>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</si>
  <si>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</si>
  <si>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</si>
  <si>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</si>
  <si>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</si>
  <si>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</si>
  <si>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</si>
  <si>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</si>
  <si>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</si>
  <si>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</si>
  <si>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</si>
  <si>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</si>
  <si>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</si>
  <si>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</si>
  <si>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</si>
  <si>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</si>
  <si>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</si>
  <si>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</si>
  <si>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</si>
  <si>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</si>
  <si>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</si>
  <si>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</si>
  <si>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</si>
  <si>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</si>
  <si>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</si>
  <si>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</si>
  <si>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</si>
  <si>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</si>
  <si>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</si>
  <si>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</si>
  <si>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</si>
  <si>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</si>
  <si>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</si>
  <si>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</si>
  <si>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</si>
  <si>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</si>
  <si>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</si>
  <si>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</si>
  <si>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</si>
  <si>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</si>
  <si>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</si>
  <si>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</si>
  <si>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</si>
  <si>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</si>
  <si>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</si>
  <si>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</si>
  <si>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</si>
  <si>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</si>
  <si>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</si>
  <si>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</si>
  <si>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</si>
  <si>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</si>
  <si>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</si>
  <si>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</si>
  <si>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</si>
  <si>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</si>
  <si>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</si>
  <si>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</si>
  <si>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</si>
  <si>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</si>
  <si>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</si>
  <si>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</si>
  <si>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</si>
  <si>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</si>
  <si>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</si>
  <si>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</si>
  <si>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</si>
  <si>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</si>
  <si>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</si>
  <si>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</si>
  <si>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</si>
  <si>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</si>
  <si>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</si>
  <si>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</si>
  <si>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</si>
  <si>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</si>
  <si>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</si>
  <si>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</si>
  <si>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</si>
  <si>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</si>
  <si>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</si>
  <si>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</si>
  <si>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</si>
  <si>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</si>
  <si>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</si>
  <si>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</si>
  <si>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</si>
  <si>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</si>
  <si>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</si>
  <si>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</si>
  <si>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</si>
  <si>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</si>
  <si>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</si>
  <si>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</si>
  <si>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</si>
  <si>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</si>
  <si>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</si>
  <si>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</si>
  <si>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</si>
  <si>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</si>
  <si>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</si>
  <si>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</si>
  <si>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</si>
  <si>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</si>
  <si>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</si>
  <si>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</si>
  <si>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</si>
  <si>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</si>
  <si>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</si>
  <si>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</si>
  <si>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</si>
  <si>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</si>
  <si>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</si>
  <si>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</si>
  <si>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</si>
  <si>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</si>
  <si>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</si>
  <si>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</si>
  <si>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</si>
  <si>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</si>
  <si>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</si>
  <si>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</si>
  <si>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</si>
  <si>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</si>
  <si>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</si>
  <si>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</si>
  <si>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</si>
  <si>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</si>
  <si>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</si>
  <si>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</si>
  <si>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</si>
  <si>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</si>
  <si>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</si>
  <si>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</si>
  <si>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</si>
  <si>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</si>
  <si>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</si>
  <si>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</si>
  <si>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</si>
  <si>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</si>
  <si>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</si>
  <si>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</si>
  <si>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</si>
  <si>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</si>
  <si>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</si>
  <si>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</si>
  <si>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</si>
  <si>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</si>
  <si>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</si>
  <si>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</si>
  <si>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</si>
  <si>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</si>
  <si>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</si>
  <si>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</si>
  <si>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</si>
  <si>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</si>
  <si>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</si>
  <si>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</si>
  <si>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</si>
  <si>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</si>
  <si>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</si>
  <si>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</si>
  <si>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</si>
  <si>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</si>
  <si>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</si>
  <si>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</si>
  <si>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</si>
  <si>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</si>
  <si>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</si>
  <si>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</si>
  <si>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</si>
  <si>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</si>
  <si>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</si>
  <si>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</si>
  <si>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</si>
  <si>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</si>
  <si>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</si>
  <si>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</si>
  <si>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</si>
  <si>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</si>
  <si>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</si>
  <si>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</si>
  <si>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</si>
  <si>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</si>
  <si>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</si>
  <si>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</si>
  <si>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</si>
  <si>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</si>
  <si>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</si>
  <si>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</si>
  <si>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</si>
  <si>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</si>
  <si>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</si>
  <si>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</si>
  <si>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</si>
  <si>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</si>
  <si>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</si>
  <si>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</si>
  <si>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</si>
  <si>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</si>
  <si>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</si>
  <si>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</si>
  <si>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</si>
  <si>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</si>
  <si>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</si>
  <si>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</si>
  <si>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</si>
  <si>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</si>
  <si>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</si>
  <si>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</si>
  <si>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</si>
  <si>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</si>
  <si>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</si>
  <si>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</si>
  <si>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</si>
  <si>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</si>
  <si>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</si>
  <si>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</si>
  <si>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</si>
  <si>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</si>
  <si>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</si>
  <si>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</si>
  <si>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</si>
  <si>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</si>
  <si>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</si>
  <si>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</si>
  <si>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</si>
  <si>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</si>
  <si>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</si>
  <si>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</si>
  <si>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</si>
  <si>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</si>
  <si>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</si>
  <si>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</si>
  <si>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</si>
  <si>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</si>
  <si>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</si>
  <si>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</si>
  <si>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</si>
  <si>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</si>
  <si>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</si>
  <si>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</si>
  <si>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</si>
  <si>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</si>
  <si>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</si>
  <si>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</si>
  <si>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</si>
  <si>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</si>
  <si>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</si>
  <si>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</si>
  <si>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</si>
  <si>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</si>
  <si>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</si>
  <si>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</si>
  <si>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</si>
  <si>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</si>
  <si>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</si>
  <si>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</si>
  <si>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</si>
  <si>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</si>
  <si>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</si>
  <si>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</si>
  <si>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</si>
  <si>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</si>
  <si>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</si>
  <si>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</si>
  <si>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</si>
  <si>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</si>
  <si>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</si>
  <si>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</si>
  <si>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</si>
  <si>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</si>
  <si>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</si>
  <si>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</si>
  <si>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</si>
  <si>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</si>
  <si>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</si>
  <si>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</si>
  <si>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</si>
  <si>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</si>
  <si>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</si>
  <si>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</si>
  <si>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</si>
  <si>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</si>
  <si>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</si>
  <si>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</si>
  <si>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</si>
  <si>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</si>
  <si>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</si>
  <si>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</si>
  <si>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</si>
  <si>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</si>
  <si>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</si>
  <si>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</si>
  <si>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</si>
  <si>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</si>
  <si>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</si>
  <si>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</si>
  <si>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</si>
  <si>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</si>
  <si>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</si>
  <si>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</si>
  <si>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</si>
  <si>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</si>
  <si>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</si>
  <si>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</si>
  <si>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</si>
  <si>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</si>
  <si>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</si>
  <si>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</si>
  <si>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</si>
  <si>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</si>
  <si>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</si>
  <si>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</si>
  <si>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</si>
  <si>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</si>
  <si>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</si>
  <si>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</si>
  <si>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</si>
  <si>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</si>
  <si>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</si>
  <si>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</si>
  <si>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</si>
  <si>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</si>
  <si>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</si>
  <si>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</si>
  <si>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</si>
  <si>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</si>
  <si>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</si>
  <si>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</si>
  <si>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</si>
  <si>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</si>
  <si>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</si>
  <si>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</si>
  <si>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</si>
  <si>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</si>
  <si>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</si>
  <si>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</si>
  <si>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</si>
  <si>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</si>
  <si>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</si>
  <si>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</si>
  <si>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</si>
  <si>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</si>
  <si>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</si>
  <si>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</si>
  <si>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</si>
  <si>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</si>
  <si>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</si>
  <si>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</si>
  <si>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</si>
  <si>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</si>
  <si>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</si>
  <si>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</si>
  <si>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</si>
  <si>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</si>
  <si>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</si>
  <si>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</si>
  <si>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</si>
  <si>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</si>
  <si>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</si>
  <si>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</si>
  <si>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</si>
  <si>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</si>
  <si>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</si>
  <si>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</si>
  <si>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</si>
  <si>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</si>
  <si>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</si>
  <si>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</si>
  <si>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</si>
  <si>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</si>
  <si>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</si>
  <si>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</si>
  <si>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</si>
  <si>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</si>
  <si>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</si>
  <si>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</si>
  <si>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</si>
  <si>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</si>
  <si>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</si>
  <si>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</si>
  <si>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</si>
  <si>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</si>
  <si>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</si>
  <si>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</si>
  <si>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</si>
  <si>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</si>
  <si>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</si>
  <si>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</si>
  <si>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</si>
  <si>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</si>
  <si>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</si>
  <si>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</si>
  <si>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</si>
  <si>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</si>
  <si>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</si>
  <si>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</si>
  <si>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</si>
  <si>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</si>
  <si>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</si>
  <si>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</si>
  <si>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</si>
  <si>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</si>
  <si>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</si>
  <si>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</si>
  <si>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</si>
  <si>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</si>
  <si>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</si>
  <si>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</si>
  <si>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</si>
  <si>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</si>
  <si>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</si>
  <si>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</si>
  <si>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</si>
  <si>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</si>
  <si>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</si>
  <si>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</si>
  <si>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</si>
  <si>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</si>
  <si>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</si>
  <si>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</si>
  <si>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</si>
  <si>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</si>
  <si>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</si>
  <si>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</si>
  <si>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</si>
  <si>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</si>
  <si>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</si>
  <si>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</si>
  <si>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</si>
  <si>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</si>
  <si>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</si>
  <si>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</si>
  <si>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</si>
  <si>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</si>
  <si>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</si>
  <si>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</si>
  <si>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</si>
  <si>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</si>
  <si>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</si>
  <si>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</si>
  <si>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</si>
  <si>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</si>
  <si>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</si>
  <si>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</si>
  <si>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</si>
  <si>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</si>
  <si>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</si>
  <si>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</si>
  <si>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</si>
  <si>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</si>
  <si>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</si>
  <si>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</si>
  <si>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</si>
  <si>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</si>
  <si>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</si>
  <si>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</si>
  <si>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</si>
  <si>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</si>
  <si>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</si>
  <si>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</si>
  <si>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</si>
  <si>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</si>
  <si>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</si>
  <si>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</si>
  <si>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</si>
  <si>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</si>
  <si>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</si>
  <si>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</si>
  <si>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</si>
  <si>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</si>
  <si>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</si>
  <si>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</si>
  <si>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</si>
  <si>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</si>
  <si>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</si>
  <si>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</si>
  <si>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</si>
  <si>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</si>
  <si>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</si>
  <si>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</si>
  <si>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</si>
  <si>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</si>
  <si>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</si>
  <si>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</si>
  <si>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</si>
  <si>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</si>
  <si>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</si>
  <si>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</si>
  <si>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</si>
  <si>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</si>
  <si>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</si>
  <si>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</si>
  <si>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</si>
  <si>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</si>
  <si>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</si>
  <si>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</si>
  <si>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</si>
  <si>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</si>
  <si>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</si>
  <si>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</si>
  <si>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</si>
  <si>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</si>
  <si>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</si>
  <si>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</si>
  <si>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</si>
  <si>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</si>
  <si>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</si>
  <si>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</si>
  <si>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</si>
  <si>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</si>
  <si>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</si>
  <si>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</si>
  <si>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</si>
  <si>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</si>
  <si>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</si>
  <si>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</si>
  <si>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</si>
  <si>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</si>
  <si>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</si>
  <si>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</si>
  <si>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</si>
  <si>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</si>
  <si>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</si>
  <si>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</si>
  <si>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</si>
  <si>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</si>
  <si>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</si>
  <si>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</si>
  <si>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</si>
  <si>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</si>
  <si>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</si>
  <si>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</si>
  <si>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</si>
  <si>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</si>
  <si>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</si>
  <si>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</si>
  <si>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</si>
  <si>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</si>
  <si>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</si>
  <si>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</si>
  <si>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</si>
  <si>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</si>
  <si>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</si>
  <si>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</si>
  <si>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</si>
  <si>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</si>
  <si>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</si>
  <si>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</si>
  <si>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</si>
  <si>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</si>
  <si>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</si>
  <si>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</si>
  <si>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</si>
  <si>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</si>
  <si>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</si>
  <si>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</si>
  <si>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</si>
  <si>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</si>
  <si>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</si>
  <si>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</si>
  <si>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</si>
  <si>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</si>
  <si>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</si>
  <si>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</si>
  <si>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</si>
  <si>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</si>
  <si>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</si>
  <si>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</si>
  <si>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</si>
  <si>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</si>
  <si>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</si>
  <si>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</si>
  <si>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</si>
  <si>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</si>
  <si>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</si>
  <si>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</si>
  <si>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</si>
  <si>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</si>
  <si>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</si>
  <si>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</si>
  <si>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</si>
  <si>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</si>
  <si>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</si>
  <si>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</si>
  <si>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</si>
  <si>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</si>
  <si>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</si>
  <si>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</si>
  <si>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</si>
  <si>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</si>
  <si>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</si>
  <si>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</si>
  <si>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</si>
  <si>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</si>
  <si>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</si>
  <si>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</si>
  <si>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</si>
  <si>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</si>
  <si>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</si>
  <si>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</si>
  <si>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</si>
  <si>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</si>
  <si>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</si>
  <si>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</si>
  <si>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</si>
  <si>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</si>
  <si>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</si>
  <si>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</si>
  <si>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</si>
  <si>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</si>
  <si>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</si>
  <si>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</si>
  <si>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</si>
  <si>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</si>
  <si>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</si>
  <si>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</si>
  <si>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</si>
  <si>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</si>
  <si>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</si>
  <si>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</si>
  <si>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</si>
  <si>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</si>
  <si>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</si>
  <si>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</si>
  <si>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</si>
  <si>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</si>
  <si>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</si>
  <si>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</si>
  <si>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</si>
  <si>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</si>
  <si>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</si>
  <si>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</si>
  <si>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</si>
  <si>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</si>
  <si>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</si>
  <si>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</si>
  <si>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</si>
  <si>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</si>
  <si>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</si>
  <si>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</si>
  <si>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</si>
  <si>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</si>
  <si>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</si>
  <si>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</si>
  <si>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</si>
  <si>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</si>
  <si>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</si>
  <si>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</si>
  <si>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</si>
  <si>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</si>
  <si>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</si>
  <si>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</si>
  <si>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</si>
  <si>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</si>
  <si>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</si>
  <si>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</si>
  <si>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</si>
  <si>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</si>
  <si>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</si>
  <si>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</si>
  <si>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</si>
  <si>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</si>
  <si>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</si>
  <si>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</si>
  <si>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</si>
  <si>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</si>
  <si>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</si>
  <si>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</si>
  <si>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</si>
  <si>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</si>
  <si>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</si>
  <si>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</si>
  <si>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</si>
  <si>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</si>
  <si>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</si>
  <si>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</si>
  <si>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</si>
  <si>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</si>
  <si>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</si>
  <si>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</si>
  <si>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</si>
  <si>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</si>
  <si>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</si>
  <si>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</si>
  <si>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</si>
  <si>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</si>
  <si>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</si>
  <si>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</si>
  <si>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</si>
  <si>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</si>
  <si>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</si>
  <si>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</si>
  <si>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</si>
  <si>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</si>
  <si>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</si>
  <si>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</si>
  <si>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</si>
  <si>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</si>
  <si>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</si>
  <si>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</si>
  <si>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</si>
  <si>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</si>
  <si>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</si>
  <si>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</si>
  <si>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</si>
  <si>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</si>
  <si>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</si>
  <si>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</si>
  <si>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</si>
  <si>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</si>
  <si>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</si>
  <si>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</si>
  <si>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</si>
  <si>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</si>
  <si>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</si>
  <si>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</si>
  <si>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</si>
  <si>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</si>
  <si>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</si>
  <si>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</si>
  <si>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</si>
  <si>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</si>
  <si>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</si>
  <si>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</si>
  <si>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</si>
  <si>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</si>
  <si>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</si>
  <si>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</si>
  <si>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</si>
  <si>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</si>
  <si>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</si>
  <si>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</si>
  <si>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</si>
  <si>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</si>
  <si>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</si>
  <si>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</si>
  <si>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</si>
  <si>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</si>
  <si>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</si>
  <si>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</si>
  <si>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</si>
  <si>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</si>
  <si>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</si>
  <si>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</si>
  <si>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</si>
  <si>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</si>
  <si>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</si>
  <si>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</si>
  <si>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</si>
  <si>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</si>
  <si>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</si>
  <si>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</si>
  <si>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</si>
  <si>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</si>
  <si>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</si>
  <si>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</si>
  <si>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</si>
  <si>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</si>
  <si>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</si>
  <si>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</si>
  <si>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</si>
  <si>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</si>
  <si>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</si>
  <si>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</si>
  <si>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</si>
  <si>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</si>
  <si>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</si>
  <si>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</si>
  <si>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</si>
  <si>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</si>
  <si>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</si>
  <si>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</si>
  <si>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</si>
  <si>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</si>
  <si>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</si>
  <si>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</si>
  <si>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</si>
  <si>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</si>
  <si>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</si>
  <si>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</si>
  <si>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</si>
  <si>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</si>
  <si>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</si>
  <si>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</si>
  <si>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</si>
  <si>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</si>
  <si>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</si>
  <si>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</si>
  <si>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</si>
  <si>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</si>
  <si>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</si>
  <si>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</si>
  <si>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</si>
  <si>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</si>
  <si>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</si>
  <si>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</si>
  <si>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</si>
  <si>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</si>
  <si>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</si>
  <si>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</si>
  <si>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</si>
  <si>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</si>
  <si>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</si>
  <si>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</si>
  <si>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</si>
  <si>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</si>
  <si>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</si>
  <si>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</si>
  <si>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</si>
  <si>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</si>
  <si>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</si>
  <si>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</si>
  <si>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</si>
  <si>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</si>
  <si>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</si>
  <si>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</si>
  <si>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</si>
  <si>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</si>
  <si>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</si>
  <si>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</si>
  <si>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</si>
  <si>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</si>
  <si>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</si>
  <si>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</si>
  <si>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</si>
  <si>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</si>
  <si>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</si>
  <si>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</si>
  <si>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</si>
  <si>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</si>
  <si>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</si>
  <si>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</si>
  <si>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</si>
  <si>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</si>
  <si>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</si>
  <si>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</si>
  <si>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</si>
  <si>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</si>
  <si>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</si>
  <si>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</si>
  <si>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</si>
  <si>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</si>
  <si>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</si>
  <si>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</si>
  <si>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</si>
  <si>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</si>
  <si>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</si>
  <si>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</si>
  <si>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</si>
  <si>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</si>
  <si>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</si>
  <si>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</si>
  <si>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</si>
  <si>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</si>
  <si>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</si>
  <si>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</si>
  <si>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</si>
  <si>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</si>
  <si>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</si>
  <si>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</si>
  <si>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</si>
  <si>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</si>
  <si>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</si>
  <si>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</si>
  <si>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</si>
  <si>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</si>
  <si>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</si>
  <si>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</si>
  <si>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</si>
  <si>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</si>
  <si>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</si>
  <si>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</si>
  <si>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</si>
  <si>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</si>
  <si>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</si>
  <si>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</si>
  <si>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</si>
  <si>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</si>
  <si>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</si>
  <si>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</si>
  <si>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</si>
  <si>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</si>
  <si>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</si>
  <si>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</si>
  <si>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</si>
  <si>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</si>
  <si>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</si>
  <si>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</si>
  <si>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</si>
  <si>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</si>
  <si>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</si>
  <si>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</si>
  <si>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</si>
  <si>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</si>
  <si>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</si>
  <si>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</si>
  <si>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</si>
  <si>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</si>
  <si>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</si>
  <si>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</si>
  <si>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</si>
  <si>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</si>
  <si>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</si>
  <si>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</si>
  <si>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</si>
  <si>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</si>
  <si>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</si>
  <si>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</si>
  <si>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</si>
  <si>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</si>
  <si>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</si>
  <si>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</si>
  <si>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</si>
  <si>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</si>
  <si>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</si>
  <si>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</si>
  <si>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</si>
  <si>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</si>
  <si>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</si>
  <si>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</si>
  <si>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</si>
  <si>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</si>
  <si>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</si>
  <si>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</si>
  <si>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</si>
  <si>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</si>
  <si>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</si>
  <si>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</si>
  <si>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</si>
  <si>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</si>
  <si>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</si>
  <si>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</si>
  <si>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</si>
  <si>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</si>
  <si>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</si>
  <si>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</si>
  <si>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</si>
  <si>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</si>
  <si>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</si>
  <si>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</si>
  <si>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</si>
  <si>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</si>
  <si>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</si>
  <si>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</si>
  <si>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</si>
  <si>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</si>
  <si>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</si>
  <si>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</si>
  <si>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</si>
  <si>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</si>
  <si>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</si>
  <si>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</si>
  <si>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</si>
  <si>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</si>
  <si>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</si>
  <si>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</si>
  <si>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</si>
  <si>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</si>
  <si>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</si>
  <si>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</si>
  <si>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</si>
  <si>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</si>
  <si>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</si>
  <si>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</si>
  <si>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</si>
  <si>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</si>
  <si>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</si>
  <si>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</si>
  <si>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</si>
  <si>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</si>
  <si>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</si>
  <si>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</si>
  <si>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</si>
  <si>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</si>
  <si>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</si>
  <si>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</si>
  <si>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</si>
  <si>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</si>
  <si>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</si>
  <si>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</si>
  <si>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</si>
  <si>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</si>
  <si>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</si>
  <si>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</si>
  <si>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</si>
  <si>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</si>
  <si>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</si>
  <si>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</si>
  <si>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</si>
  <si>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</si>
  <si>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</si>
  <si>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</si>
  <si>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</si>
  <si>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</si>
  <si>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</si>
  <si>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</si>
  <si>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</si>
  <si>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</si>
  <si>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</si>
  <si>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</si>
  <si>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</si>
  <si>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</si>
  <si>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</si>
  <si>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</si>
  <si>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</si>
  <si>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</si>
  <si>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</si>
  <si>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</si>
  <si>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</si>
  <si>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</si>
  <si>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</si>
  <si>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</si>
  <si>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</si>
  <si>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</si>
  <si>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</si>
  <si>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</si>
  <si>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</si>
  <si>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</si>
  <si>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</si>
  <si>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</si>
  <si>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</si>
  <si>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</si>
  <si>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</si>
  <si>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</si>
  <si>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</si>
  <si>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</si>
  <si>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</si>
  <si>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</si>
  <si>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</si>
  <si>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</si>
  <si>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</si>
  <si>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</si>
  <si>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</si>
  <si>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</si>
  <si>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</si>
  <si>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</si>
  <si>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</si>
  <si>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</si>
  <si>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</si>
  <si>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</si>
  <si>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</si>
  <si>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</si>
  <si>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</si>
  <si>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</si>
  <si>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</si>
  <si>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</si>
  <si>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</si>
  <si>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</si>
  <si>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</si>
  <si>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</si>
  <si>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</si>
  <si>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</si>
  <si>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</si>
  <si>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</si>
  <si>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</si>
  <si>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</si>
  <si>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</si>
  <si>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</si>
  <si>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</si>
  <si>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</si>
  <si>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</si>
  <si>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</si>
  <si>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</si>
  <si>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</si>
  <si>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</si>
  <si>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</si>
  <si>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</si>
  <si>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</si>
  <si>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</si>
  <si>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</si>
  <si>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</si>
  <si>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</si>
  <si>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</si>
  <si>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</si>
  <si>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</si>
  <si>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</si>
  <si>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</si>
  <si>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</si>
  <si>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</si>
  <si>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</si>
  <si>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</si>
  <si>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</si>
  <si>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</si>
  <si>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</si>
  <si>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</si>
  <si>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</si>
  <si>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</si>
  <si>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</si>
  <si>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</si>
  <si>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</si>
  <si>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</si>
  <si>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</si>
  <si>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</si>
  <si>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</si>
  <si>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</si>
  <si>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</si>
  <si>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</si>
  <si>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</si>
  <si>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</si>
  <si>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</si>
  <si>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</si>
  <si>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</si>
  <si>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</si>
  <si>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</si>
  <si>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</si>
  <si>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</si>
  <si>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</si>
  <si>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</si>
  <si>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</si>
  <si>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</si>
  <si>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</si>
  <si>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</si>
  <si>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</si>
  <si>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</si>
  <si>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</si>
  <si>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</si>
  <si>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</si>
  <si>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</si>
  <si>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</si>
  <si>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</si>
  <si>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</si>
  <si>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</si>
  <si>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</si>
  <si>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</si>
  <si>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</si>
  <si>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</si>
  <si>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</si>
  <si>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</si>
  <si>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</si>
  <si>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</si>
  <si>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</si>
  <si>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</si>
  <si>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</si>
  <si>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</si>
  <si>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</si>
  <si>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</si>
  <si>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</si>
  <si>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</si>
  <si>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</si>
  <si>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</si>
  <si>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</si>
  <si>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</si>
  <si>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</si>
  <si>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</si>
  <si>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</si>
  <si>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</si>
  <si>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</si>
  <si>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</si>
  <si>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</si>
  <si>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</si>
  <si>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</si>
  <si>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</si>
  <si>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</si>
  <si>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</si>
  <si>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</si>
  <si>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</si>
  <si>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</si>
  <si>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</si>
  <si>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</si>
  <si>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</si>
  <si>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</si>
  <si>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</si>
  <si>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</si>
  <si>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</si>
  <si>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</si>
  <si>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</si>
  <si>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</si>
  <si>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</si>
  <si>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</si>
  <si>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</si>
  <si>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</si>
  <si>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</si>
  <si>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</si>
  <si>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</si>
  <si>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</si>
  <si>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</si>
  <si>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</si>
  <si>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</si>
  <si>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</si>
  <si>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</si>
  <si>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</si>
  <si>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</si>
  <si>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</si>
  <si>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</si>
  <si>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</si>
  <si>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</si>
  <si>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</si>
  <si>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</si>
  <si>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</si>
  <si>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</si>
  <si>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</si>
  <si>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</si>
  <si>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</si>
  <si>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</si>
  <si>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</si>
  <si>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</si>
  <si>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</si>
  <si>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</si>
  <si>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</si>
  <si>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</si>
  <si>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</si>
  <si>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</si>
  <si>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</si>
  <si>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</si>
  <si>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</si>
  <si>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</si>
  <si>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</si>
  <si>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</si>
  <si>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</si>
  <si>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</si>
  <si>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</si>
  <si>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</si>
  <si>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</si>
  <si>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</si>
  <si>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</si>
  <si>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</si>
  <si>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</si>
  <si>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</si>
  <si>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</si>
  <si>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</si>
  <si>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</si>
  <si>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</si>
  <si>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</si>
  <si>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</si>
  <si>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</si>
  <si>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</si>
  <si>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</si>
  <si>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</si>
  <si>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</si>
  <si>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</si>
  <si>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</si>
  <si>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</si>
  <si>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</si>
  <si>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</si>
  <si>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</si>
  <si>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</si>
  <si>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</si>
  <si>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</si>
  <si>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</si>
  <si>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</si>
  <si>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</si>
  <si>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</si>
  <si>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</si>
  <si>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</si>
  <si>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</si>
  <si>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</si>
  <si>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</si>
  <si>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</si>
  <si>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</si>
  <si>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</si>
  <si>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</si>
  <si>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</si>
  <si>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</si>
  <si>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</si>
  <si>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</si>
  <si>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</si>
  <si>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</si>
  <si>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</si>
  <si>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</si>
  <si>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</si>
  <si>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</si>
  <si>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</si>
  <si>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</si>
  <si>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</si>
  <si>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</si>
  <si>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</si>
  <si>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</si>
  <si>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</si>
  <si>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</si>
  <si>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</si>
  <si>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</si>
  <si>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</si>
  <si>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</si>
  <si>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</si>
  <si>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</si>
  <si>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</si>
  <si>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</si>
  <si>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</si>
  <si>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</si>
  <si>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</si>
  <si>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</si>
  <si>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</si>
  <si>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</si>
  <si>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</si>
  <si>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</si>
  <si>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</si>
  <si>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</si>
  <si>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</si>
  <si>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</si>
  <si>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</si>
  <si>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</si>
  <si>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</si>
  <si>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</si>
  <si>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</si>
  <si>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</si>
  <si>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</si>
  <si>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</si>
  <si>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</si>
  <si>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</si>
  <si>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</si>
  <si>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</si>
  <si>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</si>
  <si>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</si>
  <si>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</si>
  <si>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</si>
  <si>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</si>
  <si>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</si>
  <si>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</si>
  <si>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</si>
  <si>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</si>
  <si>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</si>
  <si>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</si>
  <si>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</si>
  <si>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</si>
  <si>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</si>
  <si>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</si>
  <si>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</si>
  <si>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</si>
  <si>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</si>
  <si>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</si>
  <si>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</si>
  <si>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</si>
  <si>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</si>
  <si>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</si>
  <si>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</si>
  <si>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</si>
  <si>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</si>
  <si>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</si>
  <si>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</si>
  <si>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</si>
  <si>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</si>
  <si>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</si>
  <si>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</si>
  <si>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</si>
  <si>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</si>
  <si>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</si>
  <si>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</si>
  <si>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</si>
  <si>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</si>
  <si>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</si>
  <si>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</si>
  <si>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</si>
  <si>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</si>
  <si>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</si>
  <si>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</si>
  <si>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</si>
  <si>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</si>
  <si>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</si>
  <si>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</si>
  <si>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</si>
  <si>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</si>
  <si>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</si>
  <si>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</si>
  <si>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</si>
  <si>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</si>
  <si>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</si>
  <si>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</si>
  <si>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</si>
  <si>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</si>
  <si>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</si>
  <si>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</si>
  <si>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</si>
  <si>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</si>
  <si>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</si>
  <si>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</si>
  <si>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</si>
  <si>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</si>
  <si>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</si>
  <si>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</si>
  <si>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</si>
  <si>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</si>
  <si>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</si>
  <si>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</si>
  <si>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</si>
  <si>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</si>
  <si>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</si>
  <si>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</si>
  <si>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</si>
  <si>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</si>
  <si>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</si>
  <si>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</si>
  <si>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</si>
  <si>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</si>
  <si>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</si>
  <si>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</si>
  <si>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</si>
  <si>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</si>
  <si>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</si>
  <si>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</si>
  <si>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</si>
  <si>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</si>
  <si>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</si>
  <si>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</si>
  <si>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</si>
  <si>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</si>
  <si>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</si>
  <si>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</si>
  <si>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</si>
  <si>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</si>
  <si>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</si>
  <si>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</si>
  <si>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</si>
  <si>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</si>
  <si>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</si>
  <si>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</si>
  <si>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</si>
  <si>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</si>
  <si>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</si>
  <si>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</si>
  <si>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</si>
  <si>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</si>
  <si>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</si>
  <si>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</si>
  <si>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</si>
  <si>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</si>
  <si>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</si>
  <si>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</si>
  <si>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</si>
  <si>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</si>
  <si>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</si>
  <si>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</si>
  <si>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</si>
  <si>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</si>
  <si>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</si>
  <si>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</si>
  <si>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</si>
  <si>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</si>
  <si>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</si>
  <si>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</si>
  <si>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</si>
  <si>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</si>
  <si>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</si>
  <si>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</si>
  <si>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</si>
  <si>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</si>
  <si>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</si>
  <si>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</si>
  <si>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</si>
  <si>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</si>
  <si>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</si>
  <si>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</si>
  <si>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</si>
  <si>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</si>
  <si>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</si>
  <si>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</si>
  <si>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</si>
  <si>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</si>
  <si>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</si>
  <si>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</si>
  <si>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</si>
  <si>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</si>
  <si>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</si>
  <si>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</si>
  <si>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</si>
  <si>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</si>
  <si>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</si>
  <si>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</si>
  <si>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</si>
  <si>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</si>
  <si>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</si>
  <si>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</si>
  <si>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</si>
  <si>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</si>
  <si>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</si>
  <si>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</si>
  <si>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</si>
  <si>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</si>
  <si>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</si>
  <si>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</si>
  <si>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</si>
  <si>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</si>
  <si>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</si>
  <si>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</si>
  <si>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</si>
  <si>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</si>
  <si>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</si>
  <si>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</si>
  <si>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</si>
  <si>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</si>
  <si>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</si>
  <si>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</si>
  <si>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</si>
  <si>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</si>
  <si>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</si>
  <si>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</si>
  <si>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</si>
  <si>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</si>
  <si>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</si>
  <si>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</si>
  <si>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</si>
  <si>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</si>
  <si>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</si>
  <si>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</si>
  <si>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</si>
  <si>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</si>
  <si>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</si>
  <si>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</si>
  <si>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</si>
  <si>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</si>
  <si>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</si>
  <si>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</si>
  <si>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</si>
  <si>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</si>
  <si>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</si>
  <si>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</si>
  <si>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</si>
  <si>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</si>
  <si>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</si>
  <si>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</si>
  <si>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</si>
  <si>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</si>
  <si>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</si>
  <si>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</si>
  <si>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</si>
  <si>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</si>
  <si>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</si>
  <si>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</si>
  <si>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</si>
  <si>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</si>
  <si>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</si>
  <si>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</si>
  <si>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</si>
  <si>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</si>
  <si>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</si>
  <si>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</si>
  <si>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</si>
  <si>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</si>
  <si>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</si>
  <si>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</si>
  <si>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</si>
  <si>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</si>
  <si>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</si>
  <si>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</si>
  <si>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</si>
  <si>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</si>
  <si>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</si>
  <si>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</si>
  <si>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</si>
  <si>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</si>
  <si>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</si>
  <si>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</si>
  <si>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</si>
  <si>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</si>
  <si>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</si>
  <si>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</si>
  <si>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</si>
  <si>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</si>
  <si>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</si>
  <si>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</si>
  <si>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</si>
  <si>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</si>
  <si>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</si>
  <si>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</si>
  <si>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</si>
  <si>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</si>
  <si>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</si>
  <si>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</si>
  <si>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</si>
  <si>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</si>
  <si>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</si>
  <si>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</si>
  <si>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</si>
  <si>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</si>
  <si>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</si>
  <si>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</si>
  <si>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</si>
  <si>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</si>
  <si>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</si>
  <si>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</si>
  <si>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</si>
  <si>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</si>
  <si>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</si>
  <si>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</si>
  <si>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</si>
  <si>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</si>
  <si>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</si>
  <si>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</si>
  <si>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</si>
  <si>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</si>
  <si>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</si>
  <si>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</si>
  <si>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</si>
  <si>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</si>
  <si>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</si>
  <si>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</si>
  <si>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</si>
  <si>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</si>
  <si>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</si>
  <si>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</si>
  <si>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</si>
  <si>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</si>
  <si>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</si>
  <si>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</si>
  <si>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</si>
  <si>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</si>
  <si>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</si>
  <si>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</si>
  <si>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</si>
  <si>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</si>
  <si>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</si>
  <si>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</si>
  <si>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</si>
  <si>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</si>
  <si>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</si>
  <si>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</si>
  <si>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</si>
  <si>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</si>
  <si>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</si>
  <si>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</si>
  <si>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</si>
  <si>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</si>
  <si>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</si>
  <si>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</si>
  <si>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</si>
  <si>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</si>
  <si>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</si>
  <si>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</si>
  <si>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</si>
  <si>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</si>
  <si>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</si>
  <si>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</si>
  <si>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</si>
  <si>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</si>
  <si>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</si>
  <si>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</si>
  <si>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</si>
  <si>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</si>
  <si>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</si>
  <si>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</si>
  <si>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</si>
  <si>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</si>
  <si>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</si>
  <si>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</si>
  <si>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</si>
  <si>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</si>
  <si>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</si>
  <si>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</si>
  <si>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</si>
  <si>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</si>
  <si>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</si>
  <si>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</si>
  <si>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</si>
  <si>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</si>
  <si>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</si>
  <si>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</si>
  <si>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</si>
  <si>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</si>
  <si>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</si>
  <si>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</si>
  <si>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</si>
  <si>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</si>
  <si>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</si>
  <si>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</si>
  <si>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</si>
  <si>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</si>
  <si>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</si>
  <si>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</si>
  <si>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</si>
  <si>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</si>
  <si>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</si>
  <si>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</si>
  <si>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</si>
  <si>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</si>
  <si>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</si>
  <si>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</si>
  <si>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</si>
  <si>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</si>
  <si>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</si>
  <si>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</si>
  <si>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</si>
  <si>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</si>
  <si>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</si>
  <si>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</si>
  <si>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</si>
  <si>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</si>
  <si>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</si>
  <si>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</si>
  <si>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</si>
  <si>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</si>
  <si>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</si>
  <si>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</si>
  <si>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</si>
  <si>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</si>
  <si>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</si>
  <si>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</si>
  <si>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</si>
  <si>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</si>
  <si>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</si>
  <si>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</si>
  <si>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</si>
  <si>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</si>
  <si>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</si>
  <si>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</si>
  <si>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</si>
  <si>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</si>
  <si>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</si>
  <si>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</si>
  <si>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</si>
  <si>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</si>
  <si>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</si>
  <si>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</si>
  <si>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</si>
  <si>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</si>
  <si>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</si>
  <si>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</si>
  <si>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</si>
  <si>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</si>
  <si>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</si>
  <si>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</si>
  <si>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</si>
  <si>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</si>
  <si>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</si>
  <si>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</si>
  <si>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</si>
  <si>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</si>
  <si>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</si>
  <si>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</si>
  <si>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</si>
  <si>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</si>
  <si>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</si>
  <si>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</si>
  <si>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</si>
  <si>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</si>
  <si>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</si>
  <si>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</si>
  <si>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</si>
  <si>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</si>
  <si>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</si>
  <si>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</si>
  <si>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</si>
  <si>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</si>
  <si>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</si>
  <si>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</si>
  <si>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</si>
  <si>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</si>
  <si>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</si>
  <si>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</si>
  <si>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</si>
  <si>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</si>
  <si>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</si>
  <si>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</si>
  <si>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</si>
  <si>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</si>
  <si>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</si>
  <si>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</si>
  <si>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</si>
  <si>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</si>
  <si>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</si>
  <si>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</si>
  <si>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</si>
  <si>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</si>
  <si>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</si>
  <si>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</si>
  <si>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</si>
  <si>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</si>
  <si>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</si>
  <si>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</si>
  <si>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</si>
  <si>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</si>
  <si>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</si>
  <si>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</si>
  <si>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</si>
  <si>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</si>
  <si>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</si>
  <si>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</si>
  <si>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</si>
  <si>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</si>
  <si>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</si>
  <si>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</si>
  <si>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</si>
  <si>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</si>
  <si>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</si>
  <si>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</si>
  <si>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</si>
  <si>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</si>
  <si>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</si>
  <si>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</si>
  <si>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</si>
  <si>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</si>
  <si>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</si>
  <si>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</si>
  <si>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</si>
  <si>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</si>
  <si>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</si>
  <si>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</si>
  <si>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</si>
  <si>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</si>
  <si>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</si>
  <si>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</si>
  <si>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</si>
  <si>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</si>
  <si>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</si>
  <si>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</si>
  <si>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</si>
  <si>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</si>
  <si>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</si>
  <si>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</si>
  <si>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</si>
  <si>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</si>
  <si>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</si>
  <si>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</si>
  <si>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</si>
  <si>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</si>
  <si>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</si>
  <si>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</si>
  <si>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</si>
  <si>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</si>
  <si>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</si>
  <si>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</si>
  <si>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</si>
  <si>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</si>
  <si>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</si>
  <si>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</si>
  <si>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</si>
  <si>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</si>
  <si>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</si>
  <si>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</si>
  <si>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</si>
  <si>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</si>
  <si>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</si>
  <si>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</si>
  <si>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</si>
  <si>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</si>
  <si>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</si>
  <si>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</si>
  <si>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</si>
  <si>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</si>
  <si>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</si>
  <si>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</si>
  <si>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</si>
  <si>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</si>
  <si>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</si>
  <si>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</si>
  <si>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</si>
  <si>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</si>
  <si>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</si>
  <si>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</si>
  <si>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</si>
  <si>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</si>
  <si>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</si>
  <si>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</si>
  <si>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</si>
  <si>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</si>
  <si>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</si>
  <si>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</si>
  <si>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</si>
  <si>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</si>
  <si>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</si>
  <si>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</si>
  <si>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</si>
  <si>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</si>
  <si>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</si>
  <si>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</si>
  <si>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</si>
  <si>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</si>
  <si>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</si>
  <si>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</si>
  <si>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</si>
  <si>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</si>
  <si>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</si>
  <si>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</si>
  <si>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</si>
  <si>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</si>
  <si>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</si>
  <si>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</si>
  <si>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</si>
  <si>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</si>
  <si>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</si>
  <si>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</si>
  <si>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</si>
  <si>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</si>
  <si>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</si>
  <si>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</si>
  <si>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</si>
  <si>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</si>
  <si>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</si>
  <si>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</si>
  <si>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</si>
  <si>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</si>
  <si>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</si>
  <si>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</si>
  <si>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</si>
  <si>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</si>
  <si>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</si>
  <si>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</si>
  <si>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</si>
  <si>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</si>
  <si>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</si>
  <si>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</si>
  <si>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</si>
  <si>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</si>
  <si>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</si>
  <si>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</si>
  <si>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</si>
  <si>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</si>
  <si>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</si>
  <si>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</si>
  <si>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</si>
  <si>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</si>
  <si>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</si>
  <si>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</si>
  <si>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</si>
  <si>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</si>
  <si>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</si>
  <si>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</si>
  <si>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</si>
  <si>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</si>
  <si>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</si>
  <si>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</si>
  <si>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</si>
  <si>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</si>
  <si>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</si>
  <si>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</si>
  <si>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</si>
  <si>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</si>
  <si>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</si>
  <si>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</si>
  <si>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</si>
  <si>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</si>
  <si>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</si>
  <si>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</si>
  <si>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</si>
  <si>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</si>
  <si>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</si>
  <si>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</si>
  <si>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</si>
  <si>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</si>
  <si>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</si>
  <si>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</si>
  <si>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</si>
  <si>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</si>
  <si>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</si>
  <si>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</si>
  <si>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</si>
  <si>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</si>
  <si>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</si>
  <si>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</si>
  <si>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</si>
  <si>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</si>
  <si>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</si>
  <si>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</si>
  <si>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</si>
  <si>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</si>
  <si>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</si>
  <si>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</si>
  <si>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</si>
  <si>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</si>
  <si>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</si>
  <si>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</si>
  <si>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</si>
  <si>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</si>
  <si>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</si>
  <si>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</si>
  <si>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</si>
  <si>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</si>
  <si>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</si>
  <si>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</si>
  <si>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</si>
  <si>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</si>
  <si>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</si>
  <si>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</si>
  <si>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</si>
  <si>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</si>
  <si>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</si>
  <si>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</si>
  <si>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</si>
  <si>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</si>
  <si>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</si>
  <si>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</si>
  <si>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</si>
  <si>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</si>
  <si>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</si>
  <si>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</si>
  <si>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</si>
  <si>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</si>
  <si>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</si>
  <si>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</si>
  <si>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</si>
  <si>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</si>
  <si>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</si>
  <si>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</si>
  <si>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</si>
  <si>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</si>
  <si>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</si>
  <si>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</si>
  <si>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</si>
  <si>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</si>
  <si>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</si>
  <si>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</si>
  <si>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</si>
  <si>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</si>
  <si>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</si>
  <si>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</si>
  <si>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</si>
  <si>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</si>
  <si>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</si>
  <si>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</si>
  <si>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</si>
  <si>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</si>
  <si>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</si>
  <si>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</si>
  <si>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</si>
  <si>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</si>
  <si>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</si>
  <si>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</si>
  <si>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</si>
  <si>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</si>
  <si>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</si>
  <si>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</si>
  <si>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</si>
  <si>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</si>
  <si>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</si>
  <si>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</si>
  <si>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</si>
  <si>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</si>
  <si>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</si>
  <si>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</si>
  <si>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</si>
  <si>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</si>
  <si>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</si>
  <si>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</si>
  <si>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</si>
  <si>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</si>
  <si>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</si>
  <si>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</si>
  <si>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</si>
  <si>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</si>
  <si>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</si>
  <si>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</si>
  <si>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</si>
  <si>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</si>
  <si>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</si>
  <si>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</si>
  <si>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</si>
  <si>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</si>
  <si>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</si>
  <si>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</si>
  <si>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</si>
  <si>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</si>
  <si>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</si>
  <si>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</si>
  <si>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</si>
  <si>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</si>
  <si>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</si>
  <si>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</si>
  <si>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</si>
  <si>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</si>
  <si>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</si>
  <si>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</si>
  <si>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</si>
  <si>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</si>
  <si>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</si>
  <si>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</si>
  <si>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</si>
  <si>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</si>
  <si>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</si>
  <si>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</si>
  <si>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</si>
  <si>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</si>
  <si>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</si>
  <si>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</si>
  <si>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</si>
  <si>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</si>
  <si>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</si>
  <si>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</si>
  <si>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</si>
  <si>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</si>
  <si>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</si>
  <si>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</si>
  <si>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</si>
  <si>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</si>
  <si>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</si>
  <si>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</si>
  <si>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</si>
  <si>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</si>
  <si>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</si>
  <si>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</si>
  <si>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</si>
  <si>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</si>
  <si>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</si>
  <si>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</si>
  <si>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</si>
  <si>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</si>
  <si>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</si>
  <si>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</si>
  <si>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</si>
  <si>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</si>
  <si>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</si>
  <si>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</si>
  <si>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</si>
  <si>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</si>
  <si>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</si>
  <si>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</si>
  <si>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</si>
  <si>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</si>
  <si>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</si>
  <si>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</si>
  <si>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</si>
  <si>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</si>
  <si>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</si>
  <si>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</si>
  <si>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</si>
  <si>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</si>
  <si>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</si>
  <si>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</si>
  <si>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</si>
  <si>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</si>
  <si>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</si>
  <si>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</si>
  <si>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</si>
  <si>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</si>
  <si>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</si>
  <si>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</si>
  <si>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</si>
  <si>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</si>
  <si>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</si>
  <si>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</si>
  <si>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</si>
  <si>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</si>
  <si>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</si>
  <si>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</si>
  <si>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</si>
  <si>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</si>
  <si>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</si>
  <si>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</si>
  <si>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</si>
  <si>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</si>
  <si>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</si>
  <si>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</si>
  <si>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</si>
  <si>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</si>
  <si>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</si>
  <si>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</si>
  <si>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</si>
  <si>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</si>
  <si>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</si>
  <si>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</si>
  <si>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</si>
  <si>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</si>
  <si>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</si>
  <si>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</si>
  <si>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</si>
  <si>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</si>
  <si>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</si>
  <si>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</si>
  <si>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</si>
  <si>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</si>
  <si>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</si>
  <si>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</si>
  <si>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</si>
  <si>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</si>
  <si>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</si>
  <si>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</si>
  <si>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</si>
  <si>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</si>
  <si>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</si>
  <si>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</si>
  <si>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</si>
  <si>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</si>
  <si>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</si>
  <si>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</si>
  <si>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</si>
  <si>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</si>
  <si>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</si>
  <si>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</si>
  <si>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</si>
  <si>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</si>
  <si>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</si>
  <si>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</si>
  <si>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</si>
  <si>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</si>
  <si>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</si>
  <si>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</si>
  <si>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</si>
  <si>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</si>
  <si>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</si>
  <si>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</si>
  <si>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</si>
  <si>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</si>
  <si>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</si>
  <si>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</si>
  <si>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</si>
  <si>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</si>
  <si>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</si>
  <si>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</si>
  <si>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</si>
  <si>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</si>
  <si>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</si>
  <si>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</si>
  <si>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</si>
  <si>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</si>
  <si>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</si>
  <si>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</si>
  <si>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</si>
  <si>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</si>
  <si>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</si>
  <si>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</si>
  <si>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</si>
  <si>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</si>
  <si>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</si>
  <si>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</si>
  <si>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</si>
  <si>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</si>
  <si>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</si>
  <si>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</si>
  <si>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</si>
  <si>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</si>
  <si>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</si>
  <si>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</si>
  <si>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</si>
  <si>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</si>
  <si>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</si>
  <si>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</si>
  <si>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</si>
  <si>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</si>
  <si>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</si>
  <si>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</si>
  <si>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</si>
  <si>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</si>
  <si>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</si>
  <si>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</si>
  <si>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</si>
  <si>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</si>
  <si>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</si>
  <si>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</si>
  <si>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</si>
  <si>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</si>
  <si>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</si>
  <si>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</si>
  <si>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</si>
  <si>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</si>
  <si>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</si>
  <si>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</si>
  <si>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</si>
  <si>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</si>
  <si>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</si>
  <si>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</si>
  <si>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</si>
  <si>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</si>
  <si>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</si>
  <si>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</si>
  <si>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</si>
  <si>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</si>
  <si>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</si>
  <si>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</si>
  <si>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</si>
  <si>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</si>
  <si>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</si>
  <si>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</si>
  <si>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</si>
  <si>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</si>
  <si>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</si>
  <si>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</si>
  <si>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</si>
  <si>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</si>
  <si>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</si>
  <si>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</si>
  <si>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</si>
  <si>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</si>
  <si>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</si>
  <si>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</si>
  <si>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</si>
  <si>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</si>
  <si>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</si>
  <si>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</si>
  <si>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</si>
  <si>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</si>
  <si>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</si>
  <si>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</si>
  <si>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</si>
  <si>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</si>
  <si>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</si>
  <si>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</si>
  <si>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</si>
  <si>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</si>
  <si>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</si>
  <si>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</si>
  <si>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</si>
  <si>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</si>
  <si>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</si>
  <si>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</si>
  <si>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</si>
  <si>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</si>
  <si>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</si>
  <si>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</si>
  <si>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</si>
  <si>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</si>
  <si>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</si>
  <si>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</si>
  <si>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</si>
  <si>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</si>
  <si>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</si>
  <si>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</si>
  <si>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</si>
  <si>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</si>
  <si>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</si>
  <si>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</si>
  <si>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</si>
  <si>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</si>
  <si>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</si>
  <si>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</si>
  <si>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</si>
  <si>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</si>
  <si>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</si>
  <si>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</si>
  <si>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</si>
  <si>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</si>
  <si>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</si>
  <si>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</si>
  <si>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</si>
  <si>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</si>
  <si>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</si>
  <si>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</si>
  <si>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</si>
  <si>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</si>
  <si>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</si>
  <si>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</si>
  <si>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</si>
  <si>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</si>
  <si>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</si>
  <si>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</si>
  <si>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</si>
  <si>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</si>
  <si>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</si>
  <si>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</si>
  <si>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</si>
  <si>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</si>
  <si>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</si>
  <si>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</si>
  <si>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</si>
  <si>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</si>
  <si>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</si>
  <si>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</si>
  <si>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</si>
  <si>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</si>
  <si>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</si>
  <si>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</si>
  <si>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</si>
  <si>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</si>
  <si>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</si>
  <si>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</si>
  <si>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</si>
  <si>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</si>
  <si>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</si>
  <si>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</si>
  <si>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</si>
  <si>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</si>
  <si>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</si>
  <si>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</si>
  <si>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</si>
  <si>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</si>
  <si>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</si>
  <si>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</si>
  <si>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</si>
  <si>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</si>
  <si>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</si>
  <si>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</si>
  <si>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</si>
  <si>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</si>
  <si>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</si>
  <si>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</si>
  <si>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</si>
  <si>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</si>
  <si>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</si>
  <si>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</si>
  <si>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</si>
  <si>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</si>
  <si>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</si>
  <si>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</si>
  <si>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</si>
  <si>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</si>
  <si>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</si>
  <si>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</si>
  <si>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</si>
  <si>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</si>
  <si>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</si>
  <si>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</si>
  <si>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</si>
  <si>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</si>
  <si>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</si>
  <si>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</si>
  <si>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</si>
  <si>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</si>
  <si>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</si>
  <si>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</si>
  <si>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</si>
  <si>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</si>
  <si>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</si>
  <si>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</si>
  <si>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</si>
  <si>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</si>
  <si>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</si>
  <si>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</si>
  <si>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</si>
  <si>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</si>
  <si>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</si>
  <si>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</si>
  <si>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</si>
  <si>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</si>
  <si>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</si>
  <si>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</si>
  <si>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</si>
  <si>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</si>
  <si>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</si>
  <si>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</si>
  <si>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</si>
  <si>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</si>
  <si>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</si>
  <si>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</si>
  <si>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</si>
  <si>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</si>
  <si>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</si>
  <si>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</si>
  <si>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</si>
  <si>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</si>
  <si>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</si>
  <si>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</si>
  <si>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</si>
  <si>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</si>
  <si>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</si>
  <si>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</si>
  <si>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</si>
  <si>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</si>
  <si>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</si>
  <si>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</si>
  <si>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</si>
  <si>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</si>
  <si>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</si>
  <si>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</si>
  <si>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</si>
  <si>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</si>
  <si>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</si>
  <si>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</si>
  <si>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</si>
  <si>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</si>
  <si>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</si>
  <si>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</si>
  <si>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</si>
  <si>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</si>
  <si>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</si>
  <si>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</si>
  <si>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</si>
  <si>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</si>
  <si>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</si>
  <si>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</si>
  <si>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</si>
  <si>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</si>
  <si>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</si>
  <si>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</si>
  <si>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</si>
  <si>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</si>
  <si>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</si>
  <si>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</si>
  <si>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</si>
  <si>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</si>
  <si>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</si>
  <si>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</si>
  <si>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</si>
  <si>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</si>
  <si>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</si>
  <si>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</si>
  <si>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</si>
  <si>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</si>
  <si>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</si>
  <si>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</si>
  <si>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</si>
  <si>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</si>
  <si>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</si>
  <si>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</si>
  <si>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</si>
  <si>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</si>
  <si>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</si>
  <si>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</si>
  <si>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</si>
  <si>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</si>
  <si>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</si>
  <si>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</si>
  <si>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</si>
  <si>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</si>
  <si>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</si>
  <si>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</si>
  <si>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</si>
  <si>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</si>
  <si>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</si>
  <si>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</si>
  <si>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</si>
  <si>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</si>
  <si>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</si>
  <si>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</si>
  <si>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</si>
  <si>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</si>
  <si>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</si>
  <si>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</si>
  <si>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</si>
  <si>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</si>
  <si>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</si>
  <si>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</si>
  <si>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</si>
  <si>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</si>
  <si>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</si>
  <si>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</si>
  <si>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</si>
  <si>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</si>
  <si>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</si>
  <si>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</si>
  <si>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</si>
  <si>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</si>
  <si>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</si>
  <si>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</si>
  <si>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</si>
  <si>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</si>
  <si>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</si>
  <si>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</si>
  <si>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</si>
  <si>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</si>
  <si>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</si>
  <si>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</si>
  <si>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</si>
  <si>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</si>
  <si>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</si>
  <si>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</si>
  <si>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</si>
  <si>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</si>
  <si>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</si>
  <si>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</si>
  <si>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</si>
  <si>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</si>
  <si>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</si>
  <si>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</si>
  <si>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</si>
  <si>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</si>
  <si>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</si>
  <si>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</si>
  <si>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</si>
  <si>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</si>
  <si>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</si>
  <si>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</si>
  <si>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</si>
  <si>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</si>
  <si>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</si>
  <si>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</si>
  <si>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</si>
  <si>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</si>
  <si>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</si>
  <si>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</si>
  <si>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</si>
  <si>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</si>
  <si>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</si>
  <si>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</si>
  <si>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</si>
  <si>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</si>
  <si>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</si>
  <si>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</si>
  <si>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</si>
  <si>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</si>
  <si>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</si>
  <si>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</si>
  <si>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</si>
  <si>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</si>
  <si>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</si>
  <si>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</si>
  <si>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</si>
  <si>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</si>
  <si>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</si>
  <si>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</si>
  <si>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</si>
  <si>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</si>
  <si>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</si>
  <si>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</si>
  <si>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</si>
  <si>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</si>
  <si>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</si>
  <si>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</si>
  <si>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</si>
  <si>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</si>
  <si>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</si>
  <si>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</si>
  <si>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</si>
  <si>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</si>
  <si>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</si>
  <si>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</si>
  <si>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</si>
  <si>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</si>
  <si>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</si>
  <si>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</si>
  <si>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</si>
  <si>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</si>
  <si>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</si>
  <si>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</si>
  <si>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</si>
  <si>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</si>
  <si>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</si>
  <si>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</si>
  <si>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</si>
  <si>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</si>
  <si>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</si>
  <si>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</si>
  <si>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</si>
  <si>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</si>
  <si>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</si>
  <si>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</si>
  <si>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</si>
  <si>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</si>
  <si>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</si>
  <si>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</si>
  <si>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</si>
  <si>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</si>
  <si>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</si>
  <si>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</si>
  <si>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</si>
  <si>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</si>
  <si>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</si>
  <si>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</si>
  <si>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</si>
  <si>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</si>
  <si>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</si>
  <si>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</si>
  <si>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</si>
  <si>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</si>
  <si>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</si>
  <si>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</si>
  <si>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</si>
  <si>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</si>
  <si>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</si>
  <si>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</si>
  <si>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</si>
  <si>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</si>
  <si>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</si>
  <si>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</si>
  <si>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</si>
  <si>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</si>
  <si>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</si>
  <si>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</si>
  <si>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</si>
  <si>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</si>
  <si>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</si>
  <si>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</si>
  <si>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</si>
  <si>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</si>
  <si>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</si>
  <si>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</si>
  <si>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</si>
  <si>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</si>
  <si>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</si>
  <si>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</si>
  <si>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</si>
  <si>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</si>
  <si>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</si>
  <si>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</si>
  <si>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</si>
  <si>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</si>
  <si>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</si>
  <si>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</si>
  <si>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</si>
  <si>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</si>
  <si>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</si>
  <si>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</si>
  <si>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</si>
  <si>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</si>
  <si>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</si>
  <si>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</si>
  <si>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</si>
  <si>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</si>
  <si>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</si>
  <si>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</si>
  <si>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</si>
  <si>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</si>
  <si>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</si>
  <si>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</si>
  <si>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</si>
  <si>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</si>
  <si>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</si>
  <si>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</si>
  <si>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</si>
  <si>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</si>
  <si>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</si>
  <si>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</si>
  <si>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</si>
  <si>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</si>
  <si>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</si>
  <si>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</si>
  <si>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</si>
  <si>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</si>
  <si>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</si>
  <si>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</si>
  <si>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</si>
  <si>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</si>
  <si>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</si>
  <si>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</si>
  <si>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</si>
  <si>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</si>
  <si>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</si>
  <si>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</si>
  <si>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</si>
  <si>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</si>
  <si>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</si>
  <si>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</si>
  <si>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</si>
  <si>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</si>
  <si>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</si>
  <si>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</si>
  <si>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</si>
  <si>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</si>
  <si>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</si>
  <si>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</si>
  <si>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</si>
  <si>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</si>
  <si>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</si>
  <si>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</si>
  <si>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</si>
  <si>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</si>
  <si>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</si>
  <si>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</si>
  <si>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</si>
  <si>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</si>
  <si>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</si>
  <si>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</si>
  <si>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</si>
  <si>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</si>
  <si>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</si>
  <si>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</si>
  <si>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</si>
  <si>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</si>
  <si>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</si>
  <si>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</si>
  <si>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</si>
  <si>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</si>
  <si>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</si>
  <si>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</si>
  <si>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</si>
  <si>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</si>
  <si>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</si>
  <si>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</si>
  <si>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</si>
  <si>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</si>
  <si>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</si>
  <si>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</si>
  <si>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</si>
  <si>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</si>
  <si>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</si>
  <si>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</si>
  <si>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</si>
  <si>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</si>
  <si>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</si>
  <si>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</si>
  <si>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</si>
  <si>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</si>
  <si>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</si>
  <si>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</si>
  <si>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</si>
  <si>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</si>
  <si>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</si>
  <si>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</si>
  <si>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</si>
  <si>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</si>
  <si>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</si>
  <si>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</si>
  <si>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</si>
  <si>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</si>
  <si>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</si>
  <si>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</si>
  <si>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</si>
  <si>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</si>
  <si>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</si>
  <si>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</si>
  <si>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</si>
  <si>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</si>
  <si>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</si>
  <si>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</si>
  <si>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</si>
  <si>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</si>
  <si>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</si>
  <si>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</si>
  <si>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</si>
  <si>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</si>
  <si>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</si>
  <si>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</si>
  <si>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</si>
  <si>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</si>
  <si>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</si>
  <si>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</si>
  <si>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</si>
  <si>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</si>
  <si>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</si>
  <si>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</si>
  <si>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</si>
  <si>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</si>
  <si>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</si>
  <si>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</si>
  <si>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</si>
  <si>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</si>
  <si>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</si>
  <si>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</si>
  <si>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</si>
  <si>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</si>
  <si>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</si>
  <si>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</si>
  <si>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</si>
  <si>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</si>
  <si>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</si>
  <si>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</si>
  <si>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</si>
  <si>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</si>
  <si>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</si>
  <si>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</si>
  <si>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</si>
  <si>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</si>
  <si>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</si>
  <si>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</si>
  <si>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</si>
  <si>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</si>
  <si>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</si>
  <si>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</si>
  <si>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</si>
  <si>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</si>
  <si>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</si>
  <si>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</si>
  <si>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</si>
  <si>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</si>
  <si>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</si>
  <si>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</si>
  <si>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</si>
  <si>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</si>
  <si>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</si>
  <si>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</si>
  <si>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</si>
  <si>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</si>
  <si>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</si>
  <si>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</si>
  <si>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</si>
  <si>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</si>
  <si>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</si>
  <si>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</si>
  <si>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</si>
  <si>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</si>
  <si>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</si>
  <si>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</si>
  <si>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</si>
  <si>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</si>
  <si>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</si>
  <si>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</si>
  <si>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</si>
  <si>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</si>
  <si>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</si>
  <si>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</si>
  <si>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</si>
  <si>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</si>
  <si>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</si>
  <si>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</si>
  <si>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</si>
  <si>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</si>
  <si>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</si>
  <si>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</si>
  <si>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</si>
  <si>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</si>
  <si>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</si>
  <si>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</si>
  <si>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</si>
  <si>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</si>
  <si>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</si>
  <si>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</si>
  <si>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</si>
  <si>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</si>
  <si>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</si>
  <si>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</si>
  <si>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</si>
  <si>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</si>
  <si>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</si>
  <si>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</si>
  <si>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</si>
  <si>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</si>
  <si>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</si>
  <si>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</si>
  <si>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</si>
  <si>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</si>
  <si>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</si>
  <si>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</si>
  <si>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</si>
  <si>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</si>
  <si>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</si>
  <si>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</si>
  <si>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</si>
  <si>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</si>
  <si>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</si>
  <si>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</si>
  <si>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</si>
  <si>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</si>
  <si>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</si>
  <si>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</si>
  <si>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</si>
  <si>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</si>
  <si>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</si>
  <si>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</si>
  <si>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</si>
  <si>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</si>
  <si>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</si>
  <si>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</si>
  <si>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</si>
  <si>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</si>
  <si>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</si>
  <si>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</si>
  <si>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</si>
  <si>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</si>
  <si>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</si>
  <si>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</si>
  <si>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</si>
  <si>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</si>
  <si>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</si>
  <si>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</si>
  <si>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</si>
  <si>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</si>
  <si>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</si>
  <si>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</si>
  <si>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</si>
  <si>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</si>
  <si>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</si>
  <si>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</si>
  <si>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</si>
  <si>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</si>
  <si>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</si>
  <si>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</si>
  <si>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</si>
  <si>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</si>
  <si>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</si>
  <si>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</si>
  <si>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</si>
  <si>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</si>
  <si>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</si>
  <si>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</si>
  <si>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</si>
  <si>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</si>
  <si>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</si>
  <si>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</si>
  <si>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</si>
  <si>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</si>
  <si>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</si>
  <si>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</si>
  <si>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</si>
  <si>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</si>
  <si>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</si>
  <si>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</si>
  <si>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</si>
  <si>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</si>
  <si>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</si>
  <si>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</si>
  <si>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</si>
  <si>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</si>
  <si>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</si>
  <si>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</si>
  <si>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</si>
  <si>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</si>
  <si>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</si>
  <si>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</si>
  <si>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</si>
  <si>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</si>
  <si>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</si>
  <si>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</si>
  <si>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</si>
  <si>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</si>
  <si>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</si>
  <si>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</si>
  <si>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</si>
  <si>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</si>
  <si>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</si>
  <si>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</si>
  <si>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</si>
  <si>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</si>
  <si>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</si>
  <si>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</si>
  <si>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</si>
  <si>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</si>
  <si>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</si>
  <si>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</si>
  <si>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</si>
  <si>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</si>
  <si>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</si>
  <si>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</si>
  <si>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</si>
  <si>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</si>
  <si>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</si>
  <si>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</si>
  <si>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</si>
  <si>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</si>
  <si>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</si>
  <si>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</si>
  <si>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</si>
  <si>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</si>
  <si>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</si>
  <si>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</si>
  <si>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</si>
  <si>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</si>
  <si>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</si>
  <si>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</si>
  <si>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</si>
  <si>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</si>
  <si>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</si>
  <si>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</si>
  <si>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</si>
  <si>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</si>
  <si>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</si>
  <si>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</si>
  <si>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</si>
  <si>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</si>
  <si>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</si>
  <si>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</si>
  <si>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</si>
  <si>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</si>
  <si>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</si>
  <si>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</si>
  <si>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</si>
  <si>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</si>
  <si>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</si>
  <si>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</si>
  <si>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</si>
  <si>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</si>
  <si>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</si>
  <si>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</si>
  <si>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</si>
  <si>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</si>
  <si>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</si>
  <si>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</si>
  <si>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</si>
  <si>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</si>
  <si>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</si>
  <si>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</si>
  <si>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</si>
  <si>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</si>
  <si>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</si>
  <si>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</si>
  <si>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</si>
  <si>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</si>
  <si>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</si>
  <si>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</si>
  <si>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</si>
  <si>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</si>
  <si>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</si>
  <si>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</si>
  <si>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</si>
  <si>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</si>
  <si>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</si>
  <si>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</si>
  <si>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</si>
  <si>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</si>
  <si>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</si>
  <si>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</si>
  <si>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</si>
  <si>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</si>
  <si>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</si>
  <si>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</si>
  <si>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</si>
  <si>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</si>
  <si>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</si>
  <si>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</si>
  <si>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</si>
  <si>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</si>
  <si>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</si>
  <si>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</si>
  <si>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</si>
  <si>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</si>
  <si>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</si>
  <si>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</si>
  <si>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</si>
  <si>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</si>
  <si>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</si>
  <si>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</si>
  <si>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</si>
  <si>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</si>
  <si>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</si>
  <si>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</si>
  <si>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</si>
  <si>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</si>
  <si>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</si>
  <si>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</si>
  <si>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</si>
  <si>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</si>
  <si>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</si>
  <si>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</si>
  <si>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</si>
  <si>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</si>
  <si>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</si>
  <si>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</si>
  <si>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</si>
  <si>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</si>
  <si>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</si>
  <si>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</si>
  <si>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</si>
  <si>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</si>
  <si>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</si>
  <si>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</si>
  <si>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</si>
  <si>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</si>
  <si>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</si>
  <si>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</si>
  <si>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</si>
  <si>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</si>
  <si>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</si>
  <si>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</si>
  <si>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</si>
  <si>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</si>
  <si>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</si>
  <si>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</si>
  <si>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</si>
  <si>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</si>
  <si>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</si>
  <si>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</si>
  <si>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</si>
  <si>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</si>
  <si>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</si>
  <si>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</si>
  <si>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</si>
  <si>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</si>
  <si>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</si>
  <si>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</si>
  <si>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</si>
  <si>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</si>
  <si>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</si>
  <si>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</si>
  <si>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</si>
  <si>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</si>
  <si>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</si>
  <si>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</si>
  <si>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</si>
  <si>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</si>
  <si>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</si>
  <si>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</si>
  <si>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</si>
  <si>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</si>
  <si>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</si>
  <si>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</si>
  <si>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</si>
  <si>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</si>
  <si>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</si>
  <si>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</si>
  <si>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</si>
  <si>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</si>
  <si>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</si>
  <si>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</si>
  <si>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</si>
  <si>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</si>
  <si>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</si>
  <si>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</si>
  <si>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</si>
  <si>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</si>
  <si>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</si>
  <si>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</si>
  <si>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</si>
  <si>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</si>
  <si>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</si>
  <si>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</si>
  <si>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</si>
  <si>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</si>
  <si>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</si>
  <si>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</si>
  <si>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</si>
  <si>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</si>
  <si>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</si>
  <si>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</si>
  <si>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</si>
  <si>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</si>
  <si>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</si>
  <si>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</si>
  <si>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</si>
  <si>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</si>
  <si>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</si>
  <si>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</si>
  <si>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</si>
  <si>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</si>
  <si>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</si>
  <si>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</si>
  <si>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</si>
  <si>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</si>
  <si>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</si>
  <si>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</si>
  <si>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</si>
  <si>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</si>
  <si>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</si>
  <si>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</si>
  <si>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</si>
  <si>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</si>
  <si>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</si>
  <si>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</si>
  <si>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</si>
  <si>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</si>
  <si>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</si>
  <si>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</si>
  <si>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</si>
  <si>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</si>
  <si>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</si>
  <si>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</si>
  <si>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</si>
  <si>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</si>
  <si>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</si>
  <si>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</si>
  <si>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</si>
  <si>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</si>
  <si>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</si>
  <si>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</si>
  <si>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</si>
  <si>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</si>
  <si>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</si>
  <si>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</si>
  <si>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</si>
  <si>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</si>
  <si>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</si>
  <si>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</si>
  <si>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</si>
  <si>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</si>
  <si>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</si>
  <si>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</si>
  <si>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</si>
  <si>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</si>
  <si>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</si>
  <si>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</si>
  <si>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</si>
  <si>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</si>
  <si>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</si>
  <si>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</si>
  <si>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</si>
  <si>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</si>
  <si>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</si>
  <si>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</si>
  <si>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</si>
  <si>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</si>
  <si>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</si>
  <si>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</si>
  <si>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</si>
  <si>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</si>
  <si>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</si>
  <si>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</si>
  <si>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</si>
  <si>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</si>
  <si>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</si>
  <si>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</si>
  <si>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</si>
  <si>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</si>
  <si>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</si>
  <si>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</si>
  <si>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</si>
  <si>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</si>
  <si>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</si>
  <si>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</si>
  <si>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</si>
  <si>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</si>
  <si>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</si>
  <si>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</si>
  <si>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</si>
  <si>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</si>
  <si>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</si>
  <si>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</si>
  <si>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</si>
  <si>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</si>
  <si>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</si>
  <si>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</si>
  <si>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</si>
  <si>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</si>
  <si>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</si>
  <si>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</si>
  <si>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</si>
  <si>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</si>
  <si>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</si>
  <si>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</si>
  <si>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</si>
  <si>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</si>
  <si>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</si>
  <si>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</si>
  <si>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</si>
  <si>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</si>
  <si>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</si>
  <si>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</si>
  <si>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</si>
  <si>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</si>
  <si>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</si>
  <si>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</si>
  <si>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</si>
  <si>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</si>
  <si>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</si>
  <si>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</si>
  <si>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</si>
  <si>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</si>
  <si>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</si>
  <si>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</si>
  <si>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</si>
  <si>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</si>
  <si>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</si>
  <si>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</si>
  <si>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</si>
  <si>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</si>
  <si>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</si>
  <si>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</si>
  <si>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</si>
  <si>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</si>
  <si>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</si>
  <si>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</si>
  <si>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</si>
  <si>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</si>
  <si>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</si>
  <si>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</si>
  <si>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</si>
  <si>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</si>
  <si>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</si>
  <si>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</si>
  <si>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</si>
  <si>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</si>
  <si>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</si>
  <si>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</si>
  <si>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</si>
  <si>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</si>
  <si>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</si>
  <si>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</si>
  <si>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</si>
  <si>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</si>
  <si>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</si>
  <si>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</si>
  <si>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</si>
  <si>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</si>
  <si>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</si>
  <si>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</si>
  <si>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</si>
  <si>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</si>
  <si>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</si>
  <si>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</si>
  <si>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</si>
  <si>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</si>
  <si>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</si>
  <si>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</si>
  <si>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</si>
  <si>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</si>
  <si>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</si>
  <si>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</si>
  <si>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</si>
  <si>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</si>
  <si>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</si>
  <si>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</si>
  <si>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</si>
  <si>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</si>
  <si>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</si>
  <si>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</si>
  <si>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</si>
  <si>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</si>
  <si>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</si>
  <si>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</si>
  <si>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</si>
  <si>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</si>
  <si>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</si>
  <si>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</si>
  <si>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</si>
  <si>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</si>
  <si>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</si>
  <si>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</si>
  <si>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</si>
  <si>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</si>
  <si>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</si>
  <si>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</si>
  <si>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</si>
  <si>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</si>
  <si>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</si>
  <si>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</si>
  <si>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</si>
  <si>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</si>
  <si>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</si>
  <si>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</si>
  <si>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</si>
  <si>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</si>
  <si>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</si>
  <si>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</si>
  <si>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</si>
  <si>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</si>
  <si>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</si>
  <si>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</si>
  <si>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</si>
  <si>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</si>
  <si>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</si>
  <si>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</si>
  <si>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</si>
  <si>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</si>
  <si>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</si>
  <si>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</si>
  <si>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</si>
  <si>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</si>
  <si>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</si>
  <si>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</si>
  <si>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</si>
  <si>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</si>
  <si>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</si>
  <si>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</si>
  <si>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</si>
  <si>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</si>
  <si>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</si>
  <si>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</si>
  <si>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</si>
  <si>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</si>
  <si>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</si>
  <si>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</si>
  <si>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</si>
  <si>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</si>
  <si>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</si>
  <si>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</si>
  <si>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</si>
  <si>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</si>
  <si>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</si>
  <si>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</si>
  <si>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</si>
  <si>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</si>
  <si>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</si>
  <si>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</si>
  <si>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</si>
  <si>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</si>
  <si>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</si>
  <si>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</si>
  <si>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</si>
  <si>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</si>
  <si>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</si>
  <si>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</si>
  <si>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</si>
  <si>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</si>
  <si>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</si>
  <si>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</si>
  <si>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</si>
  <si>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</si>
  <si>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</si>
  <si>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</si>
  <si>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</si>
  <si>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</si>
  <si>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</si>
  <si>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</si>
  <si>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</si>
  <si>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</si>
  <si>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</si>
  <si>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</si>
  <si>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</si>
  <si>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</si>
  <si>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</si>
  <si>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</si>
  <si>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</si>
  <si>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</si>
  <si>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</si>
  <si>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</si>
  <si>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</si>
  <si>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</si>
  <si>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</si>
  <si>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</si>
  <si>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</si>
  <si>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</si>
  <si>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</si>
  <si>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</si>
  <si>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</si>
  <si>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</si>
  <si>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</si>
  <si>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</si>
  <si>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</si>
  <si>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</si>
  <si>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</si>
  <si>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</si>
  <si>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</si>
  <si>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</si>
  <si>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</si>
  <si>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</si>
  <si>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</si>
  <si>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</si>
  <si>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</si>
  <si>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</si>
  <si>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</si>
  <si>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</si>
  <si>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</si>
  <si>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</si>
  <si>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</si>
  <si>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</si>
  <si>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</si>
  <si>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</si>
  <si>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</si>
  <si>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</si>
  <si>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</si>
  <si>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</si>
  <si>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</si>
  <si>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</si>
  <si>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</si>
  <si>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</si>
  <si>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</si>
  <si>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</si>
  <si>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</si>
  <si>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</si>
  <si>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</si>
  <si>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</si>
  <si>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</si>
  <si>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</si>
  <si>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</si>
  <si>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</si>
  <si>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</si>
  <si>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</si>
  <si>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</si>
  <si>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</si>
  <si>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</si>
  <si>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</si>
  <si>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</si>
  <si>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</si>
  <si>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</si>
  <si>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</si>
  <si>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</si>
  <si>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</si>
  <si>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</si>
  <si>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</si>
  <si>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</si>
  <si>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</si>
  <si>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</si>
  <si>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</si>
  <si>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</si>
  <si>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</si>
  <si>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</si>
  <si>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</si>
  <si>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</si>
  <si>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</si>
  <si>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</si>
  <si>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</si>
  <si>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</si>
  <si>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</si>
  <si>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</si>
  <si>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</si>
  <si>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</si>
  <si>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</si>
  <si>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</si>
  <si>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</si>
  <si>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</si>
  <si>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</si>
  <si>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</si>
  <si>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</si>
  <si>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</si>
  <si>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</si>
  <si>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</si>
  <si>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</si>
  <si>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</si>
  <si>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</si>
  <si>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</si>
  <si>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</si>
  <si>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</si>
  <si>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</si>
  <si>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</si>
  <si>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</si>
  <si>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</si>
  <si>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</si>
  <si>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</si>
  <si>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</si>
  <si>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</si>
  <si>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</si>
  <si>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</si>
  <si>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</si>
  <si>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</si>
  <si>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</si>
  <si>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</si>
  <si>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</si>
  <si>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</si>
  <si>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</si>
  <si>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</si>
  <si>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</si>
  <si>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</si>
  <si>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</si>
  <si>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</si>
  <si>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</si>
  <si>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</si>
  <si>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</si>
  <si>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</si>
  <si>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</si>
  <si>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</si>
  <si>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</si>
  <si>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</si>
  <si>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</si>
  <si>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</si>
  <si>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</si>
  <si>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</si>
  <si>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</si>
  <si>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</si>
  <si>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</si>
  <si>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</si>
  <si>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</si>
  <si>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</si>
  <si>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</si>
  <si>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</si>
  <si>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</si>
  <si>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</si>
  <si>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</si>
  <si>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</si>
  <si>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</si>
  <si>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</si>
  <si>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</si>
  <si>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</si>
  <si>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</si>
  <si>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</si>
  <si>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</si>
  <si>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</si>
  <si>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</si>
  <si>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</si>
  <si>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</si>
  <si>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</si>
  <si>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</si>
  <si>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</si>
  <si>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</si>
  <si>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</si>
  <si>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</si>
  <si>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</si>
  <si>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</si>
  <si>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</si>
  <si>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</si>
  <si>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</si>
  <si>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</si>
  <si>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</si>
  <si>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</si>
  <si>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</si>
  <si>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</si>
  <si>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</si>
  <si>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</si>
  <si>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</si>
  <si>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</si>
  <si>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</si>
  <si>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</si>
  <si>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</si>
  <si>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</si>
  <si>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</si>
  <si>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</si>
  <si>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</si>
  <si>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</si>
  <si>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</si>
  <si>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</si>
  <si>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</si>
  <si>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</si>
  <si>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</si>
  <si>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</si>
  <si>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</si>
  <si>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</si>
  <si>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</si>
  <si>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</si>
  <si>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</si>
  <si>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</si>
  <si>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</si>
  <si>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</si>
  <si>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</si>
  <si>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</si>
  <si>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</si>
  <si>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</si>
  <si>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</si>
  <si>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</si>
  <si>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</si>
  <si>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</si>
  <si>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</si>
  <si>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</si>
  <si>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</si>
  <si>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</si>
  <si>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</si>
  <si>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</si>
  <si>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</si>
  <si>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</si>
  <si>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</si>
  <si>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</si>
  <si>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</si>
  <si>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</si>
  <si>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</si>
  <si>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</si>
  <si>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</si>
  <si>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</si>
  <si>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</si>
  <si>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</si>
  <si>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</si>
  <si>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</si>
  <si>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</si>
  <si>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</si>
  <si>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</si>
  <si>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</si>
  <si>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</si>
  <si>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</si>
  <si>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</si>
  <si>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</si>
  <si>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</si>
  <si>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</si>
  <si>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</si>
  <si>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</si>
  <si>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</si>
  <si>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</si>
  <si>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</si>
  <si>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</si>
  <si>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</si>
  <si>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</si>
  <si>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</si>
  <si>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</si>
  <si>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</si>
  <si>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</si>
  <si>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</si>
  <si>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</si>
  <si>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</si>
  <si>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</si>
  <si>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</si>
  <si>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</si>
  <si>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</si>
  <si>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</si>
  <si>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</si>
  <si>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</si>
  <si>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</si>
  <si>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</si>
  <si>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</si>
  <si>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</si>
  <si>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</si>
  <si>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</si>
  <si>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</si>
  <si>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</si>
  <si>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</si>
  <si>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</si>
  <si>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</si>
  <si>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</si>
  <si>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</si>
  <si>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</si>
  <si>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</si>
  <si>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</si>
  <si>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</si>
  <si>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</si>
  <si>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</si>
  <si>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</si>
  <si>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</si>
  <si>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</si>
  <si>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</si>
  <si>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</si>
  <si>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</si>
  <si>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</si>
  <si>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</si>
  <si>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</si>
  <si>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</si>
  <si>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</si>
  <si>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</si>
  <si>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</si>
  <si>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</si>
  <si>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</si>
  <si>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</si>
  <si>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</si>
  <si>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</si>
  <si>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</si>
  <si>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</si>
  <si>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</si>
  <si>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</si>
  <si>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</si>
  <si>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</si>
  <si>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</si>
  <si>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</si>
  <si>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</si>
  <si>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</si>
  <si>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</si>
  <si>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</si>
  <si>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</si>
  <si>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</si>
  <si>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</si>
  <si>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</si>
  <si>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</si>
  <si>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</si>
  <si>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</si>
  <si>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</si>
  <si>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</si>
  <si>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</si>
  <si>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</si>
  <si>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</si>
  <si>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</si>
  <si>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</si>
  <si>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</si>
  <si>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</si>
  <si>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</si>
  <si>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</si>
  <si>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</si>
  <si>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</si>
  <si>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</si>
  <si>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</si>
  <si>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</si>
  <si>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</si>
  <si>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</si>
  <si>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</si>
  <si>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</si>
  <si>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</si>
  <si>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</si>
  <si>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</si>
  <si>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</si>
  <si>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</si>
  <si>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</si>
  <si>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</si>
  <si>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</si>
  <si>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</si>
  <si>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</si>
  <si>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</si>
  <si>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</si>
  <si>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</si>
  <si>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</si>
  <si>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</si>
  <si>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</si>
  <si>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</si>
  <si>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</si>
  <si>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</si>
  <si>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</si>
  <si>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</si>
  <si>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</si>
  <si>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</si>
  <si>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</si>
  <si>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</si>
  <si>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</si>
  <si>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</si>
  <si>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</si>
  <si>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</si>
  <si>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</si>
  <si>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</si>
  <si>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</si>
  <si>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</si>
  <si>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</si>
  <si>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</si>
  <si>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</si>
  <si>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</si>
  <si>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</si>
  <si>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</si>
  <si>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</si>
  <si>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</si>
  <si>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</si>
  <si>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</si>
  <si>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</si>
  <si>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</si>
  <si>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</si>
  <si>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</si>
  <si>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</si>
  <si>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</si>
  <si>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</si>
  <si>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</si>
  <si>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</si>
  <si>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</si>
  <si>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</si>
  <si>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</si>
  <si>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</si>
  <si>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</si>
  <si>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</si>
  <si>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</si>
  <si>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</si>
  <si>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</si>
  <si>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</si>
  <si>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</si>
  <si>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</si>
  <si>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</si>
  <si>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</si>
  <si>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</si>
  <si>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</si>
  <si>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</si>
  <si>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</si>
  <si>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</si>
  <si>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</si>
  <si>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</si>
  <si>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</si>
  <si>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</si>
  <si>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</si>
  <si>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</si>
  <si>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</si>
  <si>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</si>
  <si>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</si>
  <si>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</si>
  <si>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</si>
  <si>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</si>
  <si>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</si>
  <si>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</si>
  <si>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</si>
  <si>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</si>
  <si>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</si>
  <si>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</si>
  <si>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</si>
  <si>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</si>
  <si>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</si>
  <si>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</si>
  <si>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</si>
  <si>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</si>
  <si>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</si>
  <si>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</si>
  <si>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</si>
  <si>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</si>
  <si>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</si>
  <si>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</si>
  <si>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</si>
  <si>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</si>
  <si>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</si>
  <si>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</si>
  <si>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</si>
  <si>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</si>
  <si>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</si>
  <si>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</si>
  <si>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</si>
  <si>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</si>
  <si>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</si>
  <si>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</si>
  <si>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</si>
  <si>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</si>
  <si>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</si>
  <si>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</si>
  <si>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</si>
  <si>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</si>
  <si>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</si>
  <si>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</si>
  <si>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</si>
  <si>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</si>
  <si>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</si>
  <si>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</si>
  <si>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</si>
  <si>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</si>
  <si>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</si>
  <si>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</si>
  <si>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</si>
  <si>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</si>
  <si>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</si>
  <si>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</si>
  <si>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</si>
  <si>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</si>
  <si>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</si>
  <si>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</si>
  <si>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</si>
  <si>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</si>
  <si>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</si>
  <si>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</si>
  <si>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</si>
  <si>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</si>
  <si>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</si>
  <si>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</si>
  <si>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</si>
  <si>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</si>
  <si>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</si>
  <si>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</si>
  <si>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</si>
  <si>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</si>
  <si>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</si>
  <si>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</si>
  <si>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</si>
  <si>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</si>
  <si>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</si>
  <si>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</si>
  <si>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</si>
  <si>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</si>
  <si>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</si>
  <si>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</si>
  <si>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</si>
  <si>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</si>
  <si>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</si>
  <si>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</si>
  <si>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</si>
  <si>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</si>
  <si>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</si>
  <si>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</si>
  <si>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</si>
  <si>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</si>
  <si>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</si>
  <si>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</si>
  <si>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</si>
  <si>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</si>
  <si>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</si>
  <si>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</si>
  <si>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</si>
  <si>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</si>
  <si>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</si>
  <si>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</si>
  <si>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</si>
  <si>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</si>
  <si>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</si>
  <si>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</si>
  <si>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</si>
  <si>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</si>
  <si>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</si>
  <si>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</si>
  <si>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</si>
  <si>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</si>
  <si>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</si>
  <si>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</si>
  <si>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</si>
  <si>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</si>
  <si>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</si>
  <si>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</si>
  <si>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</si>
  <si>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</si>
  <si>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</si>
  <si>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</si>
  <si>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</si>
  <si>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</si>
  <si>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</si>
  <si>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</si>
  <si>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</si>
  <si>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</si>
  <si>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</si>
  <si>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</si>
  <si>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</si>
  <si>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</si>
  <si>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</si>
  <si>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</si>
  <si>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</si>
  <si>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</si>
  <si>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</si>
  <si>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</si>
  <si>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</si>
  <si>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</si>
  <si>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</si>
  <si>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</si>
  <si>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</si>
  <si>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</si>
  <si>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</si>
  <si>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</si>
  <si>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</si>
  <si>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</si>
  <si>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</si>
  <si>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</si>
  <si>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</si>
  <si>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</si>
  <si>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</si>
  <si>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</si>
  <si>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</si>
  <si>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</si>
  <si>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</si>
  <si>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</si>
  <si>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</si>
  <si>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</si>
  <si>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</si>
  <si>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</si>
  <si>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</si>
  <si>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</si>
  <si>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</si>
  <si>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</si>
  <si>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</si>
  <si>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</si>
  <si>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</si>
  <si>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</si>
  <si>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</si>
  <si>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</si>
  <si>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</si>
  <si>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</si>
  <si>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</si>
  <si>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</si>
  <si>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</si>
  <si>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</si>
  <si>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</si>
  <si>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</si>
  <si>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</si>
  <si>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</si>
  <si>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</si>
  <si>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</si>
  <si>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</si>
  <si>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</si>
  <si>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</si>
  <si>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</si>
  <si>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</si>
  <si>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</si>
  <si>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</si>
  <si>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</si>
  <si>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</si>
  <si>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</si>
  <si>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</si>
  <si>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</si>
  <si>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</si>
  <si>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</si>
  <si>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</si>
  <si>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</si>
  <si>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</si>
  <si>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</si>
  <si>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</si>
  <si>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</si>
  <si>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</si>
  <si>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</si>
  <si>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</si>
  <si>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</si>
  <si>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</si>
  <si>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</si>
  <si>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</si>
  <si>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</si>
  <si>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</si>
  <si>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</si>
  <si>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</si>
  <si>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</si>
  <si>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</si>
  <si>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</si>
  <si>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</si>
  <si>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</si>
  <si>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</si>
  <si>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</si>
  <si>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</si>
  <si>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</si>
  <si>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</si>
  <si>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</si>
  <si>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</si>
  <si>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</si>
  <si>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</si>
  <si>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</si>
  <si>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</si>
  <si>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</si>
  <si>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</si>
  <si>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</si>
  <si>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</si>
  <si>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</si>
  <si>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</si>
  <si>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</si>
  <si>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</si>
  <si>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</si>
  <si>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</si>
  <si>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</si>
  <si>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</si>
  <si>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</si>
  <si>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</si>
  <si>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</si>
  <si>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</si>
  <si>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</si>
  <si>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</si>
  <si>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</si>
  <si>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</si>
  <si>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</si>
  <si>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</si>
  <si>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</si>
  <si>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</si>
  <si>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</si>
  <si>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</si>
  <si>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</si>
  <si>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</si>
  <si>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</si>
  <si>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</si>
  <si>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</si>
  <si>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</si>
  <si>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</si>
  <si>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</si>
  <si>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</si>
  <si>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</si>
  <si>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</si>
  <si>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</si>
  <si>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</si>
  <si>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</si>
  <si>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</si>
  <si>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</si>
  <si>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</si>
  <si>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</si>
  <si>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</si>
  <si>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</si>
  <si>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</si>
  <si>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</si>
  <si>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</si>
  <si>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</si>
  <si>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</si>
  <si>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</si>
  <si>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</si>
  <si>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</si>
  <si>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</si>
  <si>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</si>
  <si>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</si>
  <si>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</si>
  <si>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</si>
  <si>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</si>
  <si>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</si>
  <si>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</si>
  <si>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</si>
  <si>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</si>
  <si>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</si>
  <si>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</si>
  <si>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</si>
  <si>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</si>
  <si>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</si>
  <si>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</si>
  <si>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</si>
  <si>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</si>
  <si>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</si>
  <si>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</si>
  <si>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</si>
  <si>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</si>
  <si>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</si>
  <si>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</si>
  <si>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</si>
  <si>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</si>
  <si>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</si>
  <si>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</si>
  <si>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</si>
  <si>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</si>
  <si>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</si>
  <si>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</si>
  <si>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</si>
  <si>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</si>
  <si>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</si>
  <si>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</si>
  <si>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</si>
  <si>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</si>
  <si>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</si>
  <si>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</si>
  <si>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</si>
  <si>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</si>
  <si>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</si>
  <si>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</si>
  <si>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</si>
  <si>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</si>
  <si>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</si>
  <si>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</si>
  <si>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</si>
  <si>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</si>
  <si>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</si>
  <si>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</si>
  <si>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</si>
  <si>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</si>
  <si>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</si>
  <si>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</si>
  <si>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</si>
  <si>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</si>
  <si>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</si>
  <si>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</si>
  <si>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</si>
  <si>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</si>
  <si>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</si>
  <si>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</si>
  <si>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</si>
  <si>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</si>
  <si>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</si>
  <si>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</si>
  <si>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</si>
  <si>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</si>
  <si>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</si>
  <si>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</si>
  <si>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</si>
  <si>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</si>
  <si>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</si>
  <si>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</si>
  <si>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</si>
  <si>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</si>
  <si>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</si>
  <si>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</si>
  <si>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</si>
  <si>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</si>
  <si>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</si>
  <si>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</si>
  <si>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</si>
  <si>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</si>
  <si>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</si>
  <si>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</si>
  <si>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</si>
  <si>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</si>
  <si>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</si>
  <si>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</si>
  <si>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</si>
  <si>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</si>
  <si>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</si>
  <si>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</si>
  <si>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</si>
  <si>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</si>
  <si>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</si>
  <si>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</si>
  <si>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</si>
  <si>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</si>
  <si>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</si>
  <si>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</si>
  <si>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</si>
  <si>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</si>
  <si>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</si>
  <si>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</si>
  <si>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</si>
  <si>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</si>
  <si>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</si>
  <si>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</si>
  <si>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</si>
  <si>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</si>
  <si>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</si>
  <si>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</si>
  <si>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</si>
  <si>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</si>
  <si>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</si>
  <si>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</si>
  <si>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</si>
  <si>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</si>
  <si>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</si>
  <si>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</si>
  <si>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</si>
  <si>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</si>
  <si>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</si>
  <si>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</si>
  <si>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</si>
  <si>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</si>
  <si>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</si>
  <si>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</si>
  <si>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</si>
  <si>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</si>
  <si>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</si>
  <si>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</si>
  <si>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</si>
  <si>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</si>
  <si>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</si>
  <si>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</si>
  <si>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</si>
  <si>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</si>
  <si>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</si>
  <si>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</si>
  <si>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</si>
  <si>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</si>
  <si>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</si>
  <si>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</si>
  <si>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</si>
  <si>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</si>
  <si>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</si>
  <si>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</si>
  <si>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</si>
  <si>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</si>
  <si>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</si>
  <si>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</si>
  <si>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</si>
  <si>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</si>
  <si>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</si>
  <si>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</si>
  <si>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</si>
  <si>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</si>
  <si>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</si>
  <si>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</si>
  <si>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</si>
  <si>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</si>
  <si>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</si>
  <si>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</si>
  <si>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</si>
  <si>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</si>
  <si>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</si>
  <si>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</si>
  <si>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</si>
  <si>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</si>
  <si>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</si>
  <si>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</si>
  <si>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</si>
  <si>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</si>
  <si>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</si>
  <si>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</si>
  <si>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</si>
  <si>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</si>
  <si>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</si>
  <si>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</si>
  <si>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</si>
  <si>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</si>
  <si>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</si>
  <si>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</si>
  <si>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</si>
  <si>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</si>
  <si>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</si>
  <si>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</si>
  <si>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</si>
  <si>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</si>
  <si>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</si>
  <si>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</si>
  <si>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</si>
  <si>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</si>
  <si>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</si>
  <si>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</si>
  <si>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</si>
  <si>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</si>
  <si>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</si>
  <si>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</si>
  <si>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</si>
  <si>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</si>
  <si>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</si>
  <si>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</si>
  <si>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</si>
  <si>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</si>
  <si>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</si>
  <si>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</si>
  <si>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</si>
  <si>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</si>
  <si>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</si>
  <si>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</si>
  <si>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</si>
  <si>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</si>
  <si>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</si>
  <si>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</si>
  <si>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</si>
  <si>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</si>
  <si>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</si>
  <si>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</si>
  <si>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</si>
  <si>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</si>
  <si>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</si>
  <si>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</si>
  <si>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</si>
  <si>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</si>
  <si>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</si>
  <si>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</si>
  <si>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</si>
  <si>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</si>
  <si>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</si>
  <si>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</si>
  <si>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</si>
  <si>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</si>
  <si>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</si>
  <si>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</si>
  <si>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</si>
  <si>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</si>
  <si>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</si>
  <si>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</si>
  <si>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</si>
  <si>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</si>
  <si>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</si>
  <si>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</si>
  <si>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</si>
  <si>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</si>
  <si>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</si>
  <si>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</si>
  <si>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</si>
  <si>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</si>
  <si>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</si>
  <si>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</si>
  <si>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</si>
  <si>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</si>
  <si>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</si>
  <si>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</si>
  <si>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</si>
  <si>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</si>
  <si>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</si>
  <si>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</si>
  <si>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</si>
  <si>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</si>
  <si>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</si>
  <si>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</si>
  <si>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</si>
  <si>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</si>
  <si>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</si>
  <si>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</si>
  <si>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</si>
  <si>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</si>
  <si>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</si>
  <si>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</si>
  <si>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</si>
  <si>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</si>
  <si>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</si>
  <si>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</si>
  <si>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</si>
  <si>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</si>
  <si>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</si>
  <si>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</si>
  <si>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</si>
  <si>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</si>
  <si>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</si>
  <si>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</si>
  <si>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</si>
  <si>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</si>
  <si>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</si>
  <si>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</si>
  <si>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</si>
  <si>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</si>
  <si>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</si>
  <si>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</si>
  <si>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</si>
  <si>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</si>
  <si>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</si>
  <si>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</si>
  <si>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</si>
  <si>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</si>
  <si>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</si>
  <si>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</si>
  <si>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</si>
  <si>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</si>
  <si>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</si>
  <si>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</si>
  <si>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</si>
  <si>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</si>
  <si>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</si>
  <si>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</si>
  <si>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</si>
  <si>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</si>
  <si>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</si>
  <si>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</si>
  <si>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</si>
  <si>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</si>
  <si>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</si>
  <si>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</si>
  <si>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</si>
  <si>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</si>
  <si>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</si>
  <si>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</si>
  <si>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</si>
  <si>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</si>
  <si>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</si>
  <si>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</si>
  <si>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</si>
  <si>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</si>
  <si>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</si>
  <si>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</si>
  <si>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</si>
  <si>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</si>
  <si>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</si>
  <si>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</si>
  <si>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</si>
  <si>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</si>
  <si>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</si>
  <si>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</si>
  <si>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</si>
  <si>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</si>
  <si>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</si>
  <si>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</si>
  <si>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</si>
  <si>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</si>
  <si>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</si>
  <si>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</si>
  <si>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</si>
  <si>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</si>
  <si>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</si>
  <si>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</si>
  <si>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</si>
  <si>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</si>
  <si>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</si>
  <si>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</si>
  <si>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</si>
  <si>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</si>
  <si>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</si>
  <si>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</si>
  <si>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</si>
  <si>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</si>
  <si>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</si>
  <si>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</si>
  <si>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</si>
  <si>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</si>
  <si>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</si>
  <si>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</si>
  <si>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</si>
  <si>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</si>
  <si>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</si>
  <si>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</si>
  <si>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</si>
  <si>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</si>
  <si>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</si>
  <si>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</si>
  <si>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</si>
  <si>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</si>
  <si>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</si>
  <si>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</si>
  <si>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</si>
  <si>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</si>
  <si>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</si>
  <si>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</si>
  <si>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</si>
  <si>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</si>
  <si>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</si>
  <si>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</si>
  <si>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</si>
  <si>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</si>
  <si>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</si>
  <si>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</si>
  <si>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</si>
  <si>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</si>
  <si>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</si>
  <si>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</si>
  <si>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</si>
  <si>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</si>
  <si>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</si>
  <si>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</si>
  <si>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</si>
  <si>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</si>
  <si>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</si>
  <si>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</si>
  <si>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</si>
  <si>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</si>
  <si>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</si>
  <si>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</si>
  <si>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</si>
  <si>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</si>
  <si>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</si>
  <si>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</si>
  <si>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</si>
  <si>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</si>
  <si>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</si>
  <si>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</si>
  <si>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</si>
  <si>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</si>
  <si>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</si>
  <si>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</si>
  <si>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</si>
  <si>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</si>
  <si>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</si>
  <si>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</si>
  <si>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</si>
  <si>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</si>
  <si>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</si>
  <si>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</si>
  <si>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</si>
  <si>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</si>
  <si>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</si>
  <si>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</si>
  <si>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</si>
  <si>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</si>
  <si>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</si>
  <si>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</si>
  <si>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</si>
  <si>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</si>
  <si>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</si>
  <si>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</si>
  <si>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</si>
  <si>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</si>
  <si>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</si>
  <si>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</si>
  <si>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</si>
  <si>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</si>
  <si>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</si>
  <si>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</si>
  <si>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</si>
  <si>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</si>
  <si>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</si>
  <si>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</si>
  <si>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</si>
  <si>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</si>
  <si>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</si>
  <si>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</si>
  <si>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</si>
  <si>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</si>
  <si>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</si>
  <si>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</si>
  <si>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</si>
  <si>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</si>
  <si>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</si>
  <si>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</si>
  <si>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</si>
  <si>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</si>
  <si>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</si>
  <si>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</si>
  <si>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</si>
  <si>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</si>
  <si>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</si>
  <si>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</si>
  <si>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</si>
  <si>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</si>
  <si>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</si>
  <si>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</si>
  <si>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</si>
  <si>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</si>
  <si>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</si>
  <si>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</si>
  <si>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</si>
  <si>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</si>
  <si>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</si>
  <si>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</si>
  <si>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</si>
  <si>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</si>
  <si>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</si>
  <si>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</si>
  <si>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</si>
  <si>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</si>
  <si>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</si>
  <si>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</si>
  <si>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</si>
  <si>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</si>
  <si>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</si>
  <si>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</si>
  <si>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</si>
  <si>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</si>
  <si>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</si>
  <si>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</si>
  <si>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</si>
  <si>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</si>
  <si>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</si>
  <si>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</si>
  <si>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</si>
  <si>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</si>
  <si>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</si>
  <si>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</si>
  <si>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</si>
  <si>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</si>
  <si>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</si>
  <si>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</si>
  <si>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</si>
  <si>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</si>
  <si>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</si>
  <si>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</si>
  <si>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</si>
  <si>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</si>
  <si>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</si>
  <si>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</si>
  <si>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</si>
  <si>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</si>
  <si>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</si>
  <si>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</si>
  <si>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</si>
  <si>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</si>
  <si>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</si>
  <si>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</si>
  <si>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</si>
  <si>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</si>
  <si>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</si>
  <si>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</si>
  <si>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</si>
  <si>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</si>
  <si>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</si>
  <si>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</si>
  <si>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</si>
  <si>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</si>
  <si>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</si>
  <si>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</si>
  <si>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</si>
  <si>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</si>
  <si>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</si>
  <si>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</si>
  <si>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</si>
  <si>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</si>
  <si>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</si>
  <si>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</si>
  <si>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</si>
  <si>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</si>
  <si>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</si>
  <si>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</si>
  <si>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</si>
  <si>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</si>
  <si>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</si>
  <si>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</si>
  <si>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</si>
  <si>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</si>
  <si>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</si>
  <si>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</si>
  <si>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</si>
  <si>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</si>
  <si>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</si>
  <si>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</si>
  <si>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</si>
  <si>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</si>
  <si>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</si>
  <si>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</si>
  <si>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</si>
  <si>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</si>
  <si>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</si>
  <si>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</si>
  <si>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</si>
  <si>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</si>
  <si>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</si>
  <si>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</si>
  <si>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</si>
  <si>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</si>
  <si>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</si>
  <si>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</si>
  <si>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</si>
  <si>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</si>
  <si>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</si>
  <si>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</si>
  <si>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</si>
  <si>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</si>
  <si>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</si>
  <si>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</si>
  <si>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</si>
  <si>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</si>
  <si>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</si>
  <si>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</si>
  <si>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</si>
  <si>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</si>
  <si>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</si>
  <si>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</si>
  <si>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</si>
  <si>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</si>
  <si>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</si>
  <si>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</si>
  <si>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</si>
  <si>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</si>
  <si>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</si>
  <si>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</si>
  <si>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</si>
  <si>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</si>
  <si>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</si>
  <si>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</si>
  <si>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</si>
  <si>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</si>
  <si>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</si>
  <si>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</si>
  <si>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</si>
  <si>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</si>
  <si>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</si>
  <si>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</si>
  <si>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</si>
  <si>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</si>
  <si>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</si>
  <si>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</si>
  <si>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</si>
  <si>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</si>
  <si>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</si>
  <si>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</si>
  <si>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</si>
  <si>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</si>
  <si>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</si>
  <si>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</si>
  <si>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</si>
  <si>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</si>
  <si>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</si>
  <si>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</si>
  <si>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</si>
  <si>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</si>
  <si>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</si>
  <si>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</si>
  <si>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</si>
  <si>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</si>
  <si>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</si>
  <si>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</si>
  <si>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</si>
  <si>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</si>
  <si>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</si>
  <si>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</si>
  <si>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</si>
  <si>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</si>
  <si>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</si>
  <si>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</si>
  <si>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</si>
  <si>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</si>
  <si>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</si>
  <si>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</si>
  <si>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</si>
  <si>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</si>
  <si>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</si>
  <si>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</si>
  <si>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</si>
  <si>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</si>
  <si>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</si>
  <si>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</si>
  <si>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</si>
  <si>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</si>
  <si>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</si>
  <si>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</si>
  <si>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</si>
  <si>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</si>
  <si>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</si>
  <si>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</si>
  <si>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</si>
  <si>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</si>
  <si>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</si>
  <si>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</si>
  <si>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</si>
  <si>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</si>
  <si>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</si>
  <si>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</si>
  <si>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</si>
  <si>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</si>
  <si>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</si>
  <si>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</si>
  <si>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</si>
  <si>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</si>
  <si>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</si>
  <si>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</si>
  <si>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</si>
  <si>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</si>
  <si>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</si>
  <si>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</si>
  <si>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</si>
  <si>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</si>
  <si>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</si>
  <si>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</si>
  <si>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</si>
  <si>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</si>
  <si>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</si>
  <si>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</si>
  <si>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</si>
  <si>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</si>
  <si>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</si>
  <si>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</si>
  <si>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</si>
  <si>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</si>
  <si>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</si>
  <si>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</si>
  <si>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</si>
  <si>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</si>
  <si>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</si>
  <si>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</si>
  <si>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</si>
  <si>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</si>
  <si>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</si>
  <si>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</si>
  <si>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</si>
  <si>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</si>
  <si>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</si>
  <si>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</si>
  <si>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</si>
  <si>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</si>
  <si>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</si>
  <si>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</si>
  <si>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</si>
  <si>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</si>
  <si>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</si>
  <si>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</si>
  <si>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</si>
  <si>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</si>
  <si>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</si>
  <si>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</si>
  <si>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</si>
  <si>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</si>
  <si>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</si>
  <si>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</si>
  <si>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</si>
  <si>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</si>
  <si>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</si>
  <si>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</si>
  <si>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</si>
  <si>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</si>
  <si>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</si>
  <si>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</si>
  <si>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</si>
  <si>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</si>
  <si>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</si>
  <si>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</si>
  <si>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</si>
  <si>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</si>
  <si>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</si>
  <si>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</si>
  <si>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</si>
  <si>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</si>
  <si>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</si>
  <si>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</si>
  <si>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</si>
  <si>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</si>
  <si>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</si>
  <si>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</si>
  <si>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</si>
  <si>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</si>
  <si>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</si>
  <si>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</si>
  <si>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</si>
  <si>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</si>
  <si>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</si>
  <si>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</si>
  <si>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</si>
  <si>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</si>
  <si>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</si>
  <si>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</si>
  <si>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</si>
  <si>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</si>
  <si>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</si>
  <si>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</si>
  <si>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</si>
  <si>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</si>
  <si>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</si>
  <si>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</si>
  <si>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</si>
  <si>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</si>
  <si>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</si>
  <si>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</si>
  <si>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</si>
  <si>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</si>
  <si>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</si>
  <si>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</si>
  <si>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</si>
  <si>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</si>
  <si>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</si>
  <si>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</si>
  <si>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</si>
  <si>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</si>
  <si>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</si>
  <si>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</si>
  <si>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</si>
  <si>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</si>
  <si>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</si>
  <si>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</si>
  <si>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</si>
  <si>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</si>
  <si>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</si>
  <si>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</si>
  <si>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</si>
  <si>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</si>
  <si>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</si>
  <si>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</si>
  <si>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</si>
  <si>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</si>
  <si>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</si>
  <si>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</si>
  <si>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</si>
  <si>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</si>
  <si>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</si>
  <si>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</si>
  <si>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</si>
  <si>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</si>
  <si>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</si>
  <si>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</si>
  <si>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</si>
  <si>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</si>
  <si>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</si>
  <si>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</si>
  <si>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</si>
  <si>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</si>
  <si>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</si>
  <si>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</si>
  <si>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</si>
  <si>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</si>
  <si>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</si>
  <si>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</si>
  <si>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</si>
  <si>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</si>
  <si>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</si>
  <si>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</si>
  <si>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</si>
  <si>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</si>
  <si>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</si>
  <si>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</si>
  <si>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</si>
  <si>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</si>
  <si>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</si>
  <si>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</si>
  <si>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</si>
  <si>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</si>
  <si>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</si>
  <si>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</si>
  <si>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</si>
  <si>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</si>
  <si>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</si>
  <si>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</si>
  <si>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</si>
  <si>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</si>
  <si>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</si>
  <si>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</si>
  <si>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</si>
  <si>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</si>
  <si>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</si>
  <si>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</si>
  <si>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</si>
  <si>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</si>
  <si>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</si>
  <si>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</si>
  <si>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</si>
  <si>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</si>
  <si>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</si>
  <si>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</si>
  <si>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</si>
  <si>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</si>
  <si>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</si>
  <si>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</si>
  <si>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</si>
  <si>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</si>
  <si>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</si>
  <si>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</si>
  <si>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</si>
  <si>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</si>
  <si>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</si>
  <si>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</si>
  <si>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</si>
  <si>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</si>
  <si>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</si>
  <si>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</si>
  <si>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</si>
  <si>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</si>
  <si>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</si>
  <si>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</si>
  <si>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</si>
  <si>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</si>
  <si>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</si>
  <si>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</si>
  <si>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</si>
  <si>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</si>
  <si>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</si>
  <si>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</si>
  <si>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</si>
  <si>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</si>
  <si>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</si>
  <si>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</si>
  <si>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</si>
  <si>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</si>
  <si>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</si>
  <si>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</si>
  <si>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</si>
  <si>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</si>
  <si>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</si>
  <si>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</si>
  <si>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</si>
  <si>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</si>
  <si>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</si>
  <si>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</si>
  <si>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</si>
  <si>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</si>
  <si>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</si>
  <si>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</si>
  <si>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</si>
  <si>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</si>
  <si>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</si>
  <si>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</si>
  <si>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</si>
  <si>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</si>
  <si>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</si>
  <si>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</si>
  <si>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</si>
  <si>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</si>
  <si>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</si>
  <si>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</si>
  <si>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</si>
  <si>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</si>
  <si>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</si>
  <si>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</si>
  <si>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</si>
  <si>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</si>
  <si>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</si>
  <si>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</si>
  <si>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</si>
  <si>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</si>
  <si>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</si>
  <si>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</si>
  <si>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</si>
  <si>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</si>
  <si>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</si>
  <si>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</si>
  <si>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</si>
  <si>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</si>
  <si>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</si>
  <si>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</si>
  <si>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</si>
  <si>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</si>
  <si>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</si>
  <si>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</si>
  <si>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</si>
  <si>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</si>
  <si>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</si>
  <si>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</si>
  <si>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</si>
  <si>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</si>
  <si>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</si>
  <si>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</si>
  <si>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</si>
  <si>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</si>
  <si>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</si>
  <si>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</si>
  <si>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</si>
  <si>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</si>
  <si>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</si>
  <si>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</si>
  <si>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</si>
  <si>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</si>
  <si>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</si>
  <si>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</si>
  <si>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</si>
  <si>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</si>
  <si>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</si>
  <si>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</si>
  <si>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</si>
  <si>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</si>
  <si>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</si>
  <si>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</si>
  <si>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</si>
  <si>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</si>
  <si>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</si>
  <si>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</si>
  <si>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</si>
  <si>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</si>
  <si>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</si>
  <si>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</si>
  <si>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</si>
  <si>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</si>
  <si>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</si>
  <si>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</si>
  <si>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</si>
  <si>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</si>
  <si>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</si>
  <si>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</si>
  <si>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</si>
  <si>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</si>
  <si>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</si>
  <si>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</si>
  <si>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</si>
  <si>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</si>
  <si>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</si>
  <si>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</si>
  <si>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</si>
  <si>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</si>
  <si>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</si>
  <si>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</si>
  <si>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</si>
  <si>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</si>
  <si>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</si>
  <si>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</si>
  <si>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</si>
  <si>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</si>
  <si>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</si>
  <si>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</si>
  <si>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</si>
  <si>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</si>
  <si>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</si>
  <si>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</si>
  <si>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</si>
  <si>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</si>
  <si>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</si>
  <si>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</si>
  <si>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</si>
  <si>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</si>
  <si>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</si>
  <si>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</si>
  <si>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</si>
  <si>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</si>
  <si>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</si>
  <si>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</si>
  <si>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</si>
  <si>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</si>
  <si>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</si>
  <si>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</si>
  <si>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</si>
  <si>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</si>
  <si>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</si>
  <si>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</si>
  <si>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</si>
  <si>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</si>
  <si>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</si>
  <si>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</si>
  <si>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</si>
  <si>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</si>
  <si>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</si>
  <si>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</si>
  <si>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</si>
  <si>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</si>
  <si>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</si>
  <si>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</si>
  <si>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</si>
  <si>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</si>
  <si>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</si>
  <si>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</si>
  <si>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</si>
  <si>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</si>
  <si>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</si>
  <si>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</si>
  <si>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</si>
  <si>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</si>
  <si>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</si>
  <si>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</si>
  <si>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</si>
  <si>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</si>
  <si>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</si>
  <si>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</si>
  <si>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</si>
  <si>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</si>
  <si>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</si>
  <si>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</si>
  <si>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</si>
  <si>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</si>
  <si>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</si>
  <si>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</si>
  <si>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</si>
  <si>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</si>
  <si>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</si>
  <si>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</si>
  <si>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</si>
  <si>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</si>
  <si>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</si>
  <si>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</si>
  <si>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</si>
  <si>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</si>
  <si>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</si>
  <si>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</si>
  <si>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</si>
  <si>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</si>
  <si>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</si>
  <si>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</si>
  <si>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</si>
  <si>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</si>
  <si>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</si>
  <si>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</si>
  <si>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</si>
  <si>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</si>
  <si>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</si>
  <si>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</si>
  <si>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</si>
  <si>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</si>
  <si>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</si>
  <si>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</si>
  <si>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</si>
  <si>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</si>
  <si>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</si>
  <si>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</si>
  <si>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</si>
  <si>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</si>
  <si>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</si>
  <si>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</si>
  <si>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</si>
  <si>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</si>
  <si>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</si>
  <si>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</si>
  <si>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</si>
  <si>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</si>
  <si>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</si>
  <si>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</si>
  <si>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</si>
  <si>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</si>
  <si>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</si>
  <si>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</si>
  <si>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</si>
  <si>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</si>
  <si>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</si>
  <si>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</si>
  <si>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</si>
  <si>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</si>
  <si>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</si>
  <si>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</si>
  <si>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</si>
  <si>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</si>
  <si>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</si>
  <si>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</si>
  <si>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</si>
  <si>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</si>
  <si>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</si>
  <si>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</si>
  <si>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</si>
  <si>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</si>
  <si>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</si>
  <si>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</si>
  <si>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</si>
  <si>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</si>
  <si>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</si>
  <si>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</si>
  <si>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</si>
  <si>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</si>
  <si>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</si>
  <si>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</si>
  <si>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</si>
  <si>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</si>
  <si>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</si>
  <si>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</si>
  <si>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</si>
  <si>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</si>
  <si>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</si>
  <si>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</si>
  <si>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</si>
  <si>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</si>
  <si>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</si>
  <si>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</si>
  <si>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</si>
  <si>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</si>
  <si>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</si>
  <si>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</si>
  <si>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</si>
  <si>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</si>
  <si>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</si>
  <si>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</si>
  <si>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</si>
  <si>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</si>
  <si>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</si>
  <si>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</si>
  <si>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</si>
  <si>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</si>
  <si>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</si>
  <si>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</si>
  <si>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</si>
  <si>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</si>
  <si>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</si>
  <si>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</si>
  <si>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</si>
  <si>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</si>
  <si>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</si>
  <si>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</si>
  <si>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</si>
  <si>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</si>
  <si>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</si>
  <si>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</si>
  <si>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</si>
  <si>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</si>
  <si>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</si>
  <si>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</si>
  <si>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</si>
  <si>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</si>
  <si>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</si>
  <si>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</si>
  <si>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</si>
  <si>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</si>
  <si>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</si>
  <si>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</si>
  <si>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</si>
  <si>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</si>
  <si>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</si>
  <si>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</si>
  <si>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</si>
  <si>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</si>
  <si>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</si>
  <si>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</si>
  <si>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</si>
  <si>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</si>
  <si>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</si>
  <si>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</si>
  <si>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</si>
  <si>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</si>
  <si>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</si>
  <si>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</si>
  <si>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</si>
  <si>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</si>
  <si>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</si>
  <si>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</si>
  <si>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</si>
  <si>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</si>
  <si>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</si>
  <si>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</si>
  <si>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</si>
  <si>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</si>
  <si>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</si>
  <si>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</si>
  <si>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</si>
  <si>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</si>
  <si>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</si>
  <si>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</si>
  <si>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</si>
  <si>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</si>
  <si>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</si>
  <si>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</si>
  <si>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</si>
  <si>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</si>
  <si>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</si>
  <si>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</si>
  <si>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</si>
  <si>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</si>
  <si>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</si>
  <si>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</si>
  <si>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</si>
  <si>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</si>
  <si>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</si>
  <si>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</si>
  <si>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</si>
  <si>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</si>
  <si>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</si>
  <si>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</si>
  <si>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</si>
  <si>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</si>
  <si>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</si>
  <si>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</si>
  <si>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</si>
  <si>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</si>
  <si>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</si>
  <si>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</si>
  <si>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</si>
  <si>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</si>
  <si>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</si>
  <si>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</si>
  <si>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</si>
  <si>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</si>
  <si>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</si>
  <si>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</si>
  <si>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</si>
  <si>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</si>
  <si>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</si>
  <si>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</si>
  <si>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</si>
  <si>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</si>
  <si>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</si>
  <si>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</si>
  <si>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</si>
  <si>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</si>
  <si>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</si>
  <si>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</si>
  <si>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</si>
  <si>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</si>
  <si>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</si>
  <si>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</si>
  <si>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</si>
  <si>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</si>
  <si>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</si>
  <si>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</si>
  <si>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</si>
  <si>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</si>
  <si>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</si>
  <si>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</si>
  <si>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</si>
  <si>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</si>
  <si>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</si>
  <si>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</si>
  <si>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</si>
  <si>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</si>
  <si>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</si>
  <si>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</si>
  <si>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</si>
  <si>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</si>
  <si>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</si>
  <si>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</si>
  <si>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</si>
  <si>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</si>
  <si>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</si>
  <si>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</si>
  <si>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</si>
  <si>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</si>
  <si>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</si>
  <si>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</si>
  <si>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</si>
  <si>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</si>
  <si>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</si>
  <si>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</si>
  <si>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</si>
  <si>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</si>
  <si>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</si>
  <si>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</si>
  <si>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</si>
  <si>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</si>
  <si>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</si>
  <si>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</si>
  <si>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</si>
  <si>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</si>
  <si>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</si>
  <si>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</si>
  <si>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</si>
  <si>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</si>
  <si>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</si>
  <si>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</si>
  <si>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</si>
  <si>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</si>
  <si>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</si>
  <si>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</si>
  <si>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</si>
  <si>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</si>
  <si>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</si>
  <si>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</si>
  <si>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</si>
  <si>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</si>
  <si>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</si>
  <si>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</si>
  <si>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</si>
  <si>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</si>
  <si>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</si>
  <si>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</si>
  <si>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</si>
  <si>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</si>
  <si>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</si>
  <si>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</si>
  <si>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</si>
  <si>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</si>
  <si>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</si>
  <si>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</si>
  <si>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</si>
  <si>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</si>
  <si>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</si>
  <si>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</si>
  <si>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</si>
  <si>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</si>
  <si>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</si>
  <si>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</si>
  <si>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</si>
  <si>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</si>
  <si>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</si>
  <si>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</si>
  <si>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</si>
  <si>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</si>
  <si>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</si>
  <si>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</si>
  <si>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</si>
  <si>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</si>
  <si>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</si>
  <si>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</si>
  <si>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</si>
  <si>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</si>
  <si>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</si>
  <si>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</si>
  <si>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</si>
  <si>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</si>
  <si>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</si>
  <si>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</si>
  <si>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</si>
  <si>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</si>
  <si>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</si>
  <si>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</si>
  <si>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</si>
  <si>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</si>
  <si>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</si>
  <si>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</si>
  <si>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</si>
  <si>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</si>
  <si>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</si>
  <si>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</si>
  <si>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</si>
  <si>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</si>
  <si>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</si>
  <si>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</si>
  <si>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</si>
  <si>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</si>
  <si>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</si>
  <si>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</si>
  <si>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</si>
  <si>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</si>
  <si>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</si>
  <si>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</si>
  <si>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</si>
  <si>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</si>
  <si>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</si>
  <si>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</si>
  <si>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</si>
  <si>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</si>
  <si>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</si>
  <si>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</si>
  <si>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</si>
  <si>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</si>
  <si>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</si>
  <si>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</si>
  <si>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</si>
  <si>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</si>
  <si>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</si>
  <si>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</si>
  <si>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</si>
  <si>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</si>
  <si>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</si>
  <si>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</si>
  <si>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</si>
  <si>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</si>
  <si>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</si>
  <si>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</si>
  <si>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</si>
  <si>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</si>
  <si>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</si>
  <si>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</si>
  <si>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</si>
  <si>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</si>
  <si>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</si>
  <si>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</si>
  <si>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</si>
  <si>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</si>
  <si>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</si>
  <si>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</si>
  <si>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</si>
  <si>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</si>
  <si>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</si>
  <si>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</si>
  <si>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</si>
  <si>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</si>
  <si>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</si>
  <si>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</si>
  <si>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</si>
  <si>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</si>
  <si>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</si>
  <si>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</si>
  <si>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</si>
  <si>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</si>
  <si>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</si>
  <si>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</si>
  <si>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</si>
  <si>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</si>
  <si>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</si>
  <si>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</si>
  <si>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</si>
  <si>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</si>
  <si>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</si>
  <si>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</si>
  <si>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</si>
  <si>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</si>
  <si>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</si>
  <si>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</si>
  <si>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</si>
  <si>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</si>
  <si>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</si>
  <si>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</si>
  <si>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</si>
  <si>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</si>
  <si>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</si>
  <si>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</si>
  <si>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</si>
  <si>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</si>
  <si>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</si>
  <si>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</si>
  <si>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</si>
  <si>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</si>
  <si>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</si>
  <si>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</si>
  <si>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</si>
  <si>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</si>
  <si>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</si>
  <si>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</si>
  <si>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</si>
  <si>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</si>
  <si>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</si>
  <si>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</si>
  <si>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</si>
  <si>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</si>
  <si>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</si>
  <si>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</si>
  <si>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</si>
  <si>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</si>
  <si>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</si>
  <si>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</si>
  <si>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</si>
  <si>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</si>
  <si>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</si>
  <si>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</si>
  <si>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</si>
  <si>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</si>
  <si>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</si>
  <si>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</si>
  <si>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</si>
  <si>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</si>
  <si>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</si>
  <si>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</si>
  <si>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</si>
  <si>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</si>
  <si>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</si>
  <si>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</si>
  <si>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</si>
  <si>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</si>
  <si>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</si>
  <si>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</si>
  <si>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</si>
  <si>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</si>
  <si>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</si>
  <si>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</si>
  <si>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</si>
  <si>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</si>
  <si>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</si>
  <si>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</si>
  <si>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</si>
  <si>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</si>
  <si>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</si>
  <si>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</si>
  <si>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</si>
  <si>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</si>
  <si>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</si>
  <si>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</si>
  <si>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</si>
  <si>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</si>
  <si>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</si>
  <si>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</si>
  <si>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</si>
  <si>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</si>
  <si>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</si>
  <si>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</si>
  <si>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</si>
  <si>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</si>
  <si>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</si>
  <si>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</si>
  <si>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</si>
  <si>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</si>
  <si>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</si>
  <si>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</si>
  <si>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</si>
  <si>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</si>
  <si>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</si>
  <si>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</si>
  <si>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</si>
  <si>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</si>
  <si>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</si>
  <si>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</si>
  <si>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</si>
  <si>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</si>
  <si>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</si>
  <si>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</si>
  <si>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</si>
  <si>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</si>
  <si>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</si>
  <si>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</si>
  <si>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</si>
  <si>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</si>
  <si>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</si>
  <si>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</si>
  <si>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</si>
  <si>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</si>
  <si>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</si>
  <si>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</si>
  <si>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</si>
  <si>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</si>
  <si>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</si>
  <si>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</si>
  <si>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</si>
  <si>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</si>
  <si>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</si>
  <si>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</si>
  <si>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</si>
  <si>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</si>
  <si>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</si>
  <si>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</si>
  <si>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</si>
  <si>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</si>
  <si>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</si>
  <si>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</si>
  <si>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</si>
  <si>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</si>
  <si>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</si>
  <si>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</si>
  <si>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</si>
  <si>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</si>
  <si>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</si>
  <si>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</si>
  <si>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</si>
  <si>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</si>
  <si>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</si>
  <si>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</si>
  <si>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</si>
  <si>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</si>
  <si>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</si>
  <si>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</si>
  <si>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</si>
  <si>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</si>
  <si>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</si>
  <si>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</si>
  <si>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</si>
  <si>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</si>
  <si>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</si>
  <si>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</si>
  <si>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</si>
  <si>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</si>
  <si>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</si>
  <si>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</si>
  <si>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</si>
  <si>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</si>
  <si>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</si>
  <si>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</si>
  <si>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</si>
  <si>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</si>
  <si>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</si>
  <si>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</si>
  <si>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</si>
  <si>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</si>
  <si>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</si>
  <si>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</si>
  <si>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</si>
  <si>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</si>
  <si>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</si>
  <si>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</si>
  <si>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</si>
  <si>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</si>
  <si>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</si>
  <si>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</si>
  <si>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</si>
  <si>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</si>
  <si>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</si>
  <si>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</si>
  <si>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</si>
  <si>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</si>
  <si>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</si>
  <si>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</si>
  <si>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</si>
  <si>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</si>
  <si>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</si>
  <si>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</si>
  <si>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</si>
  <si>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</si>
  <si>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</si>
  <si>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</si>
  <si>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</si>
  <si>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</si>
  <si>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</si>
  <si>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</si>
  <si>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</si>
  <si>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</si>
  <si>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</si>
  <si>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</si>
  <si>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</si>
  <si>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</si>
  <si>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</si>
  <si>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</si>
  <si>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</si>
  <si>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</si>
  <si>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</si>
  <si>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</si>
  <si>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</si>
  <si>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</si>
  <si>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</si>
  <si>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</si>
  <si>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</si>
  <si>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</si>
  <si>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</si>
  <si>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</si>
  <si>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</si>
  <si>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</si>
  <si>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</si>
  <si>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</si>
  <si>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</si>
  <si>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</si>
  <si>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</si>
  <si>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</si>
  <si>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</si>
  <si>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</si>
  <si>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</si>
  <si>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</si>
  <si>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</si>
  <si>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</si>
  <si>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</si>
  <si>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</si>
  <si>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</si>
  <si>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</si>
  <si>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</si>
  <si>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</si>
  <si>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</si>
  <si>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</si>
  <si>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</si>
  <si>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</si>
  <si>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</si>
  <si>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</si>
  <si>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</si>
  <si>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</si>
  <si>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</si>
  <si>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</si>
  <si>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</si>
  <si>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</si>
  <si>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</si>
  <si>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</si>
  <si>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</si>
  <si>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</si>
  <si>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</si>
  <si>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</si>
  <si>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</si>
  <si>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</si>
  <si>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</si>
  <si>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</si>
  <si>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</si>
  <si>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</si>
  <si>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</si>
  <si>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</si>
  <si>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</si>
  <si>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</si>
  <si>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</si>
  <si>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</si>
  <si>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</si>
  <si>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</si>
  <si>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</si>
  <si>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</si>
  <si>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</si>
  <si>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</si>
  <si>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</si>
  <si>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</si>
  <si>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</si>
  <si>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</si>
  <si>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</si>
  <si>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</si>
  <si>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</si>
  <si>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</si>
  <si>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</si>
  <si>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</si>
  <si>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</si>
  <si>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</si>
  <si>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</si>
  <si>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</si>
  <si>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</si>
  <si>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</si>
  <si>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</si>
  <si>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</si>
  <si>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</si>
  <si>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</si>
  <si>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</si>
  <si>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</si>
  <si>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</si>
  <si>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</si>
  <si>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</si>
  <si>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</si>
  <si>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</si>
  <si>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</si>
  <si>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</si>
  <si>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</si>
  <si>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</si>
  <si>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</si>
  <si>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</si>
  <si>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</si>
  <si>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</si>
  <si>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</si>
  <si>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</si>
  <si>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</si>
  <si>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</si>
  <si>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</si>
  <si>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</si>
  <si>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</si>
  <si>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</si>
  <si>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</si>
  <si>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</si>
  <si>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</si>
  <si>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</si>
  <si>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</si>
  <si>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</si>
  <si>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</si>
  <si>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</si>
  <si>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</si>
  <si>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</si>
  <si>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</si>
  <si>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</si>
  <si>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</si>
  <si>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</si>
  <si>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</si>
  <si>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</si>
  <si>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</si>
  <si>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</si>
  <si>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</si>
  <si>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</si>
  <si>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</si>
  <si>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</si>
  <si>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</si>
  <si>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</si>
  <si>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</si>
  <si>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</si>
  <si>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</si>
  <si>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</si>
  <si>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</si>
  <si>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</si>
  <si>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</si>
  <si>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</si>
  <si>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</si>
  <si>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</si>
  <si>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</si>
  <si>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</si>
  <si>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</si>
  <si>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</si>
  <si>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</si>
  <si>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</si>
  <si>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</si>
  <si>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</si>
  <si>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</si>
  <si>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</si>
  <si>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</si>
  <si>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</si>
  <si>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</si>
  <si>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</si>
  <si>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</si>
  <si>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</si>
  <si>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</si>
  <si>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</si>
  <si>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</si>
  <si>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</si>
  <si>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</si>
  <si>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</si>
  <si>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</si>
  <si>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</si>
  <si>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</si>
  <si>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</si>
  <si>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</si>
  <si>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</si>
  <si>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</si>
  <si>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</si>
  <si>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</si>
  <si>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</si>
  <si>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</si>
  <si>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</si>
  <si>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</si>
  <si>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</si>
  <si>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</si>
  <si>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</si>
  <si>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</si>
  <si>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</si>
  <si>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</si>
  <si>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</si>
  <si>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</si>
  <si>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</si>
  <si>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</si>
  <si>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</si>
  <si>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</si>
  <si>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</si>
  <si>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</si>
  <si>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</si>
  <si>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</si>
  <si>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</si>
  <si>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</si>
  <si>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</si>
  <si>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</si>
  <si>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</si>
  <si>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</si>
  <si>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</si>
  <si>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</si>
  <si>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</si>
  <si>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</si>
  <si>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</si>
  <si>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</si>
  <si>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</si>
  <si>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</si>
  <si>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</si>
  <si>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</si>
  <si>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</si>
  <si>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</si>
  <si>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</si>
  <si>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</si>
  <si>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</si>
  <si>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</si>
  <si>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</si>
  <si>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</si>
  <si>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</si>
  <si>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</si>
  <si>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</si>
  <si>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</si>
  <si>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</si>
  <si>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</si>
  <si>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</si>
  <si>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</si>
  <si>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</si>
  <si>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</si>
  <si>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</si>
  <si>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</si>
  <si>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</si>
  <si>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</si>
  <si>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</si>
  <si>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</si>
  <si>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</si>
  <si>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</si>
  <si>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</si>
  <si>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</si>
  <si>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</si>
  <si>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</si>
  <si>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</si>
  <si>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</si>
  <si>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</si>
  <si>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</si>
  <si>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</si>
  <si>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</si>
  <si>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</si>
  <si>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</si>
  <si>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</si>
  <si>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</si>
  <si>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</si>
  <si>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</si>
  <si>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</si>
  <si>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</si>
  <si>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</si>
  <si>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</si>
  <si>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</si>
  <si>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</si>
  <si>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</si>
  <si>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</si>
  <si>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</si>
  <si>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</si>
  <si>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</si>
  <si>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</si>
  <si>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</si>
  <si>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</si>
  <si>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</si>
  <si>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</si>
  <si>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</si>
  <si>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</si>
  <si>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</si>
  <si>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</si>
  <si>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</si>
  <si>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</si>
  <si>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</si>
  <si>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</si>
  <si>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</si>
  <si>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</si>
  <si>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</si>
  <si>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</si>
  <si>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</si>
  <si>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</si>
  <si>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</si>
  <si>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</si>
  <si>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</si>
  <si>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</si>
  <si>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</si>
  <si>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</si>
  <si>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</si>
  <si>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</si>
  <si>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</si>
  <si>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</si>
  <si>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</si>
  <si>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</si>
  <si>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</si>
  <si>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</si>
  <si>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</si>
  <si>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</si>
  <si>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</si>
  <si>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</si>
  <si>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</si>
  <si>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</si>
  <si>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</si>
  <si>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</si>
  <si>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</si>
  <si>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</si>
  <si>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</si>
  <si>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</si>
  <si>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</si>
  <si>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</si>
  <si>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</si>
  <si>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</si>
  <si>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</si>
  <si>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</si>
  <si>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</si>
  <si>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</si>
  <si>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</si>
  <si>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</si>
  <si>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</si>
  <si>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</si>
  <si>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</si>
  <si>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</si>
  <si>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</si>
  <si>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</si>
  <si>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</si>
  <si>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</si>
  <si>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</si>
  <si>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</si>
  <si>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</si>
  <si>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</si>
  <si>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</si>
  <si>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</si>
  <si>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</si>
  <si>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</si>
  <si>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</si>
  <si>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</si>
  <si>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</si>
  <si>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</si>
  <si>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</si>
  <si>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</si>
  <si>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</si>
  <si>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</si>
  <si>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</si>
  <si>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</si>
  <si>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</si>
  <si>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</si>
  <si>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</si>
  <si>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</si>
  <si>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</si>
  <si>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</si>
  <si>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</si>
  <si>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</si>
  <si>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</si>
  <si>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</si>
  <si>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</si>
  <si>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</si>
  <si>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</si>
  <si>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</si>
  <si>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</si>
  <si>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</si>
  <si>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</si>
  <si>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</si>
  <si>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</si>
  <si>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</si>
  <si>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</si>
  <si>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</si>
  <si>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</si>
  <si>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</si>
  <si>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</si>
  <si>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</si>
  <si>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</si>
  <si>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</si>
  <si>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</si>
  <si>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</si>
  <si>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</si>
  <si>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</si>
  <si>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</si>
  <si>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</si>
  <si>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</si>
  <si>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</si>
  <si>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</si>
  <si>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</si>
  <si>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</si>
  <si>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</si>
  <si>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</si>
  <si>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</si>
  <si>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</si>
  <si>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</si>
  <si>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</si>
  <si>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</si>
  <si>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</si>
  <si>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</si>
  <si>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</si>
  <si>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</si>
  <si>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</si>
  <si>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</si>
  <si>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</si>
  <si>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</si>
  <si>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</si>
  <si>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</si>
  <si>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</si>
  <si>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</si>
  <si>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</si>
  <si>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</si>
  <si>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</si>
  <si>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</si>
  <si>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</si>
  <si>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</si>
  <si>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</si>
  <si>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</si>
  <si>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</si>
  <si>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</si>
  <si>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</si>
  <si>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</si>
  <si>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</si>
  <si>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</si>
  <si>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</si>
  <si>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</si>
  <si>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</si>
  <si>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</si>
  <si>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</si>
  <si>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</si>
  <si>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</si>
  <si>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</si>
  <si>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</si>
  <si>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</si>
  <si>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</si>
  <si>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</si>
  <si>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</si>
  <si>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</si>
  <si>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</si>
  <si>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</si>
  <si>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</si>
  <si>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</si>
  <si>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</si>
  <si>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</si>
  <si>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</si>
  <si>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</si>
  <si>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</si>
  <si>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</si>
  <si>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</si>
  <si>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</si>
  <si>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</si>
  <si>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</si>
  <si>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</si>
  <si>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</si>
  <si>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</si>
  <si>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</si>
  <si>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</si>
  <si>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</si>
  <si>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</si>
  <si>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</si>
  <si>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</si>
  <si>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</si>
  <si>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</si>
  <si>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</si>
  <si>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</si>
  <si>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</si>
  <si>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</si>
  <si>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</si>
  <si>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</si>
  <si>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</si>
  <si>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</si>
  <si>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</si>
  <si>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</si>
  <si>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</si>
  <si>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</si>
  <si>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</si>
  <si>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</si>
  <si>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</si>
  <si>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</si>
  <si>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</si>
  <si>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</si>
  <si>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</si>
  <si>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</si>
  <si>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</si>
  <si>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</si>
  <si>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</si>
  <si>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</si>
  <si>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</si>
  <si>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</si>
  <si>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</si>
  <si>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</si>
  <si>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</si>
  <si>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</si>
  <si>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</si>
  <si>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</si>
  <si>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</si>
  <si>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</si>
  <si>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</si>
  <si>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</si>
  <si>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</si>
  <si>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</si>
  <si>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</si>
  <si>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</si>
  <si>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</si>
  <si>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</si>
  <si>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</si>
  <si>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</si>
  <si>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</si>
  <si>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</si>
  <si>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</si>
  <si>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</si>
  <si>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</si>
  <si>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</si>
  <si>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</si>
  <si>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</si>
  <si>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</si>
  <si>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</si>
  <si>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</si>
  <si>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</si>
  <si>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</si>
  <si>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</si>
  <si>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</si>
  <si>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</si>
  <si>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</si>
  <si>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</si>
  <si>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</si>
  <si>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</si>
  <si>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</si>
  <si>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</si>
  <si>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</si>
  <si>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</si>
  <si>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</si>
  <si>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</si>
  <si>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</si>
  <si>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</si>
  <si>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</si>
  <si>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</si>
  <si>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</si>
  <si>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</si>
  <si>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</si>
  <si>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</si>
  <si>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</si>
  <si>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</si>
  <si>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</si>
  <si>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</si>
  <si>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</si>
  <si>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</si>
  <si>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</si>
  <si>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</si>
  <si>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</si>
  <si>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</si>
  <si>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</si>
  <si>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</si>
  <si>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</si>
  <si>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</si>
  <si>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</si>
  <si>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</si>
  <si>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</si>
  <si>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</si>
  <si>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</si>
  <si>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</si>
  <si>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</si>
  <si>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</si>
  <si>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</si>
  <si>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</si>
  <si>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</si>
  <si>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</si>
  <si>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</si>
  <si>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</si>
  <si>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</si>
  <si>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</si>
  <si>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</si>
  <si>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</si>
  <si>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</si>
  <si>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</si>
  <si>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</si>
  <si>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</si>
  <si>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</si>
  <si>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</si>
  <si>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</si>
  <si>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</si>
  <si>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</si>
  <si>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</si>
  <si>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</si>
  <si>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</si>
  <si>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</si>
  <si>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</si>
  <si>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</si>
  <si>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</si>
  <si>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</si>
  <si>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</si>
  <si>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</si>
  <si>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</si>
  <si>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</si>
  <si>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</si>
  <si>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</si>
  <si>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</si>
  <si>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</si>
  <si>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</si>
  <si>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</si>
  <si>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</si>
  <si>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</si>
  <si>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</si>
  <si>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</si>
  <si>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</si>
  <si>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</si>
  <si>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</si>
  <si>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</si>
  <si>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</si>
  <si>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</si>
  <si>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</si>
  <si>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</si>
  <si>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</si>
  <si>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</si>
  <si>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</si>
  <si>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</si>
  <si>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</si>
  <si>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</si>
  <si>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</si>
  <si>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</si>
  <si>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</si>
  <si>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</si>
  <si>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</si>
  <si>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</si>
  <si>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</si>
  <si>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</si>
  <si>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</si>
  <si>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</si>
  <si>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</si>
  <si>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</si>
  <si>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</si>
  <si>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</si>
  <si>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</si>
  <si>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</si>
  <si>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</si>
  <si>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</si>
  <si>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</si>
  <si>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</si>
  <si>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</si>
  <si>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</si>
  <si>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</si>
  <si>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</si>
  <si>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</si>
  <si>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</si>
  <si>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</si>
  <si>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</si>
  <si>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</si>
  <si>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</si>
  <si>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</si>
  <si>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</si>
  <si>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</si>
  <si>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</si>
  <si>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</si>
  <si>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</si>
  <si>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</si>
  <si>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</si>
  <si>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</si>
  <si>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</si>
  <si>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</si>
  <si>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</si>
  <si>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</si>
  <si>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</si>
  <si>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</si>
  <si>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</si>
  <si>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</si>
  <si>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</si>
  <si>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</si>
  <si>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</si>
  <si>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</si>
  <si>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</si>
  <si>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</si>
  <si>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</si>
  <si>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</si>
  <si>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</si>
  <si>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</si>
  <si>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</si>
  <si>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</si>
  <si>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</si>
  <si>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</si>
  <si>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</si>
  <si>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</si>
  <si>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</si>
  <si>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</si>
  <si>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</si>
  <si>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</si>
  <si>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</si>
  <si>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</si>
  <si>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</si>
  <si>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</si>
  <si>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</si>
  <si>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</si>
  <si>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</si>
  <si>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</si>
  <si>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</si>
  <si>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</si>
  <si>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</si>
  <si>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</si>
  <si>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</si>
  <si>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</si>
  <si>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</si>
  <si>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</si>
  <si>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</si>
  <si>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</si>
  <si>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</si>
  <si>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</si>
  <si>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</si>
  <si>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</si>
  <si>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</si>
  <si>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</si>
  <si>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</si>
  <si>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</si>
  <si>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</si>
  <si>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</si>
  <si>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</si>
  <si>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</si>
  <si>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</si>
  <si>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</si>
  <si>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</si>
  <si>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</si>
  <si>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</si>
  <si>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</si>
  <si>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</si>
  <si>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</si>
  <si>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</si>
  <si>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</si>
  <si>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</si>
  <si>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</si>
  <si>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</si>
  <si>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</si>
  <si>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</si>
  <si>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</si>
  <si>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</si>
  <si>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</si>
  <si>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</si>
  <si>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</si>
  <si>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</si>
  <si>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</si>
  <si>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</si>
  <si>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</si>
  <si>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</si>
  <si>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</si>
  <si>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</si>
  <si>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</si>
  <si>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</si>
  <si>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</si>
  <si>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</si>
  <si>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</si>
  <si>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</si>
  <si>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</si>
  <si>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</si>
  <si>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</si>
  <si>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</si>
  <si>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</si>
  <si>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</si>
  <si>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</si>
  <si>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</si>
  <si>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</si>
  <si>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</si>
  <si>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</si>
  <si>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</si>
  <si>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</si>
  <si>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</si>
  <si>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</si>
  <si>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</si>
  <si>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</si>
  <si>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</si>
  <si>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</si>
  <si>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</si>
  <si>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</si>
  <si>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</si>
  <si>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</si>
  <si>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</si>
  <si>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</si>
  <si>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</si>
  <si>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</si>
  <si>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</si>
  <si>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</si>
  <si>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</si>
  <si>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</si>
  <si>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</si>
  <si>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</si>
  <si>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</si>
  <si>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</si>
  <si>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</si>
  <si>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</si>
  <si>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</si>
  <si>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</si>
  <si>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</si>
  <si>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</si>
  <si>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</si>
  <si>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</si>
  <si>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</si>
  <si>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</si>
  <si>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</si>
  <si>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</si>
  <si>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</si>
  <si>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</si>
  <si>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</si>
  <si>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</si>
  <si>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</si>
  <si>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</si>
  <si>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</si>
  <si>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</si>
  <si>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</si>
  <si>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</si>
  <si>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</si>
  <si>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</si>
  <si>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</si>
  <si>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</si>
  <si>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</si>
  <si>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</si>
  <si>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</si>
  <si>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</si>
  <si>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</si>
  <si>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</si>
  <si>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</si>
  <si>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</si>
  <si>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</si>
  <si>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</si>
  <si>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</si>
  <si>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</si>
  <si>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</si>
  <si>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</si>
  <si>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</si>
  <si>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</si>
  <si>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</si>
  <si>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</si>
  <si>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</si>
  <si>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</si>
  <si>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</si>
  <si>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</si>
  <si>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</si>
  <si>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</si>
  <si>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</si>
  <si>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</si>
  <si>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</si>
  <si>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</si>
  <si>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</si>
  <si>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</si>
  <si>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</si>
  <si>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</si>
  <si>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</si>
  <si>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</si>
  <si>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</si>
  <si>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</si>
  <si>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</si>
  <si>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</si>
  <si>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</si>
  <si>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</si>
  <si>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</si>
  <si>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</si>
  <si>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</si>
  <si>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</si>
  <si>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</si>
  <si>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</si>
  <si>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</si>
  <si>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</si>
  <si>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</si>
  <si>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</si>
  <si>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</si>
  <si>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</si>
  <si>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</si>
  <si>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</si>
  <si>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</si>
  <si>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</si>
  <si>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</si>
  <si>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</si>
  <si>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</si>
  <si>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</si>
  <si>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</si>
  <si>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</si>
  <si>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</si>
  <si>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</si>
  <si>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</si>
  <si>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</si>
  <si>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</si>
  <si>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</si>
  <si>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</si>
  <si>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</si>
  <si>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</si>
  <si>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</si>
  <si>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</si>
  <si>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</si>
  <si>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</si>
  <si>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</si>
  <si>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</si>
  <si>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</si>
  <si>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</si>
  <si>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</si>
  <si>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</si>
  <si>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</si>
  <si>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</si>
  <si>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</si>
  <si>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</si>
  <si>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</si>
  <si>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</si>
  <si>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</si>
  <si>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</si>
  <si>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</si>
  <si>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</si>
  <si>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</si>
  <si>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</si>
  <si>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</si>
  <si>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</si>
  <si>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</si>
  <si>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</si>
  <si>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</si>
  <si>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</si>
  <si>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</si>
  <si>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</si>
  <si>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</si>
  <si>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</si>
  <si>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</si>
  <si>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</si>
  <si>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</si>
  <si>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</si>
  <si>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</si>
  <si>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</si>
  <si>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</si>
  <si>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</si>
  <si>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</si>
  <si>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</si>
  <si>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</si>
  <si>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</si>
  <si>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</si>
  <si>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</si>
  <si>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</si>
  <si>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</si>
  <si>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</si>
  <si>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</si>
  <si>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</si>
  <si>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</si>
  <si>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</si>
  <si>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</si>
  <si>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</si>
  <si>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</si>
  <si>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</si>
  <si>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</si>
  <si>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</si>
  <si>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</si>
  <si>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</si>
  <si>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</si>
  <si>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</si>
  <si>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</si>
  <si>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</si>
  <si>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</si>
  <si>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</si>
  <si>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</si>
  <si>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</si>
  <si>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</si>
  <si>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</si>
  <si>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</si>
  <si>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</si>
  <si>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</si>
  <si>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</si>
  <si>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</si>
  <si>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</si>
  <si>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</si>
  <si>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</si>
  <si>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</si>
  <si>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</si>
  <si>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</si>
  <si>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</si>
  <si>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</si>
  <si>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</si>
  <si>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</si>
  <si>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</si>
  <si>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</si>
  <si>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</si>
  <si>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</si>
  <si>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</si>
  <si>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</si>
  <si>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</si>
  <si>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</si>
  <si>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</si>
  <si>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</si>
  <si>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</si>
  <si>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</si>
  <si>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</si>
  <si>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</si>
  <si>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</si>
  <si>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</si>
  <si>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</si>
  <si>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</si>
  <si>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</si>
  <si>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</si>
  <si>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</si>
  <si>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</si>
  <si>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</si>
  <si>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</si>
  <si>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</si>
  <si>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</si>
  <si>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</si>
  <si>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</si>
  <si>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</si>
  <si>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</si>
  <si>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</si>
  <si>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</si>
  <si>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</si>
  <si>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</si>
  <si>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</si>
  <si>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</si>
  <si>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</si>
  <si>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</si>
  <si>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</si>
  <si>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</si>
  <si>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</si>
  <si>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</si>
  <si>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</si>
  <si>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</si>
  <si>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</si>
  <si>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</si>
  <si>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</si>
  <si>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</si>
  <si>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</si>
  <si>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</si>
  <si>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</si>
  <si>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</si>
  <si>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</si>
  <si>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</si>
  <si>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</si>
  <si>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</si>
  <si>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</si>
  <si>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</si>
  <si>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</si>
  <si>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</si>
  <si>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</si>
  <si>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</si>
  <si>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</si>
  <si>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</si>
  <si>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</si>
  <si>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</si>
  <si>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</si>
  <si>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</si>
  <si>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</si>
  <si>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</si>
  <si>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</si>
  <si>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</si>
  <si>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</si>
  <si>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</si>
  <si>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</si>
  <si>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</si>
  <si>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</si>
  <si>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</si>
  <si>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</si>
  <si>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</si>
  <si>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</si>
  <si>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</si>
  <si>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</si>
  <si>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</si>
  <si>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</si>
  <si>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</si>
  <si>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</si>
  <si>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</si>
  <si>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</si>
  <si>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</si>
  <si>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</si>
  <si>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</si>
  <si>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</si>
  <si>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</si>
  <si>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</si>
  <si>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</si>
  <si>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</si>
  <si>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</si>
  <si>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</si>
  <si>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</si>
  <si>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</si>
  <si>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</si>
  <si>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</si>
  <si>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</si>
  <si>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</si>
  <si>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</si>
  <si>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</si>
  <si>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</si>
  <si>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</si>
  <si>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</si>
  <si>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</si>
  <si>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</si>
  <si>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</si>
  <si>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</si>
  <si>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</si>
  <si>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</si>
  <si>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</si>
  <si>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</si>
  <si>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</si>
  <si>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</si>
  <si>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</si>
  <si>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</si>
  <si>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</si>
  <si>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</si>
  <si>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</si>
  <si>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</si>
  <si>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</si>
  <si>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</si>
  <si>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</si>
  <si>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</si>
  <si>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</si>
  <si>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</si>
  <si>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</si>
  <si>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</si>
  <si>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</si>
  <si>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</si>
  <si>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</si>
  <si>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</si>
  <si>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</si>
  <si>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</si>
  <si>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</si>
  <si>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</si>
  <si>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</si>
  <si>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</si>
  <si>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</si>
  <si>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</si>
  <si>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</si>
  <si>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</si>
  <si>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</si>
  <si>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</si>
  <si>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</si>
  <si>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</si>
  <si>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</si>
  <si>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</si>
  <si>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</si>
  <si>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</si>
  <si>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</si>
  <si>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</si>
  <si>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</si>
  <si>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</si>
  <si>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</si>
  <si>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</si>
  <si>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</si>
  <si>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</si>
  <si>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</si>
  <si>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</si>
  <si>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</si>
  <si>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</si>
  <si>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</si>
  <si>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</si>
  <si>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</si>
  <si>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</si>
  <si>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</si>
  <si>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</si>
  <si>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</si>
  <si>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</si>
  <si>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</si>
  <si>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</si>
  <si>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</si>
  <si>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</si>
  <si>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</si>
  <si>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</si>
  <si>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</si>
  <si>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</si>
  <si>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</si>
  <si>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</si>
  <si>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</si>
  <si>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</si>
  <si>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</si>
  <si>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</si>
  <si>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</si>
  <si>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</si>
  <si>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</si>
  <si>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</si>
  <si>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</si>
  <si>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</si>
  <si>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</si>
  <si>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</si>
  <si>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</si>
  <si>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</si>
  <si>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</si>
  <si>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</si>
  <si>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</si>
  <si>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</si>
  <si>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</si>
  <si>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</si>
  <si>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</si>
  <si>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</si>
  <si>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</si>
  <si>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</si>
  <si>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</si>
  <si>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</si>
  <si>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</si>
  <si>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</si>
  <si>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</si>
  <si>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</si>
  <si>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</si>
  <si>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</si>
  <si>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</si>
  <si>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</si>
  <si>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</si>
  <si>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</si>
  <si>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</si>
  <si>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</si>
  <si>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</si>
  <si>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</si>
  <si>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</si>
  <si>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</si>
  <si>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</si>
  <si>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</si>
  <si>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</si>
  <si>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</si>
  <si>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</si>
  <si>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</si>
  <si>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</si>
  <si>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</si>
  <si>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</si>
  <si>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</si>
  <si>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</si>
  <si>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</si>
  <si>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</si>
  <si>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</si>
  <si>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</si>
  <si>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</si>
  <si>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</si>
  <si>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</si>
  <si>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</si>
  <si>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</si>
  <si>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</si>
  <si>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</si>
  <si>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</si>
  <si>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</si>
  <si>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</si>
  <si>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</si>
  <si>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</si>
  <si>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</si>
  <si>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</si>
  <si>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</si>
  <si>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</si>
  <si>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</si>
  <si>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</si>
  <si>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</si>
  <si>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</si>
  <si>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</si>
  <si>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</si>
  <si>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</si>
  <si>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</si>
  <si>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</si>
  <si>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</si>
  <si>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</si>
  <si>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</si>
  <si>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</si>
  <si>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</si>
  <si>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</si>
  <si>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</si>
  <si>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</si>
  <si>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</si>
  <si>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</si>
  <si>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</si>
  <si>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</si>
  <si>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</si>
  <si>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</si>
  <si>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</si>
  <si>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</si>
  <si>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</si>
  <si>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</si>
  <si>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</si>
  <si>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</si>
  <si>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</si>
  <si>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</si>
  <si>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</si>
  <si>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</si>
  <si>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</si>
  <si>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</si>
  <si>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</si>
  <si>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</si>
  <si>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</si>
  <si>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</si>
  <si>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</si>
  <si>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</si>
  <si>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</si>
  <si>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</si>
  <si>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</si>
  <si>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</si>
  <si>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</si>
  <si>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</si>
  <si>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</si>
  <si>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</si>
  <si>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</si>
  <si>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</si>
  <si>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</si>
  <si>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</si>
  <si>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</si>
  <si>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</si>
  <si>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</si>
  <si>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</si>
  <si>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</si>
  <si>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</si>
  <si>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</si>
  <si>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</si>
  <si>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</si>
  <si>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</si>
  <si>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</si>
  <si>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</si>
  <si>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</si>
  <si>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</si>
  <si>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</si>
  <si>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</si>
  <si>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</si>
  <si>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</si>
  <si>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</si>
  <si>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</si>
  <si>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</si>
  <si>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</si>
  <si>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</si>
  <si>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</si>
  <si>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</si>
  <si>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</si>
  <si>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</si>
  <si>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</si>
  <si>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</si>
  <si>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</si>
  <si>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</si>
  <si>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</si>
  <si>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</si>
  <si>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</si>
  <si>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</si>
  <si>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</si>
  <si>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</si>
  <si>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</si>
  <si>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</si>
  <si>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</si>
  <si>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</si>
  <si>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</si>
  <si>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</si>
  <si>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</si>
  <si>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</si>
  <si>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</si>
  <si>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</si>
  <si>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</si>
  <si>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</si>
  <si>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</si>
  <si>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</si>
  <si>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</si>
  <si>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</si>
  <si>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</si>
  <si>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</si>
  <si>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</si>
  <si>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</si>
  <si>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</si>
  <si>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</si>
  <si>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</si>
  <si>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</si>
  <si>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</si>
  <si>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</si>
  <si>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</si>
  <si>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</si>
  <si>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</si>
  <si>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</si>
  <si>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</si>
  <si>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</si>
  <si>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</si>
  <si>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</si>
  <si>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</si>
  <si>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</si>
  <si>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</si>
  <si>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</si>
  <si>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</si>
  <si>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</si>
  <si>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</si>
  <si>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</si>
  <si>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</si>
  <si>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</si>
  <si>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</si>
  <si>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</si>
  <si>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</si>
  <si>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</si>
  <si>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</si>
  <si>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</si>
  <si>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</si>
  <si>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</si>
  <si>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</si>
  <si>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</si>
  <si>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</si>
  <si>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</si>
  <si>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</si>
  <si>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</si>
  <si>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</si>
  <si>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</si>
  <si>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</si>
  <si>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</si>
  <si>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</si>
  <si>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</si>
  <si>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</si>
  <si>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</si>
  <si>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</si>
  <si>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</si>
  <si>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</si>
  <si>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</si>
  <si>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</si>
  <si>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</si>
  <si>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</si>
  <si>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</si>
  <si>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</si>
  <si>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</si>
  <si>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</si>
  <si>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</si>
  <si>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</si>
  <si>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</si>
  <si>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</si>
  <si>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</si>
  <si>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</si>
  <si>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</si>
  <si>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</si>
  <si>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</si>
  <si>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</si>
  <si>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</si>
  <si>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</si>
  <si>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</si>
  <si>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</si>
  <si>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</si>
  <si>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</si>
  <si>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</si>
  <si>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</si>
  <si>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</si>
  <si>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</si>
  <si>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</si>
  <si>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</si>
  <si>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</si>
  <si>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</si>
  <si>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</si>
  <si>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</si>
  <si>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</si>
  <si>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</si>
  <si>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</si>
  <si>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</si>
  <si>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</si>
  <si>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</si>
  <si>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</si>
  <si>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</si>
  <si>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</si>
  <si>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</si>
  <si>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</si>
  <si>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</si>
  <si>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</si>
  <si>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</si>
  <si>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</si>
  <si>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</si>
  <si>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</si>
  <si>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</si>
  <si>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</si>
  <si>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</si>
  <si>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</si>
  <si>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</si>
  <si>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</si>
  <si>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</si>
  <si>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</si>
  <si>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</si>
  <si>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</si>
  <si>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</si>
  <si>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</si>
  <si>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</si>
  <si>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</si>
  <si>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</si>
  <si>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</si>
  <si>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</si>
  <si>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</si>
  <si>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</si>
  <si>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</si>
  <si>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</si>
  <si>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</si>
  <si>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</si>
  <si>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</si>
  <si>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</si>
  <si>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</si>
  <si>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</si>
  <si>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</si>
  <si>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</si>
  <si>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</si>
  <si>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</si>
  <si>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</si>
  <si>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</si>
  <si>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</si>
  <si>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</si>
  <si>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</si>
  <si>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</si>
  <si>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</si>
  <si>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</si>
  <si>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</si>
  <si>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</si>
  <si>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</si>
  <si>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</si>
  <si>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</si>
  <si>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</si>
  <si>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</si>
  <si>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</si>
  <si>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</si>
  <si>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</si>
  <si>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</si>
  <si>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</si>
  <si>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</si>
  <si>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</si>
  <si>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</si>
  <si>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</si>
  <si>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</si>
  <si>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</si>
  <si>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</si>
  <si>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</si>
  <si>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</si>
  <si>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</si>
  <si>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</si>
  <si>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</si>
  <si>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</si>
  <si>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</si>
  <si>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</si>
  <si>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</si>
  <si>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</si>
  <si>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</si>
  <si>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</si>
  <si>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</si>
  <si>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</si>
  <si>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</si>
  <si>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</si>
  <si>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</si>
  <si>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</si>
  <si>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</si>
  <si>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</si>
  <si>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</si>
  <si>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</si>
  <si>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</si>
  <si>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</si>
  <si>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</si>
  <si>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</si>
  <si>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</si>
  <si>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</si>
  <si>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</si>
  <si>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</si>
  <si>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</si>
  <si>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</si>
  <si>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</si>
  <si>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</si>
  <si>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</si>
  <si>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</si>
  <si>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</si>
  <si>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</si>
  <si>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</si>
  <si>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</si>
  <si>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</si>
  <si>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</si>
  <si>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</si>
  <si>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</si>
  <si>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</si>
  <si>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</si>
  <si>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</si>
  <si>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</si>
  <si>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</si>
  <si>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</si>
  <si>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</si>
  <si>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</si>
  <si>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</si>
  <si>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</si>
  <si>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</si>
  <si>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</si>
  <si>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</si>
  <si>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</si>
  <si>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</si>
  <si>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</si>
  <si>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</si>
  <si>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</si>
  <si>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</si>
  <si>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</si>
  <si>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</si>
  <si>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</si>
  <si>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</si>
  <si>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</si>
  <si>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</si>
  <si>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</si>
  <si>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</si>
  <si>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</si>
  <si>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</si>
  <si>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</si>
  <si>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</si>
  <si>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</si>
  <si>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</si>
  <si>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</si>
  <si>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</si>
  <si>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</si>
  <si>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</si>
  <si>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</si>
  <si>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</si>
  <si>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</si>
  <si>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</si>
  <si>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</si>
  <si>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</si>
  <si>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</si>
  <si>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</si>
  <si>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</si>
  <si>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</si>
  <si>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</si>
  <si>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</si>
  <si>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</si>
  <si>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</si>
  <si>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</si>
  <si>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</si>
  <si>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</si>
  <si>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</si>
  <si>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</si>
  <si>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</si>
  <si>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</si>
  <si>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</si>
  <si>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</si>
  <si>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</si>
  <si>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</si>
  <si>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</si>
  <si>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</si>
  <si>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</si>
  <si>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</si>
  <si>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</si>
  <si>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</si>
  <si>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</si>
  <si>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</si>
  <si>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</si>
  <si>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</si>
  <si>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</si>
  <si>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</si>
  <si>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</si>
  <si>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</si>
  <si>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</si>
  <si>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</si>
  <si>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</si>
  <si>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</si>
  <si>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</si>
  <si>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</si>
  <si>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</si>
  <si>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</si>
  <si>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</si>
  <si>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</si>
  <si>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</si>
  <si>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</si>
  <si>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</si>
  <si>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</si>
  <si>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</si>
  <si>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</si>
  <si>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</si>
  <si>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</si>
  <si>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</si>
  <si>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</si>
  <si>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</si>
  <si>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</si>
  <si>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</si>
  <si>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</si>
  <si>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</si>
  <si>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</si>
  <si>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</si>
  <si>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</si>
  <si>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</si>
  <si>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</si>
  <si>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</si>
  <si>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</si>
  <si>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</si>
  <si>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</si>
  <si>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</si>
  <si>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</si>
  <si>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</si>
  <si>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</si>
  <si>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</si>
  <si>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</si>
  <si>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</si>
  <si>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</si>
  <si>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</si>
  <si>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</si>
  <si>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</si>
  <si>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</si>
  <si>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</si>
  <si>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</si>
  <si>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</si>
  <si>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</si>
  <si>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</si>
  <si>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</si>
  <si>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</si>
  <si>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</si>
  <si>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</si>
  <si>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</si>
  <si>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</si>
  <si>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</si>
  <si>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</si>
  <si>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</si>
  <si>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</si>
  <si>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</si>
  <si>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</si>
  <si>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</si>
  <si>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</si>
  <si>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</si>
  <si>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</si>
  <si>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</si>
  <si>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</si>
  <si>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</si>
  <si>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</si>
  <si>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</si>
  <si>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</si>
  <si>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</si>
  <si>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</si>
  <si>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</si>
  <si>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</si>
  <si>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</si>
  <si>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</si>
  <si>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</si>
  <si>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</si>
  <si>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</si>
  <si>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</si>
  <si>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</si>
  <si>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</si>
  <si>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</si>
  <si>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</si>
  <si>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</si>
  <si>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</si>
  <si>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</si>
  <si>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</si>
  <si>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</si>
  <si>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</si>
  <si>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</si>
  <si>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</si>
  <si>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</si>
  <si>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</si>
  <si>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</si>
  <si>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</si>
  <si>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</si>
  <si>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</si>
  <si>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</si>
  <si>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</si>
  <si>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</si>
  <si>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</si>
  <si>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</si>
  <si>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</si>
  <si>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</si>
  <si>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</si>
  <si>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</si>
  <si>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</si>
  <si>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</si>
  <si>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</si>
  <si>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</si>
  <si>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</si>
  <si>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</si>
  <si>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</si>
  <si>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</si>
  <si>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</si>
  <si>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</si>
  <si>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</si>
  <si>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</si>
  <si>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</si>
  <si>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</si>
  <si>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</si>
  <si>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</si>
  <si>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</si>
  <si>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</si>
  <si>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</si>
  <si>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</si>
  <si>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</si>
  <si>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</si>
  <si>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</si>
  <si>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</si>
  <si>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</si>
  <si>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</si>
  <si>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</si>
  <si>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</si>
  <si>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</si>
  <si>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</si>
  <si>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</si>
  <si>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</si>
  <si>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</si>
  <si>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</si>
  <si>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</si>
  <si>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</si>
  <si>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</si>
  <si>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</si>
  <si>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</si>
  <si>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</si>
  <si>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</si>
  <si>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</si>
  <si>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</si>
  <si>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</si>
  <si>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</si>
  <si>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</si>
  <si>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</si>
  <si>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</si>
  <si>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</si>
  <si>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</si>
  <si>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</si>
  <si>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</si>
  <si>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</si>
  <si>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</si>
  <si>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</si>
  <si>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</si>
  <si>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</si>
  <si>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</si>
  <si>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</si>
  <si>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</si>
  <si>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</si>
  <si>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</si>
  <si>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</si>
  <si>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</si>
  <si>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</si>
  <si>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</si>
  <si>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</si>
  <si>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</si>
  <si>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</si>
  <si>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</si>
  <si>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</si>
  <si>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</si>
  <si>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</si>
  <si>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</si>
  <si>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</si>
  <si>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</si>
  <si>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</si>
  <si>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</si>
  <si>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</si>
  <si>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</si>
  <si>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</si>
  <si>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</si>
  <si>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</si>
  <si>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</si>
  <si>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</si>
  <si>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</si>
  <si>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</si>
  <si>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</si>
  <si>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</si>
  <si>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</si>
  <si>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</si>
  <si>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</si>
  <si>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</si>
  <si>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</si>
  <si>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</si>
  <si>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</si>
  <si>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</si>
  <si>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</si>
  <si>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</si>
  <si>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</si>
  <si>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</si>
  <si>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</si>
  <si>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</si>
  <si>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</si>
  <si>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</si>
  <si>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</si>
  <si>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</si>
  <si>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</si>
  <si>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</si>
  <si>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</si>
  <si>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</si>
  <si>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</si>
  <si>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</si>
  <si>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</si>
  <si>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</si>
  <si>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</si>
  <si>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</si>
  <si>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</si>
  <si>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</si>
  <si>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</si>
  <si>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</si>
  <si>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</si>
  <si>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</si>
  <si>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</si>
  <si>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</si>
  <si>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</si>
  <si>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</si>
  <si>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</si>
  <si>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</si>
  <si>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</si>
  <si>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</si>
  <si>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</si>
  <si>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</si>
  <si>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</si>
  <si>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</si>
  <si>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</si>
  <si>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</si>
  <si>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</si>
  <si>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</si>
  <si>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</si>
  <si>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</si>
  <si>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</si>
  <si>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</si>
  <si>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</si>
  <si>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</si>
  <si>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</si>
  <si>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</si>
  <si>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</si>
  <si>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</si>
  <si>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</si>
  <si>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</si>
  <si>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</si>
  <si>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</si>
  <si>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Created Conversion</t>
  </si>
  <si>
    <t>Date Ended Conversion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</si>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</sst>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2" fillId="0" borderId="0" xfId="0" applyNumberFormat="1" applyFont="1"/>
    <xf numFmtId="165" fontId="0" fillId="0" borderId="0" xfId="0" applyNumberFormat="1"/>
    <xf numFmtId="165" fontId="3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layout>
        <c:manualLayout>
          <c:xMode val="edge"/>
          <c:yMode val="edge"/>
          <c:x val="0.2314699282788798"/>
          <c:y val="0.106904349723992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87-4F3C-8CDB-987CB832732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87-4F3C-8CDB-987CB832732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87-4F3C-8CDB-987CB8327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787384"/>
        <c:axId val="712787712"/>
      </c:lineChart>
      <c:catAx>
        <c:axId val="712787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87712"/>
        <c:crosses val="autoZero"/>
        <c:auto val="1"/>
        <c:lblAlgn val="ctr"/>
        <c:lblOffset val="100"/>
        <c:noMultiLvlLbl val="0"/>
      </c:catAx>
      <c:valAx>
        <c:axId val="71278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8738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9-4F3C-9EEE-39765A359A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9-4F3C-9EEE-39765A359A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9-4F3C-9EEE-39765A359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507272"/>
        <c:axId val="237507600"/>
      </c:lineChart>
      <c:catAx>
        <c:axId val="23750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07600"/>
        <c:crosses val="autoZero"/>
        <c:auto val="1"/>
        <c:lblAlgn val="ctr"/>
        <c:lblOffset val="100"/>
        <c:noMultiLvlLbl val="0"/>
      </c:catAx>
      <c:valAx>
        <c:axId val="23750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0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580994169621928"/>
          <c:y val="6.07133481237343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29828427935056E-2"/>
          <c:y val="0.16702565284288914"/>
          <c:w val="0.83064321158328491"/>
          <c:h val="0.723774496068746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5-4D10-BCFB-59EF54FCD35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25-4D10-BCFB-59EF54FCD35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25-4D10-BCFB-59EF54FCD35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25-4D10-BCFB-59EF54FCD35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848757352"/>
        <c:axId val="848755712"/>
      </c:barChart>
      <c:catAx>
        <c:axId val="84875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55712"/>
        <c:crosses val="autoZero"/>
        <c:auto val="1"/>
        <c:lblAlgn val="ctr"/>
        <c:lblOffset val="100"/>
        <c:noMultiLvlLbl val="0"/>
      </c:catAx>
      <c:valAx>
        <c:axId val="8487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5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1-4D23-8CAA-CE418D6749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1E1-4D23-8CAA-CE418D6749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E1-4D23-8CAA-CE418D674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894088"/>
        <c:axId val="769892448"/>
      </c:barChart>
      <c:catAx>
        <c:axId val="76989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2448"/>
        <c:crosses val="autoZero"/>
        <c:auto val="1"/>
        <c:lblAlgn val="ctr"/>
        <c:lblOffset val="100"/>
        <c:noMultiLvlLbl val="0"/>
      </c:catAx>
      <c:valAx>
        <c:axId val="7698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0-4313-A945-64AF0A3D34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0-4313-A945-64AF0A3D34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0-4313-A945-64AF0A3D34F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6D-4367-B885-2C1C6B6BE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899008"/>
        <c:axId val="769899336"/>
      </c:lineChart>
      <c:catAx>
        <c:axId val="7698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9336"/>
        <c:crosses val="autoZero"/>
        <c:auto val="1"/>
        <c:lblAlgn val="ctr"/>
        <c:lblOffset val="100"/>
        <c:noMultiLvlLbl val="0"/>
      </c:catAx>
      <c:valAx>
        <c:axId val="7698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7</xdr:row>
      <xdr:rowOff>57150</xdr:rowOff>
    </xdr:from>
    <xdr:to>
      <xdr:col>16</xdr:col>
      <xdr:colOff>95249</xdr:colOff>
      <xdr:row>29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34C23-8B90-493C-A30D-E17389CEA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781050</xdr:colOff>
      <xdr:row>16</xdr:row>
      <xdr:rowOff>133350</xdr:rowOff>
    </xdr:from>
    <xdr:to>
      <xdr:col>12</xdr:col>
      <xdr:colOff>381000</xdr:colOff>
      <xdr:row>40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70D07-3016-48DD-8EC8-3A1E7FD5F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180975</xdr:rowOff>
    </xdr:from>
    <xdr:to>
      <xdr:col>19</xdr:col>
      <xdr:colOff>85725</xdr:colOff>
      <xdr:row>24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3D888-6156-4B65-AA60-884A70468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3</xdr:row>
      <xdr:rowOff>133350</xdr:rowOff>
    </xdr:from>
    <xdr:to>
      <xdr:col>18</xdr:col>
      <xdr:colOff>400049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CF0F7-B5A7-4A49-9292-704571CCE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0</xdr:rowOff>
    </xdr:from>
    <xdr:to>
      <xdr:col>19</xdr:col>
      <xdr:colOff>123825</xdr:colOff>
      <xdr:row>27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7FC0B-5778-4F6D-A636-233D6E1C4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Roerick" refreshedDate="44377.904598611109" createdVersion="7" refreshedVersion="7" minRefreshableVersion="3" recordCount="4114" xr:uid="{ED9A8099-13F1-4C0E-8900-948B155FC7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Roerick" refreshedDate="44377.953597337961" createdVersion="7" refreshedVersion="7" minRefreshableVersion="3" recordCount="4114" xr:uid="{37266A12-1FC2-4C77-BA23-4AEFF769C9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Roerick" refreshedDate="44379.117521875" createdVersion="7" refreshedVersion="7" minRefreshableVersion="3" recordCount="4114" xr:uid="{CA8A7DF6-BFA4-4826-B3B4-A92D4275A3E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4A78E-9893-44E5-B687-0D656B2BD0C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9BBBA-18AA-4F44-B0F3-2C4B12EE401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50632-BADB-4575-AF11-C56193B8E9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43F7D-C68F-4FCC-8D5C-EF05DAC6689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82CC-DF60-4378-A31A-6EFEFD8E16B4}">
  <dimension ref="A1:E18"/>
  <sheetViews>
    <sheetView tabSelected="1" workbookViewId="0">
      <selection activeCell="D10" sqref="D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8377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9971A-48F7-4618-86B9-F7EC4CCD0F17}">
  <dimension ref="A1:H13"/>
  <sheetViews>
    <sheetView workbookViewId="0">
      <selection activeCell="F1" activeCellId="1" sqref="A1:A1048576 F1:H104857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20.42578125" style="21" bestFit="1" customWidth="1"/>
  </cols>
  <sheetData>
    <row r="1" spans="1:8" x14ac:dyDescent="0.25">
      <c r="A1" t="s">
        <v>8380</v>
      </c>
      <c r="B1" t="s">
        <v>8399</v>
      </c>
      <c r="C1" t="s">
        <v>8400</v>
      </c>
      <c r="D1" t="s">
        <v>8401</v>
      </c>
      <c r="E1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25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 Kickstarter!$R:$R, "plays")</f>
        <v>45</v>
      </c>
      <c r="D2">
        <f>COUNTIFS(Kickstarter!$F:$F, "canceled", Kickstarter!$D:$D, "&lt;1000",  Kickstarter!$R:$R, "plays")</f>
        <v>0</v>
      </c>
      <c r="E2">
        <f>SUM(B2+C2)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8407</v>
      </c>
      <c r="B3">
        <f>COUNTIFS(Kickstarter!$F:$F, "successful", Kickstarter!$D:$D, "&gt;=1000",  Kickstarter!$D:$D, "&lt;=4999", Kickstarter!$R:$R, "plays")</f>
        <v>388</v>
      </c>
      <c r="C3">
        <f>COUNTIFS(Kickstarter!$F:$F, "failed", Kickstarter!$D:$D, "&gt;=1000",  Kickstarter!$D:$D, "&lt;=4999", Kickstarter!$R:$R, "plays")</f>
        <v>146</v>
      </c>
      <c r="D3">
        <f>COUNTIFS(Kickstarter!$F:$F, "canceled", Kickstarter!$D:$D, "&gt;=1000",  Kickstarter!$D:$D, "&lt;=4999", Kickstarter!$R:$R, "plays")</f>
        <v>0</v>
      </c>
      <c r="E3">
        <f t="shared" ref="E3:E13" si="0">SUM(B3+C3)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8408</v>
      </c>
      <c r="B4">
        <f>COUNTIFS(Kickstarter!$F:$F, "successful", Kickstarter!$D:$D, "&gt;=5000",  Kickstarter!$D:$D, "&lt;=9999", Kickstarter!$R:$R, "plays")</f>
        <v>93</v>
      </c>
      <c r="C4">
        <f>COUNTIFS(Kickstarter!$F:$F, "failed", Kickstarter!$D:$D, "&gt;=5000",  Kickstarter!$D:$D, "&lt;=9999", Kickstarter!$R:$R, "plays")</f>
        <v>76</v>
      </c>
      <c r="D4">
        <f>COUNTIFS(Kickstarter!$F:$F, "canceled", Kickstarter!$D:$D, "&gt;=5000",  Kickstarter!$D:$D, "&lt;=9999",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8409</v>
      </c>
      <c r="B5">
        <f>COUNTIFS(Kickstarter!$F:$F, "successful", Kickstarter!$D:$D, "&gt;=10000",  Kickstarter!$D:$D, "&lt;=14999", Kickstarter!$R:$R, "plays")</f>
        <v>39</v>
      </c>
      <c r="C5">
        <f>COUNTIFS(Kickstarter!$F:$F, "failed", Kickstarter!$D:$D, "&gt;=10000",  Kickstarter!$D:$D, "&lt;=14999", Kickstarter!$R:$R, "plays")</f>
        <v>33</v>
      </c>
      <c r="D5">
        <f>COUNTIFS(Kickstarter!$F:$F, "canceled", Kickstarter!$D:$D, "&gt;=10000",  Kickstarter!$D:$D, "&lt;=14999",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8410</v>
      </c>
      <c r="B6">
        <f>COUNTIFS(Kickstarter!$F:$F, "successful", Kickstarter!$D:$D, "&gt;=15000",  Kickstarter!$D:$D, "&lt;=19999", Kickstarter!$R:$R, "plays")</f>
        <v>12</v>
      </c>
      <c r="C6">
        <f>COUNTIFS(Kickstarter!$F:$F, "failed", Kickstarter!$D:$D, "&gt;=15000",  Kickstarter!$D:$D, "&lt;=19999", Kickstarter!$R:$R, "plays")</f>
        <v>12</v>
      </c>
      <c r="D6">
        <f>COUNTIFS(Kickstarter!$F:$F, "canceled", Kickstarter!$D:$D, "&gt;=15000",  Kickstarter!$D:$D, "&lt;=19999",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8411</v>
      </c>
      <c r="B7">
        <f>COUNTIFS(Kickstarter!$F:$F, "successful", Kickstarter!$D:$D, "&gt;=20000",  Kickstarter!$D:$D, "&lt;=24999", Kickstarter!$R:$R, "plays")</f>
        <v>9</v>
      </c>
      <c r="C7">
        <f>COUNTIFS(Kickstarter!$F:$F, "failed", Kickstarter!$D:$D, "&gt;=20000",  Kickstarter!$D:$D, "&lt;=24999", Kickstarter!$R:$R, "plays")</f>
        <v>11</v>
      </c>
      <c r="D7">
        <f>COUNTIFS(Kickstarter!$F:$F, "canceled", Kickstarter!$D:$D, "&gt;=20000",  Kickstarter!$D:$D, "&lt;=24999",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8412</v>
      </c>
      <c r="B8">
        <f>COUNTIFS(Kickstarter!$F:$F, "successful", Kickstarter!$D:$D, "&gt;=25000",  Kickstarter!$D:$D, "&lt;=29999", Kickstarter!$R:$R, "plays")</f>
        <v>1</v>
      </c>
      <c r="C8">
        <f>COUNTIFS(Kickstarter!$F:$F, "failed", Kickstarter!$D:$D, "&gt;=25000",  Kickstarter!$D:$D, "&lt;=29999", Kickstarter!$R:$R, "plays")</f>
        <v>4</v>
      </c>
      <c r="D8">
        <f>COUNTIFS(Kickstarter!$F:$F, "canceled", Kickstarter!$D:$D, "&gt;=25000",  Kickstarter!$D:$D, "&lt;=29999",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8413</v>
      </c>
      <c r="B9">
        <f>COUNTIFS(Kickstarter!$F:$F, "successful", Kickstarter!$D:$D, "&gt;=30000",  Kickstarter!$D:$D, "&lt;=34999", Kickstarter!$R:$R, "plays")</f>
        <v>3</v>
      </c>
      <c r="C9">
        <f>COUNTIFS(Kickstarter!$F:$F, "failed", Kickstarter!$D:$D, "&gt;=30000",  Kickstarter!$D:$D, "&lt;=34999", Kickstarter!$R:$R, "plays")</f>
        <v>8</v>
      </c>
      <c r="D9">
        <f>COUNTIFS(Kickstarter!$F:$F, "canceled", Kickstarter!$D:$D, "&gt;=30000",  Kickstarter!$D:$D, "&lt;=34999",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8414</v>
      </c>
      <c r="B10">
        <f>COUNTIFS(Kickstarter!$F:$F, "successful", Kickstarter!$D:$D, "&gt;=35000",  Kickstarter!$D:$D, "&lt;=39999", Kickstarter!$R:$R, "plays")</f>
        <v>4</v>
      </c>
      <c r="C10">
        <f>COUNTIFS(Kickstarter!$F:$F, "failed", Kickstarter!$D:$D, "&gt;=35000",  Kickstarter!$D:$D, "&lt;=39999", Kickstarter!$R:$R, "plays")</f>
        <v>2</v>
      </c>
      <c r="D10">
        <f>COUNTIFS(Kickstarter!$F:$F, "canceled", Kickstarter!$D:$D, "&gt;=35000",  Kickstarter!$D:$D, "&lt;=39999",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8415</v>
      </c>
      <c r="B11">
        <f>COUNTIFS(Kickstarter!$F:$F, "successful", Kickstarter!$D:$D, "&gt;=40000",  Kickstarter!$D:$D, "&lt;=44999", Kickstarter!$R:$R, "plays")</f>
        <v>2</v>
      </c>
      <c r="C11">
        <f>COUNTIFS(Kickstarter!$F:$F, "failed", Kickstarter!$D:$D, "&gt;=40000",  Kickstarter!$D:$D, "&lt;=44999", Kickstarter!$R:$R, "plays")</f>
        <v>1</v>
      </c>
      <c r="D11">
        <f>COUNTIFS(Kickstarter!$F:$F, "canceled", Kickstarter!$D:$D, "&gt;=40000",  Kickstarter!$D:$D, "&lt;=44999", 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8416</v>
      </c>
      <c r="B12">
        <f>COUNTIFS(Kickstarter!$F:$F, "successful", Kickstarter!$D:$D, "&gt;=45000",  Kickstarter!$D:$D, "&lt;=49999", Kickstarter!$R:$R, "plays")</f>
        <v>0</v>
      </c>
      <c r="C12">
        <f>COUNTIFS(Kickstarter!$F:$F, "failed", Kickstarter!$D:$D, "&gt;=45000",  Kickstarter!$D:$D, "&lt;=49999", Kickstarter!$R:$R, "plays")</f>
        <v>1</v>
      </c>
      <c r="D12">
        <f>COUNTIFS(Kickstarter!$F:$F, "canceled", Kickstarter!$D:$D, "&gt;=45000",  Kickstarter!$D:$D, "&lt;=49999",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8417</v>
      </c>
      <c r="B13">
        <f>COUNTIFS(Kickstarter!$F:$F, "successful", Kickstarter!$D:$D, "&gt;=50000",  Kickstarter!$R:$R, "plays")</f>
        <v>2</v>
      </c>
      <c r="C13">
        <f>COUNTIFS(Kickstarter!$F:$F, "failed", Kickstarter!$D:$D, "&gt;=50000",  Kickstarter!$R:$R, "plays")</f>
        <v>14</v>
      </c>
      <c r="D13">
        <f>COUNTIFS(Kickstarter!$F:$F, "canceled", Kickstarter!$D:$D, "&gt;=50000",  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2939" zoomScale="77" zoomScaleNormal="77" workbookViewId="0">
      <selection activeCell="T1" sqref="T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6" max="16" width="17.7109375" customWidth="1"/>
    <col min="17" max="17" width="41.140625" customWidth="1"/>
    <col min="18" max="18" width="17.7109375" customWidth="1"/>
    <col min="19" max="19" width="13.42578125" customWidth="1"/>
    <col min="20" max="20" width="12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t="s">
        <v>8397</v>
      </c>
      <c r="T1" t="s">
        <v>8398</v>
      </c>
      <c r="U1" t="s">
        <v>8377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>(((I2924/60)/60)/24)+DATE(1970,1,1)</f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A891-9CED-493D-AAC3-7F96E2EAB03B}">
  <dimension ref="A1:F6"/>
  <sheetViews>
    <sheetView workbookViewId="0">
      <selection activeCell="N31" sqref="N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6FDC5-0B60-4AB7-BE80-FA91F6D3A454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8364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97D2B-73C6-4ACC-8A35-AD9CEAB1F9AA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8377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8369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42666-D6A4-44C9-B743-C5338A1C5E60}">
  <dimension ref="A1:F6"/>
  <sheetViews>
    <sheetView workbookViewId="0">
      <selection activeCell="F7" sqref="F7"/>
    </sheetView>
  </sheetViews>
  <sheetFormatPr defaultRowHeight="15" x14ac:dyDescent="0.25"/>
  <cols>
    <col min="1" max="1" width="36.5703125" customWidth="1"/>
    <col min="2" max="2" width="42.7109375" customWidth="1"/>
    <col min="5" max="5" width="17" bestFit="1" customWidth="1"/>
    <col min="6" max="6" width="12.28515625" customWidth="1"/>
  </cols>
  <sheetData>
    <row r="1" spans="1:6" x14ac:dyDescent="0.25">
      <c r="A1" s="9" t="s">
        <v>8378</v>
      </c>
      <c r="B1" s="9" t="s">
        <v>8379</v>
      </c>
      <c r="C1" s="9" t="s">
        <v>8380</v>
      </c>
      <c r="D1" s="9" t="s">
        <v>8381</v>
      </c>
      <c r="E1" s="9" t="s">
        <v>8307</v>
      </c>
      <c r="F1" s="9" t="s">
        <v>8382</v>
      </c>
    </row>
    <row r="2" spans="1:6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FAC24-D8BD-484E-B3ED-1CD4E39D992A}">
  <dimension ref="A1:C14"/>
  <sheetViews>
    <sheetView workbookViewId="0">
      <selection activeCell="C12" sqref="C12"/>
    </sheetView>
  </sheetViews>
  <sheetFormatPr defaultRowHeight="15" x14ac:dyDescent="0.25"/>
  <cols>
    <col min="1" max="1" width="27.7109375" customWidth="1"/>
    <col min="2" max="2" width="12.140625" style="20" customWidth="1"/>
    <col min="3" max="3" width="10.140625" style="19" bestFit="1" customWidth="1"/>
  </cols>
  <sheetData>
    <row r="1" spans="1:3" x14ac:dyDescent="0.25">
      <c r="B1" s="20" t="s">
        <v>8383</v>
      </c>
      <c r="C1" s="19" t="s">
        <v>8384</v>
      </c>
    </row>
    <row r="2" spans="1:3" x14ac:dyDescent="0.25">
      <c r="A2" t="s">
        <v>8385</v>
      </c>
      <c r="B2" s="20" t="e">
        <f>AVERAGE(#REF!)</f>
        <v>#REF!</v>
      </c>
      <c r="C2" s="19" t="e">
        <f>AVERAGE(#REF!)</f>
        <v>#REF!</v>
      </c>
    </row>
    <row r="3" spans="1:3" x14ac:dyDescent="0.25">
      <c r="A3" t="s">
        <v>8386</v>
      </c>
      <c r="B3" s="20" t="e">
        <f>MEDIAN(#REF!)</f>
        <v>#REF!</v>
      </c>
      <c r="C3" s="19" t="e">
        <f>MEDIAN(#REF!)</f>
        <v>#REF!</v>
      </c>
    </row>
    <row r="4" spans="1:3" x14ac:dyDescent="0.25">
      <c r="A4" t="s">
        <v>8389</v>
      </c>
      <c r="B4" s="20" t="e">
        <f>_xlfn.STDEV.P(#REF!)</f>
        <v>#REF!</v>
      </c>
      <c r="C4" s="19" t="e">
        <f>_xlfn.STDEV.P(#REF!)</f>
        <v>#REF!</v>
      </c>
    </row>
    <row r="5" spans="1:3" x14ac:dyDescent="0.25">
      <c r="A5" t="s">
        <v>8390</v>
      </c>
      <c r="B5" s="20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8391</v>
      </c>
      <c r="B6" s="20" t="e">
        <f>_xlfn.QUARTILE.EXC(#REF!, 1)</f>
        <v>#REF!</v>
      </c>
      <c r="C6" s="19" t="e">
        <f>_xlfn.QUARTILE.EXC(#REF!, 1)</f>
        <v>#REF!</v>
      </c>
    </row>
    <row r="7" spans="1:3" x14ac:dyDescent="0.25">
      <c r="A7" t="s">
        <v>8392</v>
      </c>
      <c r="B7" s="20" t="e">
        <f>B5-B6</f>
        <v>#REF!</v>
      </c>
      <c r="C7" s="19" t="e">
        <f>C5-C6</f>
        <v>#REF!</v>
      </c>
    </row>
    <row r="9" spans="1:3" x14ac:dyDescent="0.25">
      <c r="A9" t="s">
        <v>8387</v>
      </c>
      <c r="B9" s="20" t="e">
        <f>AVERAGE(#REF!)</f>
        <v>#REF!</v>
      </c>
      <c r="C9" s="19" t="e">
        <f>AVERAGE(#REF!)</f>
        <v>#REF!</v>
      </c>
    </row>
    <row r="10" spans="1:3" x14ac:dyDescent="0.25">
      <c r="A10" t="s">
        <v>8388</v>
      </c>
      <c r="B10" s="20" t="e">
        <f>MEDIAN(#REF!)</f>
        <v>#REF!</v>
      </c>
      <c r="C10" s="18" t="e">
        <f>MEDIAN(#REF!)</f>
        <v>#REF!</v>
      </c>
    </row>
    <row r="11" spans="1:3" x14ac:dyDescent="0.25">
      <c r="A11" t="s">
        <v>8393</v>
      </c>
      <c r="B11" s="20" t="e">
        <f>_xlfn.STDEV.P(#REF!)</f>
        <v>#REF!</v>
      </c>
      <c r="C11" s="19" t="e">
        <f>_xlfn.STDEV.P(#REF!)</f>
        <v>#REF!</v>
      </c>
    </row>
    <row r="12" spans="1:3" x14ac:dyDescent="0.25">
      <c r="A12" t="s">
        <v>8394</v>
      </c>
      <c r="B12" s="20" t="e">
        <f>_xlfn.QUARTILE.EXC(#REF!, 3)</f>
        <v>#REF!</v>
      </c>
      <c r="C12" s="19" t="e">
        <f>_xlfn.QUARTILE.EXC(#REF!, 3)</f>
        <v>#REF!</v>
      </c>
    </row>
    <row r="13" spans="1:3" x14ac:dyDescent="0.25">
      <c r="A13" t="s">
        <v>8395</v>
      </c>
      <c r="B13" s="20" t="e">
        <f>_xlfn.QUARTILE.EXC(#REF!, 1)</f>
        <v>#REF!</v>
      </c>
      <c r="C13" s="19" t="e">
        <f>_xlfn.QUARTILE.EXC(#REF!, 1)</f>
        <v>#REF!</v>
      </c>
    </row>
    <row r="14" spans="1:3" x14ac:dyDescent="0.25">
      <c r="A14" t="s">
        <v>8396</v>
      </c>
      <c r="B14" s="20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Roerick</cp:lastModifiedBy>
  <dcterms:created xsi:type="dcterms:W3CDTF">2017-04-20T15:17:24Z</dcterms:created>
  <dcterms:modified xsi:type="dcterms:W3CDTF">2021-07-04T04:18:54Z</dcterms:modified>
</cp:coreProperties>
</file>