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1b1227f88c0f301e/stockmodels/"/>
    </mc:Choice>
  </mc:AlternateContent>
  <xr:revisionPtr revIDLastSave="174" documentId="8_{99BDD802-305B-6142-B84A-1C6C16F6ACC0}" xr6:coauthVersionLast="47" xr6:coauthVersionMax="47" xr10:uidLastSave="{5F3CD170-22CA-4C08-823E-C5BCD40D048D}"/>
  <bookViews>
    <workbookView xWindow="39450" yWindow="1155" windowWidth="20955" windowHeight="14325" xr2:uid="{7C470F48-82B9-2A4E-B255-8238884D4C45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1" i="2" l="1"/>
  <c r="H21" i="2"/>
  <c r="H20" i="2"/>
  <c r="L20" i="2"/>
  <c r="L19" i="2"/>
  <c r="H14" i="2"/>
  <c r="L5" i="2"/>
  <c r="L9" i="2" s="1"/>
  <c r="L11" i="2" s="1"/>
  <c r="L13" i="2" s="1"/>
  <c r="L14" i="2" s="1"/>
  <c r="H5" i="2"/>
  <c r="H9" i="2" s="1"/>
  <c r="H11" i="2" s="1"/>
  <c r="H13" i="2" s="1"/>
  <c r="G7" i="1"/>
  <c r="G4" i="1"/>
</calcChain>
</file>

<file path=xl/sharedStrings.xml><?xml version="1.0" encoding="utf-8"?>
<sst xmlns="http://schemas.openxmlformats.org/spreadsheetml/2006/main" count="37" uniqueCount="33">
  <si>
    <t>Price</t>
  </si>
  <si>
    <t>Shares</t>
  </si>
  <si>
    <t>MC</t>
  </si>
  <si>
    <t>Cash</t>
  </si>
  <si>
    <t>Debt</t>
  </si>
  <si>
    <t>EV</t>
  </si>
  <si>
    <t>Main</t>
  </si>
  <si>
    <t>Revenue</t>
  </si>
  <si>
    <t>Q123</t>
  </si>
  <si>
    <t>Q124</t>
  </si>
  <si>
    <t>Q224</t>
  </si>
  <si>
    <t>Q324</t>
  </si>
  <si>
    <t>Q223</t>
  </si>
  <si>
    <t>Q323</t>
  </si>
  <si>
    <t>Q423</t>
  </si>
  <si>
    <t>Q424</t>
  </si>
  <si>
    <t>Q125</t>
  </si>
  <si>
    <t>COGS</t>
  </si>
  <si>
    <t>Gross Profit</t>
  </si>
  <si>
    <t>R&amp;D</t>
  </si>
  <si>
    <t>SG&amp;A</t>
  </si>
  <si>
    <t>Operating Expenses</t>
  </si>
  <si>
    <t>Operating Income</t>
  </si>
  <si>
    <t>Interest Expense</t>
  </si>
  <si>
    <t>Pretax Income</t>
  </si>
  <si>
    <t>Taxes</t>
  </si>
  <si>
    <t>Net Income</t>
  </si>
  <si>
    <t>EPS</t>
  </si>
  <si>
    <t>Revenue y/y</t>
  </si>
  <si>
    <t>$ Mill</t>
  </si>
  <si>
    <t>Gross Margin %</t>
  </si>
  <si>
    <t>Operating Margin %</t>
  </si>
  <si>
    <t>Only important client is NASA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</si>
</sst>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ArialMT"/>
      <family val="2"/>
    </font>
    <font>
      <sz val="11"/>
      <color theme="1"/>
      <name val="Arial"/>
      <family val="2"/>
    </font>
    <font>
      <b/>
      <sz val="11"/>
      <color theme="1"/>
      <name val="ArialMT"/>
    </font>
    <font>
      <u/>
      <sz val="11"/>
      <color theme="10"/>
      <name val="ArialMT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3" fontId="0" fillId="0" borderId="0" xfId="0" applyNumberFormat="1"/>
    <xf numFmtId="0" fontId="3" fillId="0" borderId="0" xfId="1"/>
    <xf numFmtId="0" fontId="0" fillId="0" borderId="0" xfId="0" applyAlignment="1">
      <alignment horizontal="right"/>
    </xf>
    <xf numFmtId="9" fontId="0" fillId="0" borderId="0" xfId="0" applyNumberFormat="1"/>
    <xf numFmtId="0" fontId="1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A61F1-3DBE-D24F-9B06-8F957A2E94BC}">
  <dimension ref="B2:H7"/>
  <sheetViews>
    <sheetView tabSelected="1" zoomScale="160" zoomScaleNormal="160" workbookViewId="0">
      <selection activeCell="H5" sqref="H5"/>
    </sheetView>
  </sheetViews>
  <sheetFormatPr defaultColWidth="11" defaultRowHeight="14.25"/>
  <sheetData>
    <row r="2" spans="2:8">
      <c r="B2" s="6" t="s">
        <v>32</v>
      </c>
      <c r="F2" t="s">
        <v>0</v>
      </c>
      <c r="G2">
        <v>2.41</v>
      </c>
    </row>
    <row r="3" spans="2:8">
      <c r="F3" t="s">
        <v>1</v>
      </c>
      <c r="G3" s="2">
        <v>214227.80799999999</v>
      </c>
      <c r="H3" t="s">
        <v>11</v>
      </c>
    </row>
    <row r="4" spans="2:8">
      <c r="F4" t="s">
        <v>2</v>
      </c>
      <c r="G4" s="2">
        <f>G3*G2</f>
        <v>516289.01728000003</v>
      </c>
      <c r="H4" s="2"/>
    </row>
    <row r="5" spans="2:8">
      <c r="F5" t="s">
        <v>3</v>
      </c>
      <c r="G5" s="2">
        <v>91241.7</v>
      </c>
      <c r="H5" t="s">
        <v>11</v>
      </c>
    </row>
    <row r="6" spans="2:8">
      <c r="F6" t="s">
        <v>4</v>
      </c>
      <c r="G6" s="2">
        <v>149924</v>
      </c>
      <c r="H6" t="s">
        <v>11</v>
      </c>
    </row>
    <row r="7" spans="2:8" ht="15">
      <c r="F7" s="1" t="s">
        <v>5</v>
      </c>
      <c r="G7" s="2">
        <f>G4-G5+G6</f>
        <v>574971.31728000008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2E09F-8769-FB42-A842-0A22B7013271}">
  <dimension ref="A1:N21"/>
  <sheetViews>
    <sheetView zoomScale="145" zoomScaleNormal="145" workbookViewId="0">
      <pane xSplit="2" ySplit="2" topLeftCell="H3" activePane="bottomRight" state="frozen"/>
      <selection pane="topRight" activeCell="C1" sqref="C1"/>
      <selection pane="bottomLeft" activeCell="A3" sqref="A3"/>
      <selection pane="bottomRight" activeCell="O21" sqref="O21"/>
    </sheetView>
  </sheetViews>
  <sheetFormatPr defaultColWidth="11" defaultRowHeight="14.25"/>
  <cols>
    <col min="1" max="1" width="4.625" bestFit="1" customWidth="1"/>
    <col min="2" max="2" width="17.75" bestFit="1" customWidth="1"/>
  </cols>
  <sheetData>
    <row r="1" spans="1:14">
      <c r="A1" s="3" t="s">
        <v>6</v>
      </c>
    </row>
    <row r="2" spans="1:14" s="4" customFormat="1">
      <c r="B2" s="4" t="s">
        <v>29</v>
      </c>
      <c r="F2" s="4" t="s">
        <v>8</v>
      </c>
      <c r="G2" s="4" t="s">
        <v>12</v>
      </c>
      <c r="H2" s="4" t="s">
        <v>13</v>
      </c>
      <c r="I2" s="4" t="s">
        <v>14</v>
      </c>
      <c r="J2" s="4" t="s">
        <v>9</v>
      </c>
      <c r="K2" s="4" t="s">
        <v>10</v>
      </c>
      <c r="L2" s="4" t="s">
        <v>11</v>
      </c>
      <c r="M2" s="4" t="s">
        <v>15</v>
      </c>
      <c r="N2" s="4" t="s">
        <v>16</v>
      </c>
    </row>
    <row r="3" spans="1:14" ht="15">
      <c r="B3" s="1" t="s">
        <v>7</v>
      </c>
      <c r="H3" s="2">
        <v>3041.0070000000001</v>
      </c>
      <c r="I3" s="2"/>
      <c r="J3" s="2"/>
      <c r="K3" s="2"/>
      <c r="L3" s="2">
        <v>3185.7779999999998</v>
      </c>
      <c r="M3" s="2"/>
      <c r="N3" s="2"/>
    </row>
    <row r="4" spans="1:14">
      <c r="B4" t="s">
        <v>17</v>
      </c>
      <c r="H4" s="2">
        <v>1703.5530000000001</v>
      </c>
      <c r="I4" s="2"/>
      <c r="J4" s="2"/>
      <c r="K4" s="2"/>
      <c r="L4" s="2">
        <v>9283.26</v>
      </c>
      <c r="M4" s="2"/>
      <c r="N4" s="2"/>
    </row>
    <row r="5" spans="1:14">
      <c r="B5" t="s">
        <v>18</v>
      </c>
      <c r="H5" s="2">
        <f>H3-H4</f>
        <v>1337.454</v>
      </c>
      <c r="I5" s="2"/>
      <c r="J5" s="2"/>
      <c r="K5" s="2"/>
      <c r="L5" s="2">
        <f>L3-L4</f>
        <v>-6097.482</v>
      </c>
      <c r="M5" s="2"/>
      <c r="N5" s="2"/>
    </row>
    <row r="6" spans="1:14">
      <c r="B6" t="s">
        <v>19</v>
      </c>
      <c r="H6" s="2">
        <v>1821.6579999999999</v>
      </c>
      <c r="I6" s="2"/>
      <c r="J6" s="2"/>
      <c r="K6" s="2"/>
      <c r="L6" s="2">
        <v>1232.3330000000001</v>
      </c>
      <c r="M6" s="2"/>
      <c r="N6" s="2"/>
    </row>
    <row r="7" spans="1:14">
      <c r="B7" t="s">
        <v>20</v>
      </c>
      <c r="H7" s="2">
        <v>4612.8239999999996</v>
      </c>
      <c r="I7" s="2"/>
      <c r="J7" s="2"/>
      <c r="K7" s="2"/>
      <c r="L7" s="2">
        <v>2735.4189999999999</v>
      </c>
      <c r="M7" s="2"/>
      <c r="N7" s="2"/>
    </row>
    <row r="8" spans="1:14">
      <c r="B8" t="s">
        <v>21</v>
      </c>
      <c r="H8" s="2">
        <v>6434.482</v>
      </c>
      <c r="I8" s="2"/>
      <c r="J8" s="2"/>
      <c r="K8" s="2"/>
      <c r="L8" s="2">
        <v>3967.752</v>
      </c>
      <c r="M8" s="2"/>
      <c r="N8" s="2"/>
    </row>
    <row r="9" spans="1:14">
      <c r="B9" t="s">
        <v>22</v>
      </c>
      <c r="H9" s="2">
        <f>H5-H8</f>
        <v>-5097.0280000000002</v>
      </c>
      <c r="I9" s="2"/>
      <c r="J9" s="2"/>
      <c r="K9" s="2"/>
      <c r="L9" s="2">
        <f>L5-L8</f>
        <v>-10065.234</v>
      </c>
      <c r="M9" s="2"/>
      <c r="N9" s="2"/>
    </row>
    <row r="10" spans="1:14">
      <c r="B10" t="s">
        <v>23</v>
      </c>
      <c r="H10" s="2">
        <v>-187.57400000000001</v>
      </c>
      <c r="I10" s="2"/>
      <c r="J10" s="2"/>
      <c r="K10" s="2"/>
      <c r="L10" s="2">
        <v>-28.888000000000002</v>
      </c>
      <c r="M10" s="2"/>
      <c r="N10" s="2"/>
    </row>
    <row r="11" spans="1:14">
      <c r="B11" t="s">
        <v>24</v>
      </c>
      <c r="H11" s="2">
        <f>H9+H10</f>
        <v>-5284.6019999999999</v>
      </c>
      <c r="I11" s="2"/>
      <c r="J11" s="2"/>
      <c r="K11" s="2"/>
      <c r="L11" s="2">
        <f>L9+L10</f>
        <v>-10094.122000000001</v>
      </c>
      <c r="M11" s="2"/>
      <c r="N11" s="2"/>
    </row>
    <row r="12" spans="1:14">
      <c r="B12" t="s">
        <v>25</v>
      </c>
      <c r="H12" s="2">
        <v>0</v>
      </c>
      <c r="I12" s="2"/>
      <c r="J12" s="2"/>
      <c r="K12" s="2"/>
      <c r="L12" s="2">
        <v>0</v>
      </c>
      <c r="M12" s="2"/>
      <c r="N12" s="2"/>
    </row>
    <row r="13" spans="1:14">
      <c r="B13" t="s">
        <v>26</v>
      </c>
      <c r="H13" s="2">
        <f>H11-H12</f>
        <v>-5284.6019999999999</v>
      </c>
      <c r="I13" s="2"/>
      <c r="J13" s="2"/>
      <c r="K13" s="2"/>
      <c r="L13" s="2">
        <f>L11-L12</f>
        <v>-10094.122000000001</v>
      </c>
      <c r="M13" s="2"/>
      <c r="N13" s="2"/>
    </row>
    <row r="14" spans="1:14">
      <c r="B14" t="s">
        <v>27</v>
      </c>
      <c r="H14" s="2">
        <f>H13/H15</f>
        <v>-4.5111841916337617E-2</v>
      </c>
      <c r="I14" s="2"/>
      <c r="J14" s="2"/>
      <c r="K14" s="2"/>
      <c r="L14" s="2">
        <f>L13/L15</f>
        <v>-5.1897800286341396E-2</v>
      </c>
      <c r="M14" s="2"/>
      <c r="N14" s="2"/>
    </row>
    <row r="15" spans="1:14">
      <c r="B15" t="s">
        <v>1</v>
      </c>
      <c r="H15" s="2">
        <v>117144.452</v>
      </c>
      <c r="I15" s="2"/>
      <c r="J15" s="2"/>
      <c r="K15" s="2"/>
      <c r="L15" s="2">
        <v>194499.997</v>
      </c>
      <c r="M15" s="2"/>
      <c r="N15" s="2"/>
    </row>
    <row r="19" spans="2:12">
      <c r="B19" t="s">
        <v>28</v>
      </c>
      <c r="L19" s="5">
        <f>H3/L3-1</f>
        <v>-4.544290280113672E-2</v>
      </c>
    </row>
    <row r="20" spans="2:12">
      <c r="B20" t="s">
        <v>30</v>
      </c>
      <c r="H20" s="5">
        <f>H5/H3</f>
        <v>0.43980628785135972</v>
      </c>
      <c r="L20" s="5">
        <f>L5/L3</f>
        <v>-1.913969523300117</v>
      </c>
    </row>
    <row r="21" spans="2:12">
      <c r="B21" t="s">
        <v>31</v>
      </c>
      <c r="H21" s="5">
        <f>H9/H3</f>
        <v>-1.6760987396609084</v>
      </c>
      <c r="L21" s="5">
        <f>L9/L3</f>
        <v>-3.1594273047274486</v>
      </c>
    </row>
  </sheetData>
  <hyperlinks>
    <hyperlink ref="A1" location="Main!A1" display="Main" xr:uid="{1AAF4709-D673-442F-BE1D-9206F05CA73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Rogelio Rivera</dc:creator>
  <cp:lastModifiedBy>Rogelio Rivera</cp:lastModifiedBy>
  <dcterms:created xsi:type="dcterms:W3CDTF">2025-01-10T01:32:45Z</dcterms:created>
  <dcterms:modified xsi:type="dcterms:W3CDTF">2025-01-12T20:32:01Z</dcterms:modified>
</cp:coreProperties>
</file>