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30" yWindow="105" windowWidth="14415" windowHeight="12255" tabRatio="594" activeTab="1"/>
  </bookViews>
  <sheets>
    <sheet name="Datos" sheetId="77" r:id="rId1"/>
    <sheet name="Anexo Cargos" sheetId="74" r:id="rId2"/>
  </sheets>
  <externalReferences>
    <externalReference r:id="rId3"/>
    <externalReference r:id="rId4"/>
  </externalReferences>
  <definedNames>
    <definedName name="_Fill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xlnm.Print_Area" localSheetId="1">'Anexo Cargos'!$B$1:$N$137</definedName>
    <definedName name="_xlnm.Print_Area" localSheetId="0">Datos!$A$1:$Q$61</definedName>
    <definedName name="DefectTypesDatabaseRange">[1]DefectTypes!$A$1:$B$19</definedName>
    <definedName name="GoalsDatabaseRange">[1]Goals!$A$2:$F$16</definedName>
    <definedName name="IRTLDatabaseRange">[1]IRTL!$A$6:$K$6</definedName>
    <definedName name="LOGDDatabaseRange">[1]LOGD!$A$6:$L$33</definedName>
    <definedName name="LOGTDatabaseRange">[1]LOGT!$A$6:$I$71</definedName>
    <definedName name="PhasesDatabaseRange">[1]Phases!$A$1:$E$25</definedName>
    <definedName name="ScheduleDatabaseRange">[1]Schedule!$A$7:$AS$22</definedName>
    <definedName name="SUMSDatabaseRange">[1]SUMS!$A$7:$ER$53</definedName>
    <definedName name="TaskDatabaseRange">[1]Task!$A$7:$AL$282</definedName>
    <definedName name="TeamDatabaseRange">[1]Team!$A$1:$K$6</definedName>
    <definedName name="wrn.Datos._.Garantizados._.CFE." hidden="1">{"Modelo Matematico",#N/A,FALSE,"PANTALLA"}</definedName>
  </definedNames>
  <calcPr calcId="145621"/>
</workbook>
</file>

<file path=xl/calcChain.xml><?xml version="1.0" encoding="utf-8"?>
<calcChain xmlns="http://schemas.openxmlformats.org/spreadsheetml/2006/main">
  <c r="G19" i="74" l="1"/>
  <c r="I10" i="74" l="1"/>
  <c r="B20" i="77" l="1"/>
  <c r="B38" i="77"/>
  <c r="J27" i="77"/>
  <c r="J21" i="77"/>
  <c r="B31" i="77" l="1"/>
  <c r="B32" i="77" s="1"/>
  <c r="B21" i="77" l="1"/>
  <c r="C16" i="74"/>
  <c r="B36" i="77" l="1"/>
  <c r="B35" i="77"/>
  <c r="B34" i="77"/>
  <c r="B30" i="77"/>
  <c r="B29" i="77"/>
  <c r="B28" i="77"/>
  <c r="B25" i="77"/>
  <c r="B24" i="77"/>
  <c r="B23" i="77"/>
  <c r="B19" i="77"/>
  <c r="B12" i="77"/>
  <c r="B11" i="77"/>
  <c r="B10" i="77"/>
  <c r="J29" i="77" l="1"/>
  <c r="J28" i="77"/>
  <c r="J47" i="77"/>
  <c r="J46" i="77"/>
  <c r="J45" i="77"/>
  <c r="J35" i="77"/>
  <c r="J34" i="77"/>
  <c r="B7" i="77"/>
  <c r="J41" i="77" l="1"/>
  <c r="J39" i="77"/>
  <c r="J40" i="77"/>
  <c r="J33" i="77"/>
  <c r="J22" i="77"/>
  <c r="B37" i="77"/>
  <c r="M101" i="74" l="1"/>
  <c r="L101" i="74"/>
  <c r="I101" i="74"/>
  <c r="I99" i="74"/>
  <c r="F48" i="74"/>
  <c r="G87" i="74"/>
  <c r="F33" i="74"/>
  <c r="F54" i="74"/>
  <c r="F49" i="74"/>
  <c r="G88" i="74"/>
  <c r="F55" i="74"/>
  <c r="F50" i="74"/>
  <c r="G89" i="74"/>
  <c r="F56" i="74"/>
  <c r="I97" i="74"/>
  <c r="I95" i="74"/>
  <c r="K90" i="74"/>
  <c r="K91" i="74"/>
  <c r="J91" i="74"/>
  <c r="I91" i="74"/>
  <c r="J90" i="74"/>
  <c r="I90" i="74"/>
  <c r="L97" i="74"/>
  <c r="L29" i="74"/>
  <c r="L43" i="74"/>
  <c r="L30" i="74"/>
  <c r="L44" i="74"/>
  <c r="J49" i="74"/>
  <c r="G92" i="74"/>
  <c r="G99" i="74"/>
  <c r="M95" i="74"/>
  <c r="M97" i="74"/>
  <c r="H99" i="74"/>
  <c r="D99" i="74"/>
  <c r="H47" i="74"/>
  <c r="K86" i="74" s="1"/>
  <c r="F25" i="74"/>
  <c r="F32" i="74"/>
  <c r="F37" i="74"/>
  <c r="F45" i="74"/>
  <c r="L39" i="74"/>
  <c r="L38" i="74"/>
  <c r="L37" i="74"/>
  <c r="L41" i="74"/>
  <c r="F38" i="74"/>
  <c r="F39" i="74"/>
  <c r="L32" i="74"/>
  <c r="M99" i="74" s="1"/>
  <c r="L33" i="74"/>
  <c r="L27" i="74"/>
  <c r="L26" i="74"/>
  <c r="L25" i="74"/>
  <c r="F31" i="74"/>
  <c r="F26" i="74"/>
  <c r="F27" i="74"/>
  <c r="G21" i="74"/>
  <c r="G20" i="74"/>
  <c r="L4" i="74"/>
  <c r="L56" i="74" l="1"/>
  <c r="F29" i="74"/>
  <c r="J88" i="74"/>
  <c r="J87" i="74"/>
  <c r="L55" i="74"/>
  <c r="L58" i="74" s="1"/>
  <c r="G97" i="74" s="1"/>
  <c r="J89" i="74"/>
  <c r="J92" i="74"/>
  <c r="F58" i="74"/>
  <c r="L95" i="74" s="1"/>
  <c r="F41" i="74"/>
  <c r="F60" i="74"/>
  <c r="G95" i="74" l="1"/>
  <c r="G101" i="74" s="1"/>
  <c r="B57" i="77" s="1"/>
  <c r="L84" i="74" l="1"/>
</calcChain>
</file>

<file path=xl/sharedStrings.xml><?xml version="1.0" encoding="utf-8"?>
<sst xmlns="http://schemas.openxmlformats.org/spreadsheetml/2006/main" count="253" uniqueCount="118">
  <si>
    <t>TOTAL</t>
  </si>
  <si>
    <t>Pesos</t>
  </si>
  <si>
    <t>Pesos/MWh</t>
  </si>
  <si>
    <t>Mes Facturación:</t>
  </si>
  <si>
    <t>Remitir a:</t>
  </si>
  <si>
    <t>Facturado a:</t>
  </si>
  <si>
    <t>KWh</t>
  </si>
  <si>
    <t>Demanda Punta (KW)</t>
  </si>
  <si>
    <t>Demanda Intermedia (KW)</t>
  </si>
  <si>
    <t>Demanda Base (KW)</t>
  </si>
  <si>
    <t xml:space="preserve">Energía Punta </t>
  </si>
  <si>
    <t>Energía Base</t>
  </si>
  <si>
    <t xml:space="preserve">Energía Total </t>
  </si>
  <si>
    <t>Energía Intermedia</t>
  </si>
  <si>
    <t>Precio Demanda</t>
  </si>
  <si>
    <t>KW</t>
  </si>
  <si>
    <t>Energía Total Consumida por el Socio</t>
  </si>
  <si>
    <t xml:space="preserve">Demanda Punta </t>
  </si>
  <si>
    <t>Demanda Intermedia</t>
  </si>
  <si>
    <t>Demanda Base</t>
  </si>
  <si>
    <t>Tarifa Base de Comparación</t>
  </si>
  <si>
    <t>Precio Punta</t>
  </si>
  <si>
    <t xml:space="preserve"> (Pesos/KWh)</t>
  </si>
  <si>
    <t xml:space="preserve"> (Pesos/KW mes)</t>
  </si>
  <si>
    <t>Precio Intermedia</t>
  </si>
  <si>
    <t>Precio Base</t>
  </si>
  <si>
    <t>Energía Consumida por el Socio Suministrada por CFE</t>
  </si>
  <si>
    <t>RFC</t>
  </si>
  <si>
    <t>PRECIOS CFE</t>
  </si>
  <si>
    <t>Energía CFE (KWh)</t>
  </si>
  <si>
    <t>Energía CFE Año anterior (KWh)</t>
  </si>
  <si>
    <t>Factor Potencia</t>
  </si>
  <si>
    <t>Demanda Evitada</t>
  </si>
  <si>
    <t>Energía Punta (KWh)</t>
  </si>
  <si>
    <t>Energía Intermedia (KWh)</t>
  </si>
  <si>
    <t>Energía Base (KWh)</t>
  </si>
  <si>
    <t>CFE</t>
  </si>
  <si>
    <t>Descuento Término Energía BASE(%)</t>
  </si>
  <si>
    <t>Descuento Término Energía INTERMEDIA (%)</t>
  </si>
  <si>
    <t>Descuento Término Energía PUNTA (%)</t>
  </si>
  <si>
    <t>Descuento Término Demanda (%)</t>
  </si>
  <si>
    <t>Bono por Demanda Evitada</t>
  </si>
  <si>
    <t>Cargo por Energía Eléctrica Suministrada</t>
  </si>
  <si>
    <t>Energía Punta Año Anterior</t>
  </si>
  <si>
    <t>Demanda Punta Año Anterior</t>
  </si>
  <si>
    <t>Energía Punta Facturada</t>
  </si>
  <si>
    <t>Mes de Facturación</t>
  </si>
  <si>
    <t>Cliente</t>
  </si>
  <si>
    <t>Dirección 1</t>
  </si>
  <si>
    <t>Dirección 2</t>
  </si>
  <si>
    <t>Horas Punta Año Anterior</t>
  </si>
  <si>
    <t>Horas Punta</t>
  </si>
  <si>
    <t>kWh</t>
  </si>
  <si>
    <t>kW</t>
  </si>
  <si>
    <t>Total Socio</t>
  </si>
  <si>
    <t>Horas Punta Mes</t>
  </si>
  <si>
    <t>Bonificación/Cargo por Factor de Potencia</t>
  </si>
  <si>
    <t>Demanda Punta</t>
  </si>
  <si>
    <t>Ps/kWh</t>
  </si>
  <si>
    <t>Ps/kW Mes</t>
  </si>
  <si>
    <t>Demanda Facturable (con descuento)</t>
  </si>
  <si>
    <t>Demanda Facturable (sin descuento)</t>
  </si>
  <si>
    <t>Demanda Facturable con descuento</t>
  </si>
  <si>
    <t>Demanda Facturable sin descuento</t>
  </si>
  <si>
    <t>Diferencia Demandas con Descuento</t>
  </si>
  <si>
    <t>Diferencia Demandas sin Descuento</t>
  </si>
  <si>
    <t>Ajuste por corrección de Datos</t>
  </si>
  <si>
    <t>Total Factura</t>
  </si>
  <si>
    <t>Precio Porteo Variable</t>
  </si>
  <si>
    <t>Precio Porteo Fijo</t>
  </si>
  <si>
    <t>Horas del Mes</t>
  </si>
  <si>
    <t>Minimo del Porteo Varialble</t>
  </si>
  <si>
    <t>Minimo del Porteo Fijo</t>
  </si>
  <si>
    <t>Factor de Ajuste Multiplicativo Sobre la Energia</t>
  </si>
  <si>
    <t>Factor de Reducción Sobre la Energia Icremental</t>
  </si>
  <si>
    <t>Factor de Reduccion Sobre la Demanda Incremental</t>
  </si>
  <si>
    <t>Factor de Reducción Sobre Energia Suministrada</t>
  </si>
  <si>
    <t>Demanda Punta Incremental</t>
  </si>
  <si>
    <t>Pago Mínimo por Capacidad Contratada</t>
  </si>
  <si>
    <t>San Luis Metal Forming S.A. de C.V. ( Planta San Luis Potosi)</t>
  </si>
  <si>
    <t xml:space="preserve">FRANKFURT , No. 201 , LOGISTIK </t>
  </si>
  <si>
    <t>SAN LUIS POTOSI, San Luis Potosí, San Luis Potosí, C.P. 79526</t>
  </si>
  <si>
    <t>SLM101222EI4</t>
  </si>
  <si>
    <t>NO</t>
  </si>
  <si>
    <t>Iberdrola Energía del Golfo, S.A. de C.V</t>
  </si>
  <si>
    <t>Energía Total Suministrada por IEG</t>
  </si>
  <si>
    <t>Capacidad Máxima a suministrar por IEG</t>
  </si>
  <si>
    <t>IEG</t>
  </si>
  <si>
    <t>Energía IEG (KWh)</t>
  </si>
  <si>
    <t>Energía IEG Año anterior (KWh)</t>
  </si>
  <si>
    <t>Energía Consumida por el Socio Suministrada por IEG</t>
  </si>
  <si>
    <t>Facturación de la Energía Suministrada por IEG</t>
  </si>
  <si>
    <t>PRECIOS IEG</t>
  </si>
  <si>
    <t>HS</t>
  </si>
  <si>
    <t>Dato pag cfe que cambia de acurdo a tarifa y región</t>
  </si>
  <si>
    <t xml:space="preserve"> LOMAS DE CHAPULTEPEC I SECCION, MIGUEL HIDALGO
</t>
  </si>
  <si>
    <t xml:space="preserve"> CIUDAD DE MEXICO , C.P. 11000</t>
  </si>
  <si>
    <t xml:space="preserve">IEG0411044M5
</t>
  </si>
  <si>
    <t>BOULEVARD MANUEL AVILA CAMACHO, No.24, piso 19</t>
  </si>
  <si>
    <t>FRI</t>
  </si>
  <si>
    <t>FRB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</si>
  <si>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</si>
  <si>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</si>
  <si>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</si>
  <si>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</si>
  <si>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</si>
  <si>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</si>
  <si>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</si>
  <si>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</si>
  <si>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</si>
  <si>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</si>
  <si>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</si>
  <si>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</si>
  <si>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 xml:space="preserve"> </t>
  </si>
  <si>
    <t>Descuento Término Energía PUNTA</t>
  </si>
  <si>
    <t>Descuento Término Energía INTERMEDIA</t>
  </si>
  <si>
    <t>Descuento Término Energía BASE</t>
  </si>
  <si>
    <t>Descuento Término Demanda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</si>
</sst>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43" formatCode="_-* #,##0.00_-;\-* #,##0.00_-;_-* &quot;-&quot;??_-;_-@_-"/>
    <numFmt numFmtId="164" formatCode="_(* #,##0.00_);_(* \(#,##0.00\);_(* &quot;-&quot;??_);_(@_)"/>
    <numFmt numFmtId="165" formatCode="_(* #,##0.0_);_(* \(#,##0.0\);_(* &quot;-&quot;??_);_(@_)"/>
    <numFmt numFmtId="166" formatCode="0.00000"/>
    <numFmt numFmtId="167" formatCode="mmmm\ yyyy"/>
    <numFmt numFmtId="168" formatCode="#,##0.000"/>
    <numFmt numFmtId="169" formatCode="0.000"/>
    <numFmt numFmtId="170" formatCode="0.0%"/>
    <numFmt numFmtId="171" formatCode="_-[$€-2]* #,##0.00_-;\-[$€-2]* #,##0.00_-;_-[$€-2]* &quot;-&quot;??_-"/>
    <numFmt numFmtId="172" formatCode="_-* #,##0_-;\-* #,##0_-;_-* &quot;-&quot;??_-;_-@_-"/>
    <numFmt numFmtId="173" formatCode="#,##0.0"/>
    <numFmt numFmtId="174" formatCode="#,##0_ ;\-#,##0\ "/>
    <numFmt numFmtId="175" formatCode="General_)"/>
    <numFmt numFmtId="176" formatCode="0.00_)"/>
    <numFmt numFmtId="177" formatCode="_(* #,##0.0_);_(* \(#,##0.00\);_(* &quot;-&quot;??_);_(@_)"/>
    <numFmt numFmtId="178" formatCode="&quot;fl&quot;#,##0_);\(&quot;fl&quot;#,##0\)"/>
    <numFmt numFmtId="179" formatCode="&quot;fl&quot;#,##0_);[Red]\(&quot;fl&quot;#,##0\)"/>
    <numFmt numFmtId="180" formatCode="&quot;fl&quot;#,##0.00_);\(&quot;fl&quot;#,##0.00\)"/>
    <numFmt numFmtId="181" formatCode="&quot;fl&quot;#,##0.00_);[Red]\(&quot;fl&quot;#,##0.00\)"/>
    <numFmt numFmtId="182" formatCode="_(&quot;fl&quot;* #,##0_);_(&quot;fl&quot;* \(#,##0\);_(&quot;fl&quot;* &quot;-&quot;_);_(@_)"/>
    <numFmt numFmtId="183" formatCode="\60\4\7\:"/>
    <numFmt numFmtId="184" formatCode="#,##0.00;[Red]\(\-#,##0.00\)"/>
    <numFmt numFmtId="185" formatCode="_-* #,##0.00000000_-;\-* #,##0.00000000_-;_-* &quot;-&quot;??_-;_-@_-"/>
    <numFmt numFmtId="186" formatCode="_-* #,##0.000000000_-;\-* #,##0.000000000_-;_-* &quot;-&quot;??_-;_-@_-"/>
    <numFmt numFmtId="187" formatCode="##0.00\ %;[Red]\(\-##0.00\ %\)"/>
  </numFmts>
  <fonts count="3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8"/>
      <name val="Tahoma"/>
      <family val="2"/>
    </font>
    <font>
      <sz val="10"/>
      <name val="Tahoma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i/>
      <u/>
      <sz val="12"/>
      <name val="Arial"/>
      <family val="2"/>
    </font>
    <font>
      <sz val="9"/>
      <name val="Times New Roman"/>
      <family val="1"/>
    </font>
    <font>
      <b/>
      <sz val="8"/>
      <name val="Modern"/>
      <family val="3"/>
      <charset val="255"/>
    </font>
    <font>
      <sz val="10"/>
      <color indexed="8"/>
      <name val="Arial"/>
      <family val="2"/>
    </font>
    <font>
      <u/>
      <sz val="8"/>
      <color indexed="12"/>
      <name val="Times New Roman"/>
      <family val="1"/>
    </font>
    <font>
      <b/>
      <i/>
      <sz val="16"/>
      <name val="Helv"/>
    </font>
    <font>
      <u/>
      <sz val="8"/>
      <name val="Arial"/>
      <family val="2"/>
    </font>
    <font>
      <u val="singleAccounting"/>
      <sz val="10"/>
      <name val="Arial"/>
      <family val="2"/>
    </font>
    <font>
      <sz val="11"/>
      <name val="Tahoma"/>
      <family val="2"/>
    </font>
    <font>
      <b/>
      <sz val="11"/>
      <name val="Tahoma"/>
      <family val="2"/>
    </font>
    <font>
      <b/>
      <i/>
      <u/>
      <sz val="11"/>
      <name val="Arial"/>
      <family val="2"/>
    </font>
    <font>
      <b/>
      <sz val="11"/>
      <name val="Arial"/>
      <family val="2"/>
    </font>
    <font>
      <sz val="12"/>
      <name val="Tahoma"/>
      <family val="2"/>
    </font>
    <font>
      <b/>
      <sz val="12"/>
      <name val="Tahoma"/>
      <family val="2"/>
    </font>
    <font>
      <b/>
      <sz val="11"/>
      <color indexed="10"/>
      <name val="Arial"/>
      <family val="2"/>
    </font>
    <font>
      <b/>
      <sz val="11"/>
      <color indexed="48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30"/>
      </left>
      <right/>
      <top style="thin">
        <color indexed="30"/>
      </top>
      <bottom style="thin">
        <color indexed="30"/>
      </bottom>
      <diagonal/>
    </border>
    <border>
      <left/>
      <right/>
      <top style="thin">
        <color indexed="30"/>
      </top>
      <bottom style="thin">
        <color indexed="30"/>
      </bottom>
      <diagonal/>
    </border>
    <border>
      <left/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30"/>
      </left>
      <right/>
      <top style="thin">
        <color indexed="30"/>
      </top>
      <bottom/>
      <diagonal/>
    </border>
    <border>
      <left/>
      <right/>
      <top style="thin">
        <color indexed="30"/>
      </top>
      <bottom/>
      <diagonal/>
    </border>
    <border>
      <left/>
      <right style="thin">
        <color indexed="30"/>
      </right>
      <top style="thin">
        <color indexed="30"/>
      </top>
      <bottom/>
      <diagonal/>
    </border>
    <border>
      <left style="thin">
        <color indexed="30"/>
      </left>
      <right/>
      <top/>
      <bottom/>
      <diagonal/>
    </border>
    <border>
      <left/>
      <right style="thin">
        <color indexed="30"/>
      </right>
      <top/>
      <bottom/>
      <diagonal/>
    </border>
    <border>
      <left style="thin">
        <color indexed="30"/>
      </left>
      <right/>
      <top/>
      <bottom style="thin">
        <color indexed="30"/>
      </bottom>
      <diagonal/>
    </border>
    <border>
      <left/>
      <right/>
      <top/>
      <bottom style="thin">
        <color indexed="30"/>
      </bottom>
      <diagonal/>
    </border>
    <border>
      <left/>
      <right style="thin">
        <color indexed="30"/>
      </right>
      <top/>
      <bottom style="thin">
        <color indexed="30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</borders>
  <cellStyleXfs count="50">
    <xf numFmtId="0" fontId="0" fillId="0" borderId="0"/>
    <xf numFmtId="177" fontId="13" fillId="0" borderId="0" applyFill="0" applyBorder="0" applyAlignment="0"/>
    <xf numFmtId="175" fontId="13" fillId="0" borderId="0" applyFill="0" applyBorder="0" applyAlignment="0"/>
    <xf numFmtId="169" fontId="13" fillId="0" borderId="0" applyFill="0" applyBorder="0" applyAlignment="0"/>
    <xf numFmtId="178" fontId="13" fillId="0" borderId="0" applyFill="0" applyBorder="0" applyAlignment="0"/>
    <xf numFmtId="179" fontId="13" fillId="0" borderId="0" applyFill="0" applyBorder="0" applyAlignment="0"/>
    <xf numFmtId="177" fontId="13" fillId="0" borderId="0" applyFill="0" applyBorder="0" applyAlignment="0"/>
    <xf numFmtId="180" fontId="13" fillId="0" borderId="0" applyFill="0" applyBorder="0" applyAlignment="0"/>
    <xf numFmtId="175" fontId="13" fillId="0" borderId="0" applyFill="0" applyBorder="0" applyAlignment="0"/>
    <xf numFmtId="0" fontId="14" fillId="0" borderId="0" applyFont="0" applyFill="0" applyBorder="0" applyAlignment="0" applyProtection="0"/>
    <xf numFmtId="177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0" fontId="14" fillId="0" borderId="0" applyFont="0" applyFill="0" applyBorder="0" applyAlignment="0" applyProtection="0"/>
    <xf numFmtId="175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4" fontId="15" fillId="0" borderId="0" applyFill="0" applyBorder="0" applyAlignment="0"/>
    <xf numFmtId="38" fontId="6" fillId="0" borderId="1">
      <alignment vertical="center"/>
    </xf>
    <xf numFmtId="177" fontId="13" fillId="0" borderId="0" applyFill="0" applyBorder="0" applyAlignment="0"/>
    <xf numFmtId="175" fontId="13" fillId="0" borderId="0" applyFill="0" applyBorder="0" applyAlignment="0"/>
    <xf numFmtId="177" fontId="13" fillId="0" borderId="0" applyFill="0" applyBorder="0" applyAlignment="0"/>
    <xf numFmtId="180" fontId="13" fillId="0" borderId="0" applyFill="0" applyBorder="0" applyAlignment="0"/>
    <xf numFmtId="175" fontId="13" fillId="0" borderId="0" applyFill="0" applyBorder="0" applyAlignment="0"/>
    <xf numFmtId="171" fontId="1" fillId="0" borderId="0" applyFont="0" applyFill="0" applyBorder="0" applyAlignment="0" applyProtection="0"/>
    <xf numFmtId="38" fontId="4" fillId="2" borderId="0" applyNumberFormat="0" applyBorder="0" applyAlignment="0" applyProtection="0"/>
    <xf numFmtId="0" fontId="9" fillId="0" borderId="2" applyNumberFormat="0" applyAlignment="0" applyProtection="0">
      <alignment horizontal="left" vertical="center"/>
    </xf>
    <xf numFmtId="0" fontId="9" fillId="0" borderId="3">
      <alignment horizontal="left" vertical="center"/>
    </xf>
    <xf numFmtId="0" fontId="16" fillId="0" borderId="0" applyNumberFormat="0" applyFill="0" applyBorder="0" applyAlignment="0" applyProtection="0">
      <alignment vertical="top"/>
      <protection locked="0"/>
    </xf>
    <xf numFmtId="10" fontId="4" fillId="3" borderId="4" applyNumberFormat="0" applyBorder="0" applyAlignment="0" applyProtection="0"/>
    <xf numFmtId="177" fontId="13" fillId="0" borderId="0" applyFill="0" applyBorder="0" applyAlignment="0"/>
    <xf numFmtId="175" fontId="13" fillId="0" borderId="0" applyFill="0" applyBorder="0" applyAlignment="0"/>
    <xf numFmtId="177" fontId="13" fillId="0" borderId="0" applyFill="0" applyBorder="0" applyAlignment="0"/>
    <xf numFmtId="180" fontId="13" fillId="0" borderId="0" applyFill="0" applyBorder="0" applyAlignment="0"/>
    <xf numFmtId="175" fontId="13" fillId="0" borderId="0" applyFill="0" applyBorder="0" applyAlignment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0" borderId="0"/>
    <xf numFmtId="176" fontId="17" fillId="0" borderId="0"/>
    <xf numFmtId="179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10" fontId="1" fillId="0" borderId="0" applyFont="0" applyFill="0" applyBorder="0" applyAlignment="0" applyProtection="0"/>
    <xf numFmtId="181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177" fontId="13" fillId="0" borderId="0" applyFill="0" applyBorder="0" applyAlignment="0"/>
    <xf numFmtId="175" fontId="13" fillId="0" borderId="0" applyFill="0" applyBorder="0" applyAlignment="0"/>
    <xf numFmtId="177" fontId="13" fillId="0" borderId="0" applyFill="0" applyBorder="0" applyAlignment="0"/>
    <xf numFmtId="180" fontId="13" fillId="0" borderId="0" applyFill="0" applyBorder="0" applyAlignment="0"/>
    <xf numFmtId="175" fontId="13" fillId="0" borderId="0" applyFill="0" applyBorder="0" applyAlignment="0"/>
    <xf numFmtId="49" fontId="15" fillId="0" borderId="0" applyFill="0" applyBorder="0" applyAlignment="0"/>
    <xf numFmtId="181" fontId="13" fillId="0" borderId="0" applyFill="0" applyBorder="0" applyAlignment="0"/>
    <xf numFmtId="182" fontId="13" fillId="0" borderId="0" applyFill="0" applyBorder="0" applyAlignment="0"/>
  </cellStyleXfs>
  <cellXfs count="162">
    <xf numFmtId="0" fontId="0" fillId="0" borderId="0" xfId="0"/>
    <xf numFmtId="0" fontId="2" fillId="0" borderId="0" xfId="0" applyFont="1"/>
    <xf numFmtId="0" fontId="0" fillId="4" borderId="0" xfId="0" applyFill="1"/>
    <xf numFmtId="0" fontId="0" fillId="0" borderId="0" xfId="0" applyFill="1"/>
    <xf numFmtId="0" fontId="0" fillId="4" borderId="0" xfId="0" applyFill="1" applyBorder="1"/>
    <xf numFmtId="0" fontId="7" fillId="0" borderId="0" xfId="0" applyFont="1"/>
    <xf numFmtId="15" fontId="0" fillId="0" borderId="0" xfId="0" applyNumberFormat="1"/>
    <xf numFmtId="0" fontId="8" fillId="0" borderId="0" xfId="0" applyFont="1"/>
    <xf numFmtId="0" fontId="0" fillId="0" borderId="12" xfId="0" applyBorder="1"/>
    <xf numFmtId="0" fontId="0" fillId="0" borderId="0" xfId="0" applyBorder="1"/>
    <xf numFmtId="0" fontId="0" fillId="0" borderId="13" xfId="0" applyFill="1" applyBorder="1"/>
    <xf numFmtId="166" fontId="0" fillId="0" borderId="0" xfId="0" applyNumberFormat="1" applyBorder="1"/>
    <xf numFmtId="0" fontId="9" fillId="0" borderId="0" xfId="0" applyFont="1" applyBorder="1"/>
    <xf numFmtId="0" fontId="11" fillId="0" borderId="0" xfId="0" applyFont="1" applyBorder="1"/>
    <xf numFmtId="0" fontId="11" fillId="0" borderId="0" xfId="0" applyFont="1"/>
    <xf numFmtId="4" fontId="11" fillId="0" borderId="0" xfId="0" applyNumberFormat="1" applyFont="1" applyBorder="1"/>
    <xf numFmtId="0" fontId="0" fillId="5" borderId="0" xfId="0" applyFill="1"/>
    <xf numFmtId="0" fontId="0" fillId="5" borderId="0" xfId="0" applyFill="1" applyBorder="1"/>
    <xf numFmtId="4" fontId="9" fillId="0" borderId="0" xfId="0" applyNumberFormat="1" applyFont="1" applyBorder="1"/>
    <xf numFmtId="166" fontId="9" fillId="0" borderId="0" xfId="0" applyNumberFormat="1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8" fillId="0" borderId="0" xfId="0" applyFont="1" applyBorder="1"/>
    <xf numFmtId="0" fontId="12" fillId="0" borderId="0" xfId="0" applyFont="1" applyBorder="1"/>
    <xf numFmtId="43" fontId="0" fillId="0" borderId="0" xfId="33" applyFont="1"/>
    <xf numFmtId="0" fontId="0" fillId="5" borderId="0" xfId="0" applyFill="1" applyAlignment="1"/>
    <xf numFmtId="3" fontId="0" fillId="5" borderId="0" xfId="0" applyNumberFormat="1" applyFill="1"/>
    <xf numFmtId="3" fontId="0" fillId="4" borderId="0" xfId="0" applyNumberFormat="1" applyFill="1"/>
    <xf numFmtId="0" fontId="0" fillId="0" borderId="0" xfId="0" applyBorder="1" applyAlignment="1"/>
    <xf numFmtId="0" fontId="0" fillId="0" borderId="0" xfId="0" applyFill="1" applyBorder="1" applyAlignment="1"/>
    <xf numFmtId="0" fontId="0" fillId="2" borderId="0" xfId="0" applyFill="1" applyBorder="1"/>
    <xf numFmtId="0" fontId="0" fillId="2" borderId="0" xfId="0" applyFill="1"/>
    <xf numFmtId="4" fontId="2" fillId="0" borderId="4" xfId="0" applyNumberFormat="1" applyFont="1" applyBorder="1"/>
    <xf numFmtId="17" fontId="0" fillId="7" borderId="0" xfId="0" applyNumberFormat="1" applyFill="1"/>
    <xf numFmtId="174" fontId="5" fillId="7" borderId="0" xfId="0" applyNumberFormat="1" applyFont="1" applyFill="1" applyBorder="1" applyAlignment="1">
      <alignment horizontal="center"/>
    </xf>
    <xf numFmtId="0" fontId="0" fillId="7" borderId="0" xfId="0" applyFill="1"/>
    <xf numFmtId="10" fontId="1" fillId="7" borderId="0" xfId="0" applyNumberFormat="1" applyFont="1" applyFill="1" applyBorder="1" applyAlignment="1">
      <alignment horizontal="center"/>
    </xf>
    <xf numFmtId="43" fontId="5" fillId="7" borderId="0" xfId="0" applyNumberFormat="1" applyFont="1" applyFill="1" applyBorder="1" applyAlignment="1"/>
    <xf numFmtId="43" fontId="0" fillId="7" borderId="0" xfId="33" applyFont="1" applyFill="1"/>
    <xf numFmtId="3" fontId="0" fillId="7" borderId="0" xfId="0" applyNumberFormat="1" applyFill="1" applyBorder="1"/>
    <xf numFmtId="9" fontId="0" fillId="7" borderId="0" xfId="0" applyNumberFormat="1" applyFill="1"/>
    <xf numFmtId="172" fontId="0" fillId="9" borderId="0" xfId="33" applyNumberFormat="1" applyFont="1" applyFill="1"/>
    <xf numFmtId="10" fontId="0" fillId="9" borderId="0" xfId="41" applyNumberFormat="1" applyFont="1" applyFill="1"/>
    <xf numFmtId="3" fontId="0" fillId="7" borderId="0" xfId="0" applyNumberFormat="1" applyFill="1"/>
    <xf numFmtId="3" fontId="0" fillId="9" borderId="0" xfId="0" applyNumberFormat="1" applyFill="1" applyBorder="1"/>
    <xf numFmtId="168" fontId="1" fillId="7" borderId="0" xfId="0" applyNumberFormat="1" applyFont="1" applyFill="1" applyBorder="1"/>
    <xf numFmtId="168" fontId="0" fillId="7" borderId="0" xfId="0" applyNumberFormat="1" applyFill="1" applyBorder="1"/>
    <xf numFmtId="186" fontId="0" fillId="6" borderId="0" xfId="33" applyNumberFormat="1" applyFont="1" applyFill="1"/>
    <xf numFmtId="185" fontId="0" fillId="6" borderId="0" xfId="33" applyNumberFormat="1" applyFont="1" applyFill="1"/>
    <xf numFmtId="10" fontId="0" fillId="7" borderId="0" xfId="41" applyNumberFormat="1" applyFont="1" applyFill="1"/>
    <xf numFmtId="10" fontId="0" fillId="8" borderId="0" xfId="41" applyNumberFormat="1" applyFont="1" applyFill="1"/>
    <xf numFmtId="43" fontId="0" fillId="8" borderId="0" xfId="33" applyFont="1" applyFill="1"/>
    <xf numFmtId="43" fontId="0" fillId="8" borderId="0" xfId="33" applyFont="1" applyFill="1" applyAlignment="1">
      <alignment horizontal="center"/>
    </xf>
    <xf numFmtId="0" fontId="18" fillId="0" borderId="0" xfId="0" applyFont="1"/>
    <xf numFmtId="0" fontId="0" fillId="0" borderId="0" xfId="0" applyNumberFormat="1" applyFont="1" applyFill="1" applyAlignment="1" applyProtection="1"/>
    <xf numFmtId="43" fontId="0" fillId="8" borderId="0" xfId="0" applyNumberFormat="1" applyFill="1" applyAlignment="1" applyProtection="1"/>
    <xf numFmtId="43" fontId="19" fillId="8" borderId="0" xfId="0" applyNumberFormat="1" applyFont="1" applyFill="1" applyAlignment="1" applyProtection="1"/>
    <xf numFmtId="0" fontId="2" fillId="10" borderId="0" xfId="0" applyFont="1" applyFill="1"/>
    <xf numFmtId="0" fontId="2" fillId="11" borderId="0" xfId="0" applyFont="1" applyFill="1"/>
    <xf numFmtId="0" fontId="10" fillId="0" borderId="0" xfId="0" applyFont="1"/>
    <xf numFmtId="0" fontId="0" fillId="0" borderId="0" xfId="0" applyAlignment="1">
      <alignment vertical="top" wrapText="1"/>
    </xf>
    <xf numFmtId="49" fontId="0" fillId="0" borderId="0" xfId="0" applyNumberFormat="1" applyBorder="1"/>
    <xf numFmtId="0" fontId="20" fillId="0" borderId="6" xfId="0" applyFont="1" applyBorder="1"/>
    <xf numFmtId="0" fontId="20" fillId="0" borderId="7" xfId="0" applyFont="1" applyBorder="1"/>
    <xf numFmtId="0" fontId="20" fillId="0" borderId="8" xfId="0" applyFont="1" applyBorder="1"/>
    <xf numFmtId="0" fontId="11" fillId="0" borderId="9" xfId="0" applyFont="1" applyBorder="1"/>
    <xf numFmtId="0" fontId="11" fillId="0" borderId="10" xfId="0" applyFont="1" applyBorder="1"/>
    <xf numFmtId="164" fontId="11" fillId="0" borderId="10" xfId="0" applyNumberFormat="1" applyFont="1" applyBorder="1"/>
    <xf numFmtId="0" fontId="11" fillId="0" borderId="11" xfId="0" applyFont="1" applyBorder="1"/>
    <xf numFmtId="0" fontId="11" fillId="0" borderId="12" xfId="0" applyFont="1" applyBorder="1"/>
    <xf numFmtId="0" fontId="22" fillId="0" borderId="0" xfId="0" applyFont="1" applyBorder="1"/>
    <xf numFmtId="166" fontId="11" fillId="0" borderId="0" xfId="0" applyNumberFormat="1" applyFont="1" applyBorder="1"/>
    <xf numFmtId="168" fontId="11" fillId="0" borderId="0" xfId="0" applyNumberFormat="1" applyFont="1" applyBorder="1"/>
    <xf numFmtId="0" fontId="11" fillId="0" borderId="13" xfId="0" applyFont="1" applyFill="1" applyBorder="1"/>
    <xf numFmtId="0" fontId="20" fillId="0" borderId="0" xfId="0" applyFont="1"/>
    <xf numFmtId="0" fontId="11" fillId="0" borderId="0" xfId="0" applyFont="1" applyFill="1" applyBorder="1"/>
    <xf numFmtId="0" fontId="23" fillId="0" borderId="0" xfId="0" applyFont="1" applyBorder="1"/>
    <xf numFmtId="4" fontId="23" fillId="0" borderId="0" xfId="0" applyNumberFormat="1" applyFont="1" applyBorder="1"/>
    <xf numFmtId="0" fontId="24" fillId="0" borderId="6" xfId="0" applyFont="1" applyBorder="1"/>
    <xf numFmtId="0" fontId="25" fillId="0" borderId="7" xfId="0" applyFont="1" applyBorder="1"/>
    <xf numFmtId="0" fontId="24" fillId="0" borderId="7" xfId="0" applyFont="1" applyBorder="1"/>
    <xf numFmtId="2" fontId="24" fillId="0" borderId="7" xfId="34" applyNumberFormat="1" applyFont="1" applyBorder="1"/>
    <xf numFmtId="0" fontId="24" fillId="0" borderId="8" xfId="0" applyFont="1" applyBorder="1"/>
    <xf numFmtId="0" fontId="10" fillId="0" borderId="9" xfId="0" applyFont="1" applyBorder="1"/>
    <xf numFmtId="0" fontId="10" fillId="0" borderId="10" xfId="0" applyFont="1" applyBorder="1"/>
    <xf numFmtId="164" fontId="10" fillId="0" borderId="10" xfId="0" applyNumberFormat="1" applyFont="1" applyBorder="1"/>
    <xf numFmtId="0" fontId="10" fillId="0" borderId="11" xfId="0" applyFont="1" applyBorder="1"/>
    <xf numFmtId="0" fontId="10" fillId="0" borderId="12" xfId="0" applyFont="1" applyBorder="1"/>
    <xf numFmtId="0" fontId="10" fillId="0" borderId="0" xfId="0" applyFont="1" applyBorder="1"/>
    <xf numFmtId="0" fontId="10" fillId="0" borderId="13" xfId="0" applyFont="1" applyBorder="1"/>
    <xf numFmtId="170" fontId="10" fillId="0" borderId="0" xfId="41" applyNumberFormat="1" applyFont="1" applyBorder="1" applyAlignment="1">
      <alignment horizontal="left"/>
    </xf>
    <xf numFmtId="166" fontId="10" fillId="0" borderId="0" xfId="0" applyNumberFormat="1" applyFont="1" applyBorder="1"/>
    <xf numFmtId="168" fontId="10" fillId="0" borderId="0" xfId="0" applyNumberFormat="1" applyFont="1" applyBorder="1"/>
    <xf numFmtId="0" fontId="10" fillId="0" borderId="13" xfId="0" applyFont="1" applyFill="1" applyBorder="1"/>
    <xf numFmtId="0" fontId="24" fillId="0" borderId="0" xfId="0" applyFont="1"/>
    <xf numFmtId="4" fontId="10" fillId="0" borderId="0" xfId="0" applyNumberFormat="1" applyFont="1" applyBorder="1"/>
    <xf numFmtId="0" fontId="9" fillId="0" borderId="0" xfId="0" applyFont="1"/>
    <xf numFmtId="164" fontId="10" fillId="0" borderId="0" xfId="34" applyNumberFormat="1" applyFont="1" applyBorder="1"/>
    <xf numFmtId="0" fontId="10" fillId="0" borderId="0" xfId="0" applyFont="1" applyBorder="1" applyProtection="1">
      <protection hidden="1"/>
    </xf>
    <xf numFmtId="0" fontId="10" fillId="0" borderId="13" xfId="0" applyFont="1" applyFill="1" applyBorder="1" applyProtection="1">
      <protection hidden="1"/>
    </xf>
    <xf numFmtId="165" fontId="10" fillId="0" borderId="0" xfId="0" applyNumberFormat="1" applyFont="1" applyBorder="1" applyProtection="1">
      <protection hidden="1"/>
    </xf>
    <xf numFmtId="164" fontId="10" fillId="0" borderId="0" xfId="34" applyFont="1" applyBorder="1" applyProtection="1">
      <protection hidden="1"/>
    </xf>
    <xf numFmtId="0" fontId="21" fillId="0" borderId="5" xfId="0" applyFont="1" applyBorder="1"/>
    <xf numFmtId="0" fontId="20" fillId="0" borderId="5" xfId="0" applyFont="1" applyBorder="1"/>
    <xf numFmtId="164" fontId="11" fillId="0" borderId="10" xfId="34" applyNumberFormat="1" applyFont="1" applyBorder="1"/>
    <xf numFmtId="165" fontId="11" fillId="0" borderId="10" xfId="0" applyNumberFormat="1" applyFont="1" applyBorder="1"/>
    <xf numFmtId="164" fontId="11" fillId="0" borderId="10" xfId="34" applyFont="1" applyBorder="1"/>
    <xf numFmtId="0" fontId="11" fillId="0" borderId="11" xfId="0" applyFont="1" applyFill="1" applyBorder="1"/>
    <xf numFmtId="0" fontId="21" fillId="0" borderId="0" xfId="0" applyFont="1" applyBorder="1"/>
    <xf numFmtId="0" fontId="23" fillId="0" borderId="0" xfId="0" applyFont="1" applyFill="1" applyBorder="1"/>
    <xf numFmtId="43" fontId="23" fillId="0" borderId="0" xfId="0" applyNumberFormat="1" applyFont="1" applyFill="1" applyBorder="1" applyAlignment="1"/>
    <xf numFmtId="165" fontId="23" fillId="0" borderId="0" xfId="34" applyNumberFormat="1" applyFont="1" applyFill="1" applyBorder="1"/>
    <xf numFmtId="0" fontId="26" fillId="0" borderId="0" xfId="0" applyFont="1" applyBorder="1"/>
    <xf numFmtId="10" fontId="23" fillId="0" borderId="0" xfId="0" applyNumberFormat="1" applyFont="1" applyFill="1" applyBorder="1" applyAlignment="1">
      <alignment horizontal="center"/>
    </xf>
    <xf numFmtId="174" fontId="23" fillId="0" borderId="0" xfId="0" applyNumberFormat="1" applyFont="1" applyFill="1" applyBorder="1" applyAlignment="1">
      <alignment horizontal="center"/>
    </xf>
    <xf numFmtId="0" fontId="11" fillId="0" borderId="14" xfId="0" applyFont="1" applyBorder="1"/>
    <xf numFmtId="0" fontId="11" fillId="0" borderId="15" xfId="0" applyFont="1" applyBorder="1"/>
    <xf numFmtId="0" fontId="11" fillId="0" borderId="16" xfId="0" applyFont="1" applyBorder="1"/>
    <xf numFmtId="169" fontId="20" fillId="0" borderId="7" xfId="34" applyNumberFormat="1" applyFont="1" applyBorder="1"/>
    <xf numFmtId="3" fontId="11" fillId="0" borderId="0" xfId="0" applyNumberFormat="1" applyFont="1"/>
    <xf numFmtId="3" fontId="11" fillId="0" borderId="0" xfId="0" applyNumberFormat="1" applyFont="1" applyBorder="1"/>
    <xf numFmtId="173" fontId="11" fillId="0" borderId="0" xfId="0" applyNumberFormat="1" applyFont="1" applyBorder="1"/>
    <xf numFmtId="0" fontId="11" fillId="0" borderId="0" xfId="0" applyFont="1" applyAlignment="1"/>
    <xf numFmtId="10" fontId="11" fillId="0" borderId="0" xfId="0" applyNumberFormat="1" applyFont="1"/>
    <xf numFmtId="4" fontId="11" fillId="0" borderId="0" xfId="0" applyNumberFormat="1" applyFont="1"/>
    <xf numFmtId="10" fontId="11" fillId="0" borderId="0" xfId="0" applyNumberFormat="1" applyFont="1" applyAlignment="1">
      <alignment horizontal="left"/>
    </xf>
    <xf numFmtId="0" fontId="11" fillId="0" borderId="0" xfId="0" applyFont="1" applyFill="1"/>
    <xf numFmtId="168" fontId="11" fillId="0" borderId="0" xfId="0" applyNumberFormat="1" applyFont="1"/>
    <xf numFmtId="10" fontId="11" fillId="0" borderId="0" xfId="0" applyNumberFormat="1" applyFont="1" applyBorder="1" applyAlignment="1">
      <alignment horizontal="left"/>
    </xf>
    <xf numFmtId="0" fontId="20" fillId="0" borderId="0" xfId="0" applyFont="1" applyBorder="1"/>
    <xf numFmtId="17" fontId="22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20" fillId="0" borderId="9" xfId="0" applyFont="1" applyBorder="1"/>
    <xf numFmtId="0" fontId="20" fillId="0" borderId="10" xfId="0" applyFont="1" applyBorder="1"/>
    <xf numFmtId="169" fontId="20" fillId="0" borderId="10" xfId="34" applyNumberFormat="1" applyFont="1" applyBorder="1"/>
    <xf numFmtId="0" fontId="20" fillId="0" borderId="11" xfId="0" applyFont="1" applyBorder="1"/>
    <xf numFmtId="0" fontId="27" fillId="0" borderId="15" xfId="0" applyFont="1" applyBorder="1" applyAlignment="1">
      <alignment horizontal="center"/>
    </xf>
    <xf numFmtId="166" fontId="11" fillId="0" borderId="15" xfId="0" applyNumberFormat="1" applyFont="1" applyBorder="1"/>
    <xf numFmtId="0" fontId="11" fillId="0" borderId="16" xfId="0" applyFont="1" applyFill="1" applyBorder="1"/>
    <xf numFmtId="0" fontId="28" fillId="12" borderId="0" xfId="0" applyFont="1" applyFill="1" applyBorder="1" applyProtection="1">
      <protection hidden="1"/>
    </xf>
    <xf numFmtId="184" fontId="29" fillId="12" borderId="0" xfId="33" applyNumberFormat="1" applyFont="1" applyFill="1" applyProtection="1">
      <protection hidden="1"/>
    </xf>
    <xf numFmtId="166" fontId="29" fillId="12" borderId="0" xfId="0" applyNumberFormat="1" applyFont="1" applyFill="1" applyBorder="1" applyProtection="1">
      <protection hidden="1"/>
    </xf>
    <xf numFmtId="187" fontId="29" fillId="12" borderId="0" xfId="33" applyNumberFormat="1" applyFont="1" applyFill="1" applyProtection="1">
      <protection hidden="1"/>
    </xf>
    <xf numFmtId="0" fontId="1" fillId="0" borderId="22" xfId="0" applyFont="1" applyBorder="1" applyAlignment="1">
      <alignment vertical="top"/>
    </xf>
    <xf numFmtId="49" fontId="1" fillId="0" borderId="23" xfId="0" applyNumberFormat="1" applyFont="1" applyBorder="1" applyAlignment="1">
      <alignment vertical="top"/>
    </xf>
    <xf numFmtId="0" fontId="1" fillId="0" borderId="23" xfId="0" applyFont="1" applyBorder="1" applyAlignment="1">
      <alignment vertical="top"/>
    </xf>
    <xf numFmtId="0" fontId="1" fillId="0" borderId="24" xfId="0" applyFont="1" applyBorder="1" applyAlignment="1">
      <alignment vertical="top"/>
    </xf>
    <xf numFmtId="0" fontId="1" fillId="0" borderId="0" xfId="0" applyFont="1" applyAlignment="1">
      <alignment vertical="top"/>
    </xf>
    <xf numFmtId="4" fontId="29" fillId="12" borderId="0" xfId="0" applyNumberFormat="1" applyFont="1" applyFill="1" applyBorder="1"/>
    <xf numFmtId="184" fontId="29" fillId="12" borderId="0" xfId="33" applyNumberFormat="1" applyFont="1" applyFill="1"/>
    <xf numFmtId="0" fontId="0" fillId="0" borderId="0" xfId="0" applyAlignment="1">
      <alignment vertical="top"/>
    </xf>
    <xf numFmtId="49" fontId="30" fillId="0" borderId="0" xfId="0" applyNumberFormat="1" applyFont="1" applyAlignment="1">
      <alignment vertical="top"/>
    </xf>
    <xf numFmtId="0" fontId="25" fillId="0" borderId="0" xfId="0" applyFont="1" applyAlignment="1">
      <alignment horizontal="right"/>
    </xf>
    <xf numFmtId="0" fontId="25" fillId="0" borderId="5" xfId="0" applyFont="1" applyBorder="1"/>
    <xf numFmtId="0" fontId="25" fillId="0" borderId="0" xfId="0" applyFont="1"/>
    <xf numFmtId="0" fontId="25" fillId="0" borderId="10" xfId="0" applyFont="1" applyBorder="1"/>
    <xf numFmtId="167" fontId="10" fillId="0" borderId="0" xfId="0" applyNumberFormat="1" applyFont="1" applyAlignment="1">
      <alignment horizontal="center"/>
    </xf>
    <xf numFmtId="17" fontId="12" fillId="0" borderId="0" xfId="0" applyNumberFormat="1" applyFont="1" applyBorder="1" applyAlignment="1">
      <alignment horizontal="left"/>
    </xf>
    <xf numFmtId="0" fontId="10" fillId="0" borderId="0" xfId="0" applyFont="1" applyAlignment="1">
      <alignment horizontal="left" vertical="top" wrapText="1"/>
    </xf>
  </cellXfs>
  <cellStyles count="50">
    <cellStyle name="Calc Currency (0)" xfId="1"/>
    <cellStyle name="Calc Currency (2)" xfId="2"/>
    <cellStyle name="Calc Percent (0)" xfId="3"/>
    <cellStyle name="Calc Percent (1)" xfId="4"/>
    <cellStyle name="Calc Percent (2)" xfId="5"/>
    <cellStyle name="Calc Units (0)" xfId="6"/>
    <cellStyle name="Calc Units (1)" xfId="7"/>
    <cellStyle name="Calc Units (2)" xfId="8"/>
    <cellStyle name="Comma [0]" xfId="9"/>
    <cellStyle name="Comma [00]" xfId="10"/>
    <cellStyle name="Comma_#6 Temps &amp; Contractors" xfId="11"/>
    <cellStyle name="Currency [0]" xfId="12"/>
    <cellStyle name="Currency [00]" xfId="13"/>
    <cellStyle name="Currency_#6 Temps &amp; Contractors" xfId="14"/>
    <cellStyle name="Date Short" xfId="15"/>
    <cellStyle name="DELTA" xfId="16"/>
    <cellStyle name="Enter Currency (0)" xfId="17"/>
    <cellStyle name="Enter Currency (2)" xfId="18"/>
    <cellStyle name="Enter Units (0)" xfId="19"/>
    <cellStyle name="Enter Units (1)" xfId="20"/>
    <cellStyle name="Enter Units (2)" xfId="21"/>
    <cellStyle name="Euro" xfId="22"/>
    <cellStyle name="Grey" xfId="23"/>
    <cellStyle name="Header1" xfId="24"/>
    <cellStyle name="Header2" xfId="25"/>
    <cellStyle name="Hyperlink" xfId="26"/>
    <cellStyle name="Input [yellow]" xfId="27"/>
    <cellStyle name="Link Currency (0)" xfId="28"/>
    <cellStyle name="Link Currency (2)" xfId="29"/>
    <cellStyle name="Link Units (0)" xfId="30"/>
    <cellStyle name="Link Units (1)" xfId="31"/>
    <cellStyle name="Link Units (2)" xfId="32"/>
    <cellStyle name="Millares" xfId="33" builtinId="3"/>
    <cellStyle name="Millares_Libro3" xfId="34"/>
    <cellStyle name="No-definido" xfId="35"/>
    <cellStyle name="Normal" xfId="0" builtinId="0"/>
    <cellStyle name="Normal - Style1" xfId="36"/>
    <cellStyle name="Percent [0]" xfId="37"/>
    <cellStyle name="Percent [00]" xfId="38"/>
    <cellStyle name="Percent [2]" xfId="39"/>
    <cellStyle name="Percent_#6 Temps &amp; Contractors" xfId="40"/>
    <cellStyle name="Porcentaje" xfId="41" builtinId="5"/>
    <cellStyle name="PrePop Currency (0)" xfId="42"/>
    <cellStyle name="PrePop Currency (2)" xfId="43"/>
    <cellStyle name="PrePop Units (0)" xfId="44"/>
    <cellStyle name="PrePop Units (1)" xfId="45"/>
    <cellStyle name="PrePop Units (2)" xfId="46"/>
    <cellStyle name="Text Indent A" xfId="47"/>
    <cellStyle name="Text Indent B" xfId="48"/>
    <cellStyle name="Text Indent C" xfId="49"/>
  </cellStyles>
  <dxfs count="4">
    <dxf>
      <font>
        <b val="0"/>
        <i val="0"/>
        <condense val="0"/>
        <extend val="0"/>
        <color indexed="9"/>
      </font>
      <border>
        <left/>
        <right/>
        <top/>
        <bottom/>
      </border>
    </dxf>
    <dxf>
      <font>
        <b val="0"/>
        <i val="0"/>
        <condense val="0"/>
        <extend val="0"/>
        <color indexed="9"/>
      </font>
      <border>
        <left/>
        <right/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49011493231253E-2"/>
          <c:y val="5.8295964125560554E-2"/>
          <c:w val="0.90102489181697487"/>
          <c:h val="0.807174887892376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Datos!$E$21</c:f>
              <c:strCache>
                <c:ptCount val="1"/>
                <c:pt idx="0">
                  <c:v>Energía IEG (KWh)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Datos!$F$20:$Q$20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Datos!$F$21:$Q$21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2000578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1"/>
          <c:tx>
            <c:strRef>
              <c:f>Datos!$E$22</c:f>
              <c:strCache>
                <c:ptCount val="1"/>
                <c:pt idx="0">
                  <c:v>Energía CFE (KWh)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Datos!$F$20:$Q$20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Datos!$F$22:$Q$22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122611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2"/>
          <c:tx>
            <c:strRef>
              <c:f>Datos!$E$23</c:f>
              <c:strCache>
                <c:ptCount val="1"/>
                <c:pt idx="0">
                  <c:v>Energía IEG Año anterior (KWh)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Datos!$F$20:$Q$20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Datos!$F$23:$Q$23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3"/>
          <c:tx>
            <c:strRef>
              <c:f>Datos!$E$24</c:f>
              <c:strCache>
                <c:ptCount val="1"/>
                <c:pt idx="0">
                  <c:v>Energía CFE Año anterior (KWh)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Datos!$F$20:$Q$20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Datos!$F$24:$Q$24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70336"/>
        <c:axId val="214943616"/>
      </c:barChart>
      <c:catAx>
        <c:axId val="21467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214943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943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214670336"/>
        <c:crosses val="autoZero"/>
        <c:crossBetween val="between"/>
      </c:valAx>
      <c:spPr>
        <a:gradFill rotWithShape="0">
          <a:gsLst>
            <a:gs pos="0">
              <a:srgbClr val="C0C0C0"/>
            </a:gs>
            <a:gs pos="100000">
              <a:srgbClr val="C0C0C0">
                <a:gamma/>
                <a:tint val="12157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406162682827925"/>
          <c:y val="0.93273542600896864"/>
          <c:w val="0.71786200345519136"/>
          <c:h val="5.15695067264573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000000000000056" r="0.75000000000000056" t="1" header="0" footer="0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64730912843208"/>
          <c:y val="0.12643749123053191"/>
          <c:w val="0.85185366424475861"/>
          <c:h val="0.580463027921985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Datos!$E$27</c:f>
              <c:strCache>
                <c:ptCount val="1"/>
                <c:pt idx="0">
                  <c:v>Energía Punta (KWh)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Datos!$F$20:$Q$20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Datos!$F$27:$Q$27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279148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Datos!$E$28</c:f>
              <c:strCache>
                <c:ptCount val="1"/>
                <c:pt idx="0">
                  <c:v>Energía Intermedia (KWh)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Datos!$F$28:$Q$28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1084489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Datos!$E$29</c:f>
              <c:strCache>
                <c:ptCount val="1"/>
                <c:pt idx="0">
                  <c:v>Energía Base (KWh)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Datos!$F$29:$Q$29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636941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532224"/>
        <c:axId val="170534016"/>
      </c:barChart>
      <c:catAx>
        <c:axId val="17053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170534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534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1705322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8437254901960786E-2"/>
          <c:y val="0.86782096253683239"/>
          <c:w val="0.84669526143790852"/>
          <c:h val="9.19545390767505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000000000000056" r="0.75000000000000056" t="1" header="0" footer="0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94510739856798"/>
          <c:y val="0.12571463648057069"/>
          <c:w val="0.84964200477326968"/>
          <c:h val="0.562995925925925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Datos!$E$33</c:f>
              <c:strCache>
                <c:ptCount val="1"/>
                <c:pt idx="0">
                  <c:v>Energía Punta (KWh)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Datos!$F$20:$Q$20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Datos!$F$33:$Q$33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19254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Datos!$E$34</c:f>
              <c:strCache>
                <c:ptCount val="1"/>
                <c:pt idx="0">
                  <c:v>Energía Intermedia (KWh)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Datos!$F$20:$Q$20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Datos!$F$34:$Q$34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79365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Datos!$E$35</c:f>
              <c:strCache>
                <c:ptCount val="1"/>
                <c:pt idx="0">
                  <c:v>Energía Base (KWh)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Datos!$F$20:$Q$20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Datos!$F$35:$Q$35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23992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563840"/>
        <c:axId val="170565632"/>
      </c:barChart>
      <c:catAx>
        <c:axId val="17056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170565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565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1705638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508415032679739"/>
          <c:y val="0.83766925925925928"/>
          <c:w val="0.84910849673202615"/>
          <c:h val="9.142882653132404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000000000000056" r="0.75000000000000056" t="1" header="0" footer="0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610193291703464E-2"/>
          <c:y val="0.12865570549904912"/>
          <c:w val="0.88889078008148681"/>
          <c:h val="0.57310268813212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Datos!$E$39</c:f>
              <c:strCache>
                <c:ptCount val="1"/>
                <c:pt idx="0">
                  <c:v>Demanda Punta (KW)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Datos!$F$20:$Q$20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Datos!$F$39:$Q$39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5110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Datos!$E$40</c:f>
              <c:strCache>
                <c:ptCount val="1"/>
                <c:pt idx="0">
                  <c:v>Demanda Intermedia (KW)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Datos!$F$20:$Q$20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Datos!$F$40:$Q$40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5110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Datos!$E$41</c:f>
              <c:strCache>
                <c:ptCount val="1"/>
                <c:pt idx="0">
                  <c:v>Demanda Base (KW)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Datos!$F$20:$Q$20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Datos!$F$41:$Q$41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5110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581376"/>
        <c:axId val="170660992"/>
      </c:barChart>
      <c:catAx>
        <c:axId val="17058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 algn="ctr">
              <a:defRPr lang="es-MX" sz="8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170660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660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1705813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8.2876307189542489E-2"/>
          <c:y val="0.86550201881178501"/>
          <c:w val="0.87190767973856209"/>
          <c:h val="9.35677858174903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000000000000056" r="0.75000000000000056" t="1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69212410501204E-2"/>
          <c:y val="0.12941176470588239"/>
          <c:w val="0.87589498806682575"/>
          <c:h val="0.549372389121337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Datos!$E$45</c:f>
              <c:strCache>
                <c:ptCount val="1"/>
                <c:pt idx="0">
                  <c:v>Demanda Punta (KW)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Datos!$F$20:$Q$20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Datos!$F$45:$Q$45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Datos!$E$46</c:f>
              <c:strCache>
                <c:ptCount val="1"/>
                <c:pt idx="0">
                  <c:v>Demanda Intermedia (KW)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Datos!$F$20:$Q$20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Datos!$F$46:$Q$46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Datos!$E$47</c:f>
              <c:strCache>
                <c:ptCount val="1"/>
                <c:pt idx="0">
                  <c:v>Demanda Base (KW)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Datos!$F$20:$Q$20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Datos!$F$47:$Q$47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686720"/>
        <c:axId val="170688512"/>
      </c:barChart>
      <c:catAx>
        <c:axId val="17068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170688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688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1706867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7.2334967320261429E-2"/>
          <c:y val="0.86470588235294177"/>
          <c:w val="0.87494477124183001"/>
          <c:h val="9.41176470588235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000000000000056" r="0.75000000000000056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0</xdr:row>
      <xdr:rowOff>9525</xdr:rowOff>
    </xdr:from>
    <xdr:to>
      <xdr:col>4</xdr:col>
      <xdr:colOff>778909</xdr:colOff>
      <xdr:row>6</xdr:row>
      <xdr:rowOff>151839</xdr:rowOff>
    </xdr:to>
    <xdr:pic>
      <xdr:nvPicPr>
        <xdr:cNvPr id="86024" name="Picture 8" descr="Logo Iberdrol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099" y="9525"/>
          <a:ext cx="2421692" cy="111722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171450</xdr:colOff>
      <xdr:row>104</xdr:row>
      <xdr:rowOff>53065</xdr:rowOff>
    </xdr:from>
    <xdr:to>
      <xdr:col>13</xdr:col>
      <xdr:colOff>549088</xdr:colOff>
      <xdr:row>131</xdr:row>
      <xdr:rowOff>54653</xdr:rowOff>
    </xdr:to>
    <xdr:graphicFrame macro="">
      <xdr:nvGraphicFramePr>
        <xdr:cNvPr id="8602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191861</xdr:colOff>
      <xdr:row>62</xdr:row>
      <xdr:rowOff>83004</xdr:rowOff>
    </xdr:from>
    <xdr:to>
      <xdr:col>7</xdr:col>
      <xdr:colOff>1582979</xdr:colOff>
      <xdr:row>79</xdr:row>
      <xdr:rowOff>116004</xdr:rowOff>
    </xdr:to>
    <xdr:graphicFrame macro="">
      <xdr:nvGraphicFramePr>
        <xdr:cNvPr id="8602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78441</xdr:colOff>
      <xdr:row>62</xdr:row>
      <xdr:rowOff>115020</xdr:rowOff>
    </xdr:from>
    <xdr:to>
      <xdr:col>13</xdr:col>
      <xdr:colOff>718764</xdr:colOff>
      <xdr:row>79</xdr:row>
      <xdr:rowOff>148020</xdr:rowOff>
    </xdr:to>
    <xdr:graphicFrame macro="">
      <xdr:nvGraphicFramePr>
        <xdr:cNvPr id="8602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111016</xdr:colOff>
      <xdr:row>81</xdr:row>
      <xdr:rowOff>95250</xdr:rowOff>
    </xdr:from>
    <xdr:to>
      <xdr:col>7</xdr:col>
      <xdr:colOff>1502134</xdr:colOff>
      <xdr:row>82</xdr:row>
      <xdr:rowOff>2638368</xdr:rowOff>
    </xdr:to>
    <xdr:graphicFrame macro="">
      <xdr:nvGraphicFramePr>
        <xdr:cNvPr id="8602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35739</xdr:colOff>
      <xdr:row>81</xdr:row>
      <xdr:rowOff>66435</xdr:rowOff>
    </xdr:from>
    <xdr:to>
      <xdr:col>13</xdr:col>
      <xdr:colOff>676062</xdr:colOff>
      <xdr:row>82</xdr:row>
      <xdr:rowOff>2609553</xdr:rowOff>
    </xdr:to>
    <xdr:graphicFrame macro="">
      <xdr:nvGraphicFramePr>
        <xdr:cNvPr id="8602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2.32.66\Documents%20and%20Settings\Jaime%20Aleman\Mis%20documentos\Iberdrola\Desarrollos%20IEM%202009-2010%20C2\Lanzamiento\JAM%20C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MEN%20CDUII%20MARZO%202017%20SIGE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SPi Instructions"/>
      <sheetName val="TSP Instructions"/>
      <sheetName val="PlanGuide"/>
      <sheetName val="QualGuide"/>
      <sheetName val="Project"/>
      <sheetName val="Team"/>
      <sheetName val="Goals"/>
      <sheetName val="Roles"/>
      <sheetName val="SUMP"/>
      <sheetName val="SUMQ"/>
      <sheetName val="SUMS"/>
      <sheetName val="S"/>
      <sheetName val="Task"/>
      <sheetName val="Schedule"/>
      <sheetName val="Risk"/>
      <sheetName val="LOGT"/>
      <sheetName val="LOGD"/>
      <sheetName val="Week"/>
      <sheetName val="IRTL"/>
      <sheetName val="IRWeek"/>
      <sheetName val="DefectTypes"/>
      <sheetName val="Phases"/>
      <sheetName val="QProfParam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ID</v>
          </cell>
          <cell r="B1" t="str">
            <v>Name</v>
          </cell>
          <cell r="C1" t="str">
            <v>Initials</v>
          </cell>
          <cell r="D1" t="str">
            <v>Phone</v>
          </cell>
          <cell r="E1" t="str">
            <v>e-mail</v>
          </cell>
          <cell r="F1" t="str">
            <v>Workbook Filename</v>
          </cell>
          <cell r="G1" t="str">
            <v>Planned Tasks</v>
          </cell>
          <cell r="H1" t="str">
            <v>Planned Task Hours</v>
          </cell>
          <cell r="I1" t="str">
            <v>Planned Schedule Weeks</v>
          </cell>
          <cell r="J1" t="str">
            <v>Planned End Date</v>
          </cell>
          <cell r="K1" t="str">
            <v>Predicted End Date</v>
          </cell>
        </row>
        <row r="2">
          <cell r="A2">
            <v>1</v>
          </cell>
          <cell r="B2" t="str">
            <v>Rolando Ramirez</v>
          </cell>
          <cell r="C2" t="str">
            <v>RRH</v>
          </cell>
          <cell r="D2">
            <v>8111171067</v>
          </cell>
          <cell r="E2" t="str">
            <v>rolando.ramirez@delaware.com.mx</v>
          </cell>
        </row>
        <row r="3">
          <cell r="A3">
            <v>2</v>
          </cell>
          <cell r="B3" t="str">
            <v>Juan Carlos Martinez</v>
          </cell>
          <cell r="C3" t="str">
            <v>JCM</v>
          </cell>
          <cell r="D3">
            <v>8112784220</v>
          </cell>
          <cell r="E3" t="str">
            <v>juan.carlos.martinez@delaware.com.mx</v>
          </cell>
          <cell r="F3" t="str">
            <v>JCM C2.XLS</v>
          </cell>
        </row>
        <row r="4">
          <cell r="A4">
            <v>3</v>
          </cell>
          <cell r="B4" t="str">
            <v>Daniel Medina</v>
          </cell>
          <cell r="C4" t="str">
            <v>DMM</v>
          </cell>
          <cell r="D4">
            <v>8115172968</v>
          </cell>
          <cell r="E4" t="str">
            <v>daniel.medina@delaware.com.mx</v>
          </cell>
          <cell r="F4" t="str">
            <v>DMM C2.XLS</v>
          </cell>
        </row>
        <row r="5">
          <cell r="A5">
            <v>4</v>
          </cell>
          <cell r="B5" t="str">
            <v>Jaime Aleman</v>
          </cell>
          <cell r="C5" t="str">
            <v>JAM</v>
          </cell>
          <cell r="D5">
            <v>8115356845</v>
          </cell>
          <cell r="E5" t="str">
            <v>jaime.aleman@delaware.com.mx</v>
          </cell>
          <cell r="F5" t="str">
            <v>JAM C2.XLS</v>
          </cell>
        </row>
        <row r="6">
          <cell r="A6">
            <v>5</v>
          </cell>
          <cell r="B6" t="str">
            <v>Sara Camacho</v>
          </cell>
          <cell r="C6" t="str">
            <v>SCB</v>
          </cell>
          <cell r="D6">
            <v>8182807004</v>
          </cell>
          <cell r="E6" t="str">
            <v>sara.camacho@delaware.com.mx</v>
          </cell>
          <cell r="F6" t="str">
            <v>SCB C2.XLS</v>
          </cell>
        </row>
      </sheetData>
      <sheetData sheetId="7">
        <row r="2">
          <cell r="A2" t="str">
            <v>Stakeholders</v>
          </cell>
          <cell r="B2" t="str">
            <v>Goal</v>
          </cell>
          <cell r="C2" t="str">
            <v>Goal</v>
          </cell>
          <cell r="D2" t="str">
            <v>Actual</v>
          </cell>
          <cell r="E2" t="str">
            <v>Who</v>
          </cell>
          <cell r="F2" t="str">
            <v>When</v>
          </cell>
        </row>
        <row r="3">
          <cell r="A3" t="str">
            <v>Cliente</v>
          </cell>
          <cell r="B3" t="str">
            <v>Terminar Tabla IB antes del 7-Jun</v>
          </cell>
          <cell r="C3">
            <v>39969</v>
          </cell>
          <cell r="E3" t="str">
            <v>JCM</v>
          </cell>
          <cell r="F3">
            <v>39969</v>
          </cell>
        </row>
        <row r="4">
          <cell r="A4" t="str">
            <v>Cliente</v>
          </cell>
          <cell r="B4" t="str">
            <v>Terminar Apasco Acapulco antes del 7-Jun</v>
          </cell>
          <cell r="C4">
            <v>39969</v>
          </cell>
          <cell r="E4" t="str">
            <v>JCM</v>
          </cell>
          <cell r="F4">
            <v>39969</v>
          </cell>
        </row>
        <row r="5">
          <cell r="A5" t="str">
            <v>Cliente</v>
          </cell>
          <cell r="B5" t="str">
            <v>Generar 2+ Informes Ejecutivos en el ciclo</v>
          </cell>
          <cell r="C5">
            <v>2</v>
          </cell>
          <cell r="E5" t="str">
            <v>SCB</v>
          </cell>
          <cell r="F5" t="str">
            <v>Al terminar</v>
          </cell>
        </row>
        <row r="6">
          <cell r="A6" t="str">
            <v>Cliente</v>
          </cell>
          <cell r="B6" t="str">
            <v>Terminar Validación de Facturas CFE en Julio</v>
          </cell>
          <cell r="C6" t="str">
            <v>Si</v>
          </cell>
          <cell r="E6" t="str">
            <v>SCB</v>
          </cell>
          <cell r="F6" t="str">
            <v>Al terminar</v>
          </cell>
        </row>
        <row r="7">
          <cell r="A7" t="str">
            <v>Cliente</v>
          </cell>
          <cell r="B7" t="str">
            <v>Terminar Gastos Financieros durante el ciclo</v>
          </cell>
          <cell r="C7" t="str">
            <v>Si</v>
          </cell>
          <cell r="E7" t="str">
            <v>JCM</v>
          </cell>
          <cell r="F7" t="str">
            <v>Al terminar</v>
          </cell>
        </row>
        <row r="8">
          <cell r="A8" t="str">
            <v>Implicitas</v>
          </cell>
          <cell r="B8" t="str">
            <v>Incluir auditoría a Información Económica SIGEN</v>
          </cell>
          <cell r="C8" t="str">
            <v>Si</v>
          </cell>
          <cell r="E8" t="str">
            <v>JAM</v>
          </cell>
          <cell r="F8" t="str">
            <v>Semanal</v>
          </cell>
        </row>
        <row r="9">
          <cell r="A9" t="str">
            <v>Implicitas</v>
          </cell>
          <cell r="B9" t="str">
            <v>Resultados en Excel</v>
          </cell>
          <cell r="C9" t="str">
            <v>Si</v>
          </cell>
          <cell r="E9" t="str">
            <v>JAM</v>
          </cell>
          <cell r="F9" t="str">
            <v>Semanal</v>
          </cell>
        </row>
        <row r="10">
          <cell r="A10" t="str">
            <v>Implicitas</v>
          </cell>
          <cell r="B10" t="str">
            <v>Aceptación de los requerimientos</v>
          </cell>
          <cell r="C10" t="str">
            <v>Si</v>
          </cell>
          <cell r="E10" t="str">
            <v>DMM</v>
          </cell>
          <cell r="F10" t="str">
            <v>Semanal</v>
          </cell>
        </row>
        <row r="11">
          <cell r="A11" t="str">
            <v>Equipo</v>
          </cell>
          <cell r="B11" t="str">
            <v>Llegar el yield de DLDR a 45%</v>
          </cell>
          <cell r="C11">
            <v>0.45</v>
          </cell>
          <cell r="E11" t="str">
            <v>SCB</v>
          </cell>
          <cell r="F11" t="str">
            <v>Semanal</v>
          </cell>
        </row>
        <row r="12">
          <cell r="A12" t="str">
            <v>Equipo</v>
          </cell>
          <cell r="B12" t="str">
            <v>Llegar el yield de CR a 55%</v>
          </cell>
          <cell r="C12">
            <v>0.55000000000000004</v>
          </cell>
          <cell r="E12" t="str">
            <v>SCB</v>
          </cell>
          <cell r="F12" t="str">
            <v>Semanal</v>
          </cell>
        </row>
        <row r="13">
          <cell r="A13" t="str">
            <v>Equipo</v>
          </cell>
          <cell r="B13" t="str">
            <v>Densidad de defectos en en AT &lt;= 0.2 d/KLOC</v>
          </cell>
          <cell r="C13">
            <v>0.2</v>
          </cell>
          <cell r="E13" t="str">
            <v>SCB</v>
          </cell>
          <cell r="F13" t="str">
            <v>Semanal</v>
          </cell>
        </row>
        <row r="14">
          <cell r="A14" t="str">
            <v>Equipo</v>
          </cell>
          <cell r="B14" t="str">
            <v>Densidad de inyección de defectos &lt;= 35 d/KLOC</v>
          </cell>
          <cell r="C14">
            <v>35</v>
          </cell>
          <cell r="E14" t="str">
            <v>SCB</v>
          </cell>
          <cell r="F14" t="str">
            <v>Semanal</v>
          </cell>
        </row>
        <row r="15">
          <cell r="A15" t="str">
            <v>Equipo</v>
          </cell>
          <cell r="B15" t="str">
            <v>Alcanzar la productividad de 10 LOC/hr</v>
          </cell>
          <cell r="C15">
            <v>10</v>
          </cell>
          <cell r="E15" t="str">
            <v>JCM</v>
          </cell>
          <cell r="F15" t="str">
            <v>Semanal</v>
          </cell>
        </row>
        <row r="16">
          <cell r="A16" t="str">
            <v>Equipo</v>
          </cell>
          <cell r="B16" t="str">
            <v>Alcanzar un promedio de 73 task hours por semana</v>
          </cell>
          <cell r="C16">
            <v>73</v>
          </cell>
          <cell r="E16" t="str">
            <v>JCM</v>
          </cell>
          <cell r="F16" t="str">
            <v>Semanal</v>
          </cell>
        </row>
      </sheetData>
      <sheetData sheetId="8"/>
      <sheetData sheetId="9"/>
      <sheetData sheetId="10"/>
      <sheetData sheetId="11">
        <row r="7">
          <cell r="A7" t="str">
            <v>ID</v>
          </cell>
          <cell r="B7" t="str">
            <v>Assembly, Sub-Assembly, or Part Name</v>
          </cell>
          <cell r="C7" t="str">
            <v>(A)ssembly or (P)art</v>
          </cell>
          <cell r="D7" t="str">
            <v>Parent Assembly Name</v>
          </cell>
          <cell r="E7" t="str">
            <v>Owner</v>
          </cell>
          <cell r="F7" t="str">
            <v>Size Measure</v>
          </cell>
          <cell r="G7" t="str">
            <v xml:space="preserve">Base </v>
          </cell>
          <cell r="H7" t="str">
            <v xml:space="preserve">Deleted </v>
          </cell>
          <cell r="I7" t="str">
            <v xml:space="preserve">Modified </v>
          </cell>
          <cell r="J7" t="str">
            <v xml:space="preserve">Added </v>
          </cell>
          <cell r="K7" t="str">
            <v xml:space="preserve">Reused </v>
          </cell>
          <cell r="L7" t="str">
            <v xml:space="preserve">New and Changed </v>
          </cell>
          <cell r="M7" t="str">
            <v xml:space="preserve">Total </v>
          </cell>
          <cell r="N7" t="str">
            <v xml:space="preserve">Total New Reuse </v>
          </cell>
          <cell r="O7" t="str">
            <v xml:space="preserve">Base </v>
          </cell>
          <cell r="P7" t="str">
            <v xml:space="preserve">Deleted </v>
          </cell>
          <cell r="Q7" t="str">
            <v xml:space="preserve">Modified </v>
          </cell>
          <cell r="R7" t="str">
            <v xml:space="preserve">Added </v>
          </cell>
          <cell r="S7" t="str">
            <v xml:space="preserve">Reused </v>
          </cell>
          <cell r="T7" t="str">
            <v xml:space="preserve">New and Changed </v>
          </cell>
          <cell r="U7" t="str">
            <v xml:space="preserve">Total </v>
          </cell>
          <cell r="V7" t="str">
            <v xml:space="preserve">Total New Reuse </v>
          </cell>
          <cell r="W7" t="str">
            <v>Planning</v>
          </cell>
          <cell r="X7" t="str">
            <v>Requirements</v>
          </cell>
          <cell r="Y7" t="str">
            <v>System Test Plan</v>
          </cell>
          <cell r="Z7" t="str">
            <v>REQ Inspection</v>
          </cell>
          <cell r="AA7" t="str">
            <v>High-Level Design</v>
          </cell>
          <cell r="AB7" t="str">
            <v>Integration Test Plan</v>
          </cell>
          <cell r="AC7" t="str">
            <v>HLD Inspection</v>
          </cell>
          <cell r="AD7" t="str">
            <v>Detailed Design</v>
          </cell>
          <cell r="AE7" t="str">
            <v>DLD Review</v>
          </cell>
          <cell r="AF7" t="str">
            <v>Test Development</v>
          </cell>
          <cell r="AG7" t="str">
            <v>DLD Inspection</v>
          </cell>
          <cell r="AH7" t="str">
            <v>Code</v>
          </cell>
          <cell r="AI7" t="str">
            <v>Code Review</v>
          </cell>
          <cell r="AJ7" t="str">
            <v>Compile</v>
          </cell>
          <cell r="AK7" t="str">
            <v>Code Inspection</v>
          </cell>
          <cell r="AL7" t="str">
            <v>Unit Test</v>
          </cell>
          <cell r="AM7" t="str">
            <v>Build and Integration Test</v>
          </cell>
          <cell r="AN7" t="str">
            <v>System Test</v>
          </cell>
          <cell r="AO7" t="str">
            <v>Acceptance Test</v>
          </cell>
          <cell r="AP7" t="str">
            <v>Product Life</v>
          </cell>
          <cell r="AQ7" t="str">
            <v>Planning</v>
          </cell>
          <cell r="AR7" t="str">
            <v>Requirements</v>
          </cell>
          <cell r="AS7" t="str">
            <v>System Test Plan</v>
          </cell>
          <cell r="AT7" t="str">
            <v>REQ Inspection</v>
          </cell>
          <cell r="AU7" t="str">
            <v>High-Level Design</v>
          </cell>
          <cell r="AV7" t="str">
            <v>Integration Test Plan</v>
          </cell>
          <cell r="AW7" t="str">
            <v>HLD Inspection</v>
          </cell>
          <cell r="AX7" t="str">
            <v>Detailed Design</v>
          </cell>
          <cell r="AY7" t="str">
            <v>DLD Review</v>
          </cell>
          <cell r="AZ7" t="str">
            <v>Test Development</v>
          </cell>
          <cell r="BA7" t="str">
            <v>DLD Inspection</v>
          </cell>
          <cell r="BB7" t="str">
            <v>Code</v>
          </cell>
          <cell r="BC7" t="str">
            <v>Code Review</v>
          </cell>
          <cell r="BD7" t="str">
            <v>Compile</v>
          </cell>
          <cell r="BE7" t="str">
            <v>Code Inspection</v>
          </cell>
          <cell r="BF7" t="str">
            <v>Unit Test</v>
          </cell>
          <cell r="BG7" t="str">
            <v>Build and Integration Test</v>
          </cell>
          <cell r="BH7" t="str">
            <v>System Test</v>
          </cell>
          <cell r="BI7" t="str">
            <v>Acceptance Test</v>
          </cell>
          <cell r="BJ7" t="str">
            <v>Product Life</v>
          </cell>
          <cell r="BK7" t="str">
            <v>Planning</v>
          </cell>
          <cell r="BL7" t="str">
            <v>Requirements</v>
          </cell>
          <cell r="BM7" t="str">
            <v>System Test Plan</v>
          </cell>
          <cell r="BN7" t="str">
            <v>REQ Inspection</v>
          </cell>
          <cell r="BO7" t="str">
            <v>High-Level Design</v>
          </cell>
          <cell r="BP7" t="str">
            <v>Integration Test Plan</v>
          </cell>
          <cell r="BQ7" t="str">
            <v>HLD Inspection</v>
          </cell>
          <cell r="BR7" t="str">
            <v>Detailed Design</v>
          </cell>
          <cell r="BS7" t="str">
            <v>DLD Review</v>
          </cell>
          <cell r="BT7" t="str">
            <v>Test Development</v>
          </cell>
          <cell r="BU7" t="str">
            <v>DLD Inspection</v>
          </cell>
          <cell r="BV7" t="str">
            <v>Code</v>
          </cell>
          <cell r="BW7" t="str">
            <v>Code Review</v>
          </cell>
          <cell r="BX7" t="str">
            <v>Compile</v>
          </cell>
          <cell r="BY7" t="str">
            <v>Code Inspection</v>
          </cell>
          <cell r="BZ7" t="str">
            <v>Unit Test</v>
          </cell>
          <cell r="CA7" t="str">
            <v>Build and Integration Test</v>
          </cell>
          <cell r="CB7" t="str">
            <v>System Test</v>
          </cell>
          <cell r="CC7" t="str">
            <v>Acceptance Test</v>
          </cell>
          <cell r="CD7" t="str">
            <v>Product Life</v>
          </cell>
          <cell r="CE7" t="str">
            <v>Planning</v>
          </cell>
          <cell r="CF7" t="str">
            <v>Requirements</v>
          </cell>
          <cell r="CG7" t="str">
            <v>System Test Plan</v>
          </cell>
          <cell r="CH7" t="str">
            <v>REQ Inspection</v>
          </cell>
          <cell r="CI7" t="str">
            <v>High-Level Design</v>
          </cell>
          <cell r="CJ7" t="str">
            <v>Integration Test Plan</v>
          </cell>
          <cell r="CK7" t="str">
            <v>HLD Inspection</v>
          </cell>
          <cell r="CL7" t="str">
            <v>Detailed Design</v>
          </cell>
          <cell r="CM7" t="str">
            <v>DLD Review</v>
          </cell>
          <cell r="CN7" t="str">
            <v>Test Development</v>
          </cell>
          <cell r="CO7" t="str">
            <v>DLD Inspection</v>
          </cell>
          <cell r="CP7" t="str">
            <v>Code</v>
          </cell>
          <cell r="CQ7" t="str">
            <v>Code Review</v>
          </cell>
          <cell r="CR7" t="str">
            <v>Compile</v>
          </cell>
          <cell r="CS7" t="str">
            <v>Code Inspection</v>
          </cell>
          <cell r="CT7" t="str">
            <v>Unit Test</v>
          </cell>
          <cell r="CU7" t="str">
            <v>Build and Integration Test</v>
          </cell>
          <cell r="CV7" t="str">
            <v>System Test</v>
          </cell>
          <cell r="CW7" t="str">
            <v>Acceptance Test</v>
          </cell>
          <cell r="CX7" t="str">
            <v>Product Life</v>
          </cell>
          <cell r="CY7" t="str">
            <v>Management and Miscellaneous</v>
          </cell>
          <cell r="CZ7" t="str">
            <v>Launch and Strategy</v>
          </cell>
          <cell r="DA7" t="str">
            <v>Planning</v>
          </cell>
          <cell r="DB7" t="str">
            <v>Requirements</v>
          </cell>
          <cell r="DC7" t="str">
            <v>System Test Plan</v>
          </cell>
          <cell r="DD7" t="str">
            <v>REQ Inspection</v>
          </cell>
          <cell r="DE7" t="str">
            <v>High-Level Design</v>
          </cell>
          <cell r="DF7" t="str">
            <v>Integration Test Plan</v>
          </cell>
          <cell r="DG7" t="str">
            <v>HLD Inspection</v>
          </cell>
          <cell r="DH7" t="str">
            <v>Detailed Design</v>
          </cell>
          <cell r="DI7" t="str">
            <v>DLD Review</v>
          </cell>
          <cell r="DJ7" t="str">
            <v>Test Development</v>
          </cell>
          <cell r="DK7" t="str">
            <v>DLD Inspection</v>
          </cell>
          <cell r="DL7" t="str">
            <v>Code</v>
          </cell>
          <cell r="DM7" t="str">
            <v>Code Review</v>
          </cell>
          <cell r="DN7" t="str">
            <v>Compile</v>
          </cell>
          <cell r="DO7" t="str">
            <v>Code Inspection</v>
          </cell>
          <cell r="DP7" t="str">
            <v>Unit Test</v>
          </cell>
          <cell r="DQ7" t="str">
            <v>Build and Integration Test</v>
          </cell>
          <cell r="DR7" t="str">
            <v>System Test</v>
          </cell>
          <cell r="DS7" t="str">
            <v>Documentation</v>
          </cell>
          <cell r="DT7" t="str">
            <v>Postmortem</v>
          </cell>
          <cell r="DU7" t="str">
            <v>Management and Miscellaneous</v>
          </cell>
          <cell r="DV7" t="str">
            <v>Launch and Strategy</v>
          </cell>
          <cell r="DW7" t="str">
            <v>Planning</v>
          </cell>
          <cell r="DX7" t="str">
            <v>Requirements</v>
          </cell>
          <cell r="DY7" t="str">
            <v>System Test Plan</v>
          </cell>
          <cell r="DZ7" t="str">
            <v>REQ Inspection</v>
          </cell>
          <cell r="EA7" t="str">
            <v>High-Level Design</v>
          </cell>
          <cell r="EB7" t="str">
            <v>Integration Test Plan</v>
          </cell>
          <cell r="EC7" t="str">
            <v>HLD Inspection</v>
          </cell>
          <cell r="ED7" t="str">
            <v>Detailed Design</v>
          </cell>
          <cell r="EE7" t="str">
            <v>DLD Review</v>
          </cell>
          <cell r="EF7" t="str">
            <v>Test Development</v>
          </cell>
          <cell r="EG7" t="str">
            <v>DLD Inspection</v>
          </cell>
          <cell r="EH7" t="str">
            <v>Code</v>
          </cell>
          <cell r="EI7" t="str">
            <v>Code Review</v>
          </cell>
          <cell r="EJ7" t="str">
            <v>Compile</v>
          </cell>
          <cell r="EK7" t="str">
            <v>Code Inspection</v>
          </cell>
          <cell r="EL7" t="str">
            <v>Unit Test</v>
          </cell>
          <cell r="EM7" t="str">
            <v>Build and Integration Test</v>
          </cell>
          <cell r="EN7" t="str">
            <v>System Test</v>
          </cell>
          <cell r="EO7" t="str">
            <v>Documentation</v>
          </cell>
          <cell r="EP7" t="str">
            <v>Postmortem</v>
          </cell>
          <cell r="EQ7" t="str">
            <v>Baseline Plan Date</v>
          </cell>
          <cell r="ER7" t="str">
            <v>Baseline Plan Hours</v>
          </cell>
        </row>
        <row r="8">
          <cell r="A8">
            <v>1</v>
          </cell>
          <cell r="B8" t="str">
            <v>IEM2009-2010</v>
          </cell>
          <cell r="C8" t="str">
            <v>A</v>
          </cell>
          <cell r="D8" t="str">
            <v>SYSTEM</v>
          </cell>
          <cell r="F8" t="str">
            <v>Req Pages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0</v>
          </cell>
          <cell r="EP8">
            <v>0</v>
          </cell>
          <cell r="EQ8">
            <v>40042</v>
          </cell>
          <cell r="ER8">
            <v>185.03116322763566</v>
          </cell>
        </row>
        <row r="9">
          <cell r="A9">
            <v>2</v>
          </cell>
          <cell r="B9" t="str">
            <v>IEM2009-2010</v>
          </cell>
          <cell r="C9" t="str">
            <v>A</v>
          </cell>
          <cell r="D9" t="str">
            <v>SYSTEM</v>
          </cell>
          <cell r="F9" t="str">
            <v>Text Pages</v>
          </cell>
          <cell r="G9">
            <v>0</v>
          </cell>
          <cell r="H9">
            <v>0</v>
          </cell>
          <cell r="I9">
            <v>0</v>
          </cell>
          <cell r="J9">
            <v>40</v>
          </cell>
          <cell r="K9">
            <v>0</v>
          </cell>
          <cell r="L9">
            <v>40</v>
          </cell>
          <cell r="M9">
            <v>40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2.7061082847612972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  <cell r="EB9">
            <v>0</v>
          </cell>
          <cell r="EC9">
            <v>0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  <cell r="EQ9">
            <v>40042</v>
          </cell>
          <cell r="ER9">
            <v>185.03116322763566</v>
          </cell>
        </row>
        <row r="10">
          <cell r="A10">
            <v>3</v>
          </cell>
          <cell r="B10" t="str">
            <v>IEM2009-2010</v>
          </cell>
          <cell r="C10" t="str">
            <v>A</v>
          </cell>
          <cell r="D10" t="str">
            <v>SYSTEM</v>
          </cell>
          <cell r="F10" t="str">
            <v>HLD Pages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  <cell r="EQ10">
            <v>40042</v>
          </cell>
          <cell r="ER10">
            <v>185.03116322763566</v>
          </cell>
        </row>
        <row r="11">
          <cell r="A11">
            <v>4</v>
          </cell>
          <cell r="B11" t="str">
            <v>IEM2009-2010</v>
          </cell>
          <cell r="C11" t="str">
            <v>A</v>
          </cell>
          <cell r="D11" t="str">
            <v>SYSTEM</v>
          </cell>
          <cell r="F11" t="str">
            <v>DLD Lines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0</v>
          </cell>
          <cell r="EC11">
            <v>0</v>
          </cell>
          <cell r="ED11">
            <v>0</v>
          </cell>
          <cell r="EE11">
            <v>0</v>
          </cell>
          <cell r="EF11">
            <v>0</v>
          </cell>
          <cell r="EG11">
            <v>0</v>
          </cell>
          <cell r="EH11">
            <v>0</v>
          </cell>
          <cell r="EI11">
            <v>0</v>
          </cell>
          <cell r="EJ11">
            <v>0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  <cell r="EQ11">
            <v>40042</v>
          </cell>
          <cell r="ER11">
            <v>185.03116322763566</v>
          </cell>
        </row>
        <row r="12">
          <cell r="A12">
            <v>5</v>
          </cell>
          <cell r="B12" t="str">
            <v>IEM2009-2010</v>
          </cell>
          <cell r="C12" t="str">
            <v>A</v>
          </cell>
          <cell r="D12" t="str">
            <v>SYSTEM</v>
          </cell>
          <cell r="F12" t="str">
            <v>LOC</v>
          </cell>
          <cell r="G12">
            <v>20301</v>
          </cell>
          <cell r="H12">
            <v>0</v>
          </cell>
          <cell r="I12">
            <v>131</v>
          </cell>
          <cell r="J12">
            <v>10439</v>
          </cell>
          <cell r="K12">
            <v>0</v>
          </cell>
          <cell r="L12">
            <v>10570</v>
          </cell>
          <cell r="M12">
            <v>30740</v>
          </cell>
          <cell r="N12">
            <v>0</v>
          </cell>
          <cell r="O12">
            <v>2232</v>
          </cell>
          <cell r="P12">
            <v>38</v>
          </cell>
          <cell r="Q12">
            <v>63</v>
          </cell>
          <cell r="R12">
            <v>170</v>
          </cell>
          <cell r="S12">
            <v>0</v>
          </cell>
          <cell r="T12">
            <v>233</v>
          </cell>
          <cell r="U12">
            <v>2364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6</v>
          </cell>
          <cell r="AV12">
            <v>0</v>
          </cell>
          <cell r="AW12">
            <v>0</v>
          </cell>
          <cell r="AX12">
            <v>13</v>
          </cell>
          <cell r="AY12">
            <v>0</v>
          </cell>
          <cell r="AZ12">
            <v>0</v>
          </cell>
          <cell r="BA12">
            <v>0</v>
          </cell>
          <cell r="BB12">
            <v>7</v>
          </cell>
          <cell r="BC12">
            <v>1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3</v>
          </cell>
          <cell r="CJ12">
            <v>0</v>
          </cell>
          <cell r="CK12">
            <v>2</v>
          </cell>
          <cell r="CL12">
            <v>1</v>
          </cell>
          <cell r="CM12">
            <v>7</v>
          </cell>
          <cell r="CN12">
            <v>0</v>
          </cell>
          <cell r="CO12">
            <v>4</v>
          </cell>
          <cell r="CP12">
            <v>1</v>
          </cell>
          <cell r="CQ12">
            <v>5</v>
          </cell>
          <cell r="CR12">
            <v>0</v>
          </cell>
          <cell r="CS12">
            <v>4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9.3374112477617324</v>
          </cell>
          <cell r="DB12">
            <v>0</v>
          </cell>
          <cell r="DC12">
            <v>0</v>
          </cell>
          <cell r="DD12">
            <v>0</v>
          </cell>
          <cell r="DE12">
            <v>13.767439948966253</v>
          </cell>
          <cell r="DF12">
            <v>0</v>
          </cell>
          <cell r="DG12">
            <v>15.518311129220166</v>
          </cell>
          <cell r="DH12">
            <v>26.033964182782725</v>
          </cell>
          <cell r="DI12">
            <v>10.065315848715768</v>
          </cell>
          <cell r="DJ12">
            <v>2.9972645714822557</v>
          </cell>
          <cell r="DK12">
            <v>63.506930885246284</v>
          </cell>
          <cell r="DL12">
            <v>10.734401650081757</v>
          </cell>
          <cell r="DM12">
            <v>5.7494996025743479</v>
          </cell>
          <cell r="DN12">
            <v>0.15217007777157759</v>
          </cell>
          <cell r="DO12">
            <v>43.127084186946739</v>
          </cell>
          <cell r="DP12">
            <v>6.9473632505653535</v>
          </cell>
          <cell r="DQ12">
            <v>0</v>
          </cell>
          <cell r="DR12">
            <v>0</v>
          </cell>
          <cell r="DS12">
            <v>0</v>
          </cell>
          <cell r="DT12">
            <v>2.6776430037427335</v>
          </cell>
          <cell r="DU12">
            <v>0</v>
          </cell>
          <cell r="DV12">
            <v>0</v>
          </cell>
          <cell r="DW12">
            <v>2.6222222222222218</v>
          </cell>
          <cell r="DX12">
            <v>0</v>
          </cell>
          <cell r="DY12">
            <v>0</v>
          </cell>
          <cell r="DZ12">
            <v>0</v>
          </cell>
          <cell r="EA12">
            <v>5.8772222222222208</v>
          </cell>
          <cell r="EB12">
            <v>0</v>
          </cell>
          <cell r="EC12">
            <v>4.134444444444445</v>
          </cell>
          <cell r="ED12">
            <v>5.6958333333333329</v>
          </cell>
          <cell r="EE12">
            <v>1.9513888888888904</v>
          </cell>
          <cell r="EF12">
            <v>0.77250000000000141</v>
          </cell>
          <cell r="EG12">
            <v>13.32722222222222</v>
          </cell>
          <cell r="EH12">
            <v>2.089444444444446</v>
          </cell>
          <cell r="EI12">
            <v>1.1366666666666676</v>
          </cell>
          <cell r="EJ12">
            <v>5.0833333333334618E-2</v>
          </cell>
          <cell r="EK12">
            <v>8.5277777777777803</v>
          </cell>
          <cell r="EL12">
            <v>0.78583333333333327</v>
          </cell>
          <cell r="EM12">
            <v>0</v>
          </cell>
          <cell r="EN12">
            <v>0</v>
          </cell>
          <cell r="EO12">
            <v>0</v>
          </cell>
          <cell r="EP12">
            <v>0.61444444444444357</v>
          </cell>
          <cell r="EQ12">
            <v>40042</v>
          </cell>
          <cell r="ER12">
            <v>185.03116322763566</v>
          </cell>
        </row>
        <row r="13">
          <cell r="A13">
            <v>6</v>
          </cell>
          <cell r="B13" t="str">
            <v>CICLO 2</v>
          </cell>
          <cell r="C13" t="str">
            <v>A</v>
          </cell>
          <cell r="D13" t="str">
            <v>IEM2009-2010</v>
          </cell>
          <cell r="F13" t="str">
            <v>Req Pages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40042</v>
          </cell>
          <cell r="ER13">
            <v>185.03116322763566</v>
          </cell>
        </row>
        <row r="14">
          <cell r="A14">
            <v>7</v>
          </cell>
          <cell r="B14" t="str">
            <v>CICLO 2</v>
          </cell>
          <cell r="C14" t="str">
            <v>A</v>
          </cell>
          <cell r="D14" t="str">
            <v>IEM2009-2010</v>
          </cell>
          <cell r="F14" t="str">
            <v>Text Pages</v>
          </cell>
          <cell r="G14">
            <v>0</v>
          </cell>
          <cell r="H14">
            <v>0</v>
          </cell>
          <cell r="I14">
            <v>0</v>
          </cell>
          <cell r="J14">
            <v>40</v>
          </cell>
          <cell r="K14">
            <v>0</v>
          </cell>
          <cell r="L14">
            <v>40</v>
          </cell>
          <cell r="M14">
            <v>40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2.7061082847612972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40042</v>
          </cell>
          <cell r="ER14">
            <v>185.03116322763566</v>
          </cell>
        </row>
        <row r="15">
          <cell r="A15">
            <v>8</v>
          </cell>
          <cell r="B15" t="str">
            <v>CICLO 2</v>
          </cell>
          <cell r="C15" t="str">
            <v>A</v>
          </cell>
          <cell r="D15" t="str">
            <v>IEM2009-2010</v>
          </cell>
          <cell r="F15" t="str">
            <v>HLD Pages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>
            <v>0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  <cell r="EB15">
            <v>0</v>
          </cell>
          <cell r="EC15">
            <v>0</v>
          </cell>
          <cell r="ED15">
            <v>0</v>
          </cell>
          <cell r="EE15">
            <v>0</v>
          </cell>
          <cell r="EF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40042</v>
          </cell>
          <cell r="ER15">
            <v>185.03116322763566</v>
          </cell>
        </row>
        <row r="16">
          <cell r="A16">
            <v>9</v>
          </cell>
          <cell r="B16" t="str">
            <v>CICLO 2</v>
          </cell>
          <cell r="C16" t="str">
            <v>A</v>
          </cell>
          <cell r="D16" t="str">
            <v>IEM2009-2010</v>
          </cell>
          <cell r="F16" t="str">
            <v>DLD Lines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  <cell r="EA16">
            <v>0</v>
          </cell>
          <cell r="EB16">
            <v>0</v>
          </cell>
          <cell r="EC16">
            <v>0</v>
          </cell>
          <cell r="ED16">
            <v>0</v>
          </cell>
          <cell r="EE16">
            <v>0</v>
          </cell>
          <cell r="EF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40042</v>
          </cell>
          <cell r="ER16">
            <v>185.03116322763566</v>
          </cell>
        </row>
        <row r="17">
          <cell r="A17">
            <v>10</v>
          </cell>
          <cell r="B17" t="str">
            <v>CICLO 2</v>
          </cell>
          <cell r="C17" t="str">
            <v>A</v>
          </cell>
          <cell r="D17" t="str">
            <v>IEM2009-2010</v>
          </cell>
          <cell r="F17" t="str">
            <v>LOC</v>
          </cell>
          <cell r="G17">
            <v>20301</v>
          </cell>
          <cell r="H17">
            <v>0</v>
          </cell>
          <cell r="I17">
            <v>131</v>
          </cell>
          <cell r="J17">
            <v>10439</v>
          </cell>
          <cell r="K17">
            <v>0</v>
          </cell>
          <cell r="L17">
            <v>10570</v>
          </cell>
          <cell r="M17">
            <v>30740</v>
          </cell>
          <cell r="N17">
            <v>0</v>
          </cell>
          <cell r="O17">
            <v>2232</v>
          </cell>
          <cell r="P17">
            <v>38</v>
          </cell>
          <cell r="Q17">
            <v>63</v>
          </cell>
          <cell r="R17">
            <v>170</v>
          </cell>
          <cell r="S17">
            <v>0</v>
          </cell>
          <cell r="T17">
            <v>233</v>
          </cell>
          <cell r="U17">
            <v>2364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6</v>
          </cell>
          <cell r="AV17">
            <v>0</v>
          </cell>
          <cell r="AW17">
            <v>0</v>
          </cell>
          <cell r="AX17">
            <v>13</v>
          </cell>
          <cell r="AY17">
            <v>0</v>
          </cell>
          <cell r="AZ17">
            <v>0</v>
          </cell>
          <cell r="BA17">
            <v>0</v>
          </cell>
          <cell r="BB17">
            <v>7</v>
          </cell>
          <cell r="BC17">
            <v>1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3</v>
          </cell>
          <cell r="CJ17">
            <v>0</v>
          </cell>
          <cell r="CK17">
            <v>2</v>
          </cell>
          <cell r="CL17">
            <v>1</v>
          </cell>
          <cell r="CM17">
            <v>7</v>
          </cell>
          <cell r="CN17">
            <v>0</v>
          </cell>
          <cell r="CO17">
            <v>4</v>
          </cell>
          <cell r="CP17">
            <v>1</v>
          </cell>
          <cell r="CQ17">
            <v>5</v>
          </cell>
          <cell r="CR17">
            <v>0</v>
          </cell>
          <cell r="CS17">
            <v>4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9.3374112477617324</v>
          </cell>
          <cell r="DB17">
            <v>0</v>
          </cell>
          <cell r="DC17">
            <v>0</v>
          </cell>
          <cell r="DD17">
            <v>0</v>
          </cell>
          <cell r="DE17">
            <v>13.767439948966253</v>
          </cell>
          <cell r="DF17">
            <v>0</v>
          </cell>
          <cell r="DG17">
            <v>15.518311129220166</v>
          </cell>
          <cell r="DH17">
            <v>26.033964182782725</v>
          </cell>
          <cell r="DI17">
            <v>10.065315848715768</v>
          </cell>
          <cell r="DJ17">
            <v>2.9972645714822557</v>
          </cell>
          <cell r="DK17">
            <v>63.506930885246284</v>
          </cell>
          <cell r="DL17">
            <v>10.734401650081757</v>
          </cell>
          <cell r="DM17">
            <v>5.7494996025743479</v>
          </cell>
          <cell r="DN17">
            <v>0.15217007777157759</v>
          </cell>
          <cell r="DO17">
            <v>43.127084186946739</v>
          </cell>
          <cell r="DP17">
            <v>6.9473632505653535</v>
          </cell>
          <cell r="DQ17">
            <v>0</v>
          </cell>
          <cell r="DR17">
            <v>0</v>
          </cell>
          <cell r="DS17">
            <v>0</v>
          </cell>
          <cell r="DT17">
            <v>2.6776430037427335</v>
          </cell>
          <cell r="DU17">
            <v>0</v>
          </cell>
          <cell r="DV17">
            <v>0</v>
          </cell>
          <cell r="DW17">
            <v>2.6222222222222218</v>
          </cell>
          <cell r="DX17">
            <v>0</v>
          </cell>
          <cell r="DY17">
            <v>0</v>
          </cell>
          <cell r="DZ17">
            <v>0</v>
          </cell>
          <cell r="EA17">
            <v>5.8772222222222208</v>
          </cell>
          <cell r="EB17">
            <v>0</v>
          </cell>
          <cell r="EC17">
            <v>4.134444444444445</v>
          </cell>
          <cell r="ED17">
            <v>5.6958333333333329</v>
          </cell>
          <cell r="EE17">
            <v>1.9513888888888904</v>
          </cell>
          <cell r="EF17">
            <v>0.77250000000000141</v>
          </cell>
          <cell r="EG17">
            <v>13.32722222222222</v>
          </cell>
          <cell r="EH17">
            <v>2.089444444444446</v>
          </cell>
          <cell r="EI17">
            <v>1.1366666666666676</v>
          </cell>
          <cell r="EJ17">
            <v>5.0833333333334618E-2</v>
          </cell>
          <cell r="EK17">
            <v>8.5277777777777803</v>
          </cell>
          <cell r="EL17">
            <v>0.78583333333333327</v>
          </cell>
          <cell r="EM17">
            <v>0</v>
          </cell>
          <cell r="EN17">
            <v>0</v>
          </cell>
          <cell r="EO17">
            <v>0</v>
          </cell>
          <cell r="EP17">
            <v>0.61444444444444357</v>
          </cell>
          <cell r="EQ17">
            <v>40042</v>
          </cell>
          <cell r="ER17">
            <v>185.03116322763566</v>
          </cell>
        </row>
        <row r="18">
          <cell r="A18">
            <v>11</v>
          </cell>
          <cell r="B18" t="str">
            <v>NOPLANEADOS</v>
          </cell>
          <cell r="C18" t="str">
            <v>A</v>
          </cell>
          <cell r="D18" t="str">
            <v>CICLO 2</v>
          </cell>
          <cell r="F18" t="str">
            <v>Req Pages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</row>
        <row r="19">
          <cell r="A19">
            <v>12</v>
          </cell>
          <cell r="B19" t="str">
            <v>NOPLANEADOS</v>
          </cell>
          <cell r="C19" t="str">
            <v>A</v>
          </cell>
          <cell r="D19" t="str">
            <v>CICLO 2</v>
          </cell>
          <cell r="F19" t="str">
            <v>Text Pages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H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  <cell r="EA19">
            <v>0</v>
          </cell>
          <cell r="EB19">
            <v>0</v>
          </cell>
          <cell r="EC19">
            <v>0</v>
          </cell>
          <cell r="ED19">
            <v>0</v>
          </cell>
          <cell r="EE19">
            <v>0</v>
          </cell>
          <cell r="EF19">
            <v>0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</row>
        <row r="20">
          <cell r="A20">
            <v>13</v>
          </cell>
          <cell r="B20" t="str">
            <v>NOPLANEADOS</v>
          </cell>
          <cell r="C20" t="str">
            <v>A</v>
          </cell>
          <cell r="D20" t="str">
            <v>CICLO 2</v>
          </cell>
          <cell r="F20" t="str">
            <v>HLD Pages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  <cell r="EB20">
            <v>0</v>
          </cell>
          <cell r="EC20">
            <v>0</v>
          </cell>
          <cell r="ED20">
            <v>0</v>
          </cell>
          <cell r="EE20">
            <v>0</v>
          </cell>
          <cell r="EF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</row>
        <row r="21">
          <cell r="A21">
            <v>14</v>
          </cell>
          <cell r="B21" t="str">
            <v>NOPLANEADOS</v>
          </cell>
          <cell r="C21" t="str">
            <v>A</v>
          </cell>
          <cell r="D21" t="str">
            <v>CICLO 2</v>
          </cell>
          <cell r="F21" t="str">
            <v>DLD Lines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>
            <v>0</v>
          </cell>
          <cell r="DA21">
            <v>0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0</v>
          </cell>
          <cell r="DH21">
            <v>0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  <cell r="EA21">
            <v>0</v>
          </cell>
          <cell r="EB21">
            <v>0</v>
          </cell>
          <cell r="EC21">
            <v>0</v>
          </cell>
          <cell r="ED21">
            <v>0</v>
          </cell>
          <cell r="EE21">
            <v>0</v>
          </cell>
          <cell r="EF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</row>
        <row r="22">
          <cell r="A22">
            <v>15</v>
          </cell>
          <cell r="B22" t="str">
            <v>NOPLANEADOS</v>
          </cell>
          <cell r="C22" t="str">
            <v>A</v>
          </cell>
          <cell r="D22" t="str">
            <v>CICLO 2</v>
          </cell>
          <cell r="F22" t="str">
            <v>LOC</v>
          </cell>
          <cell r="G22">
            <v>13737</v>
          </cell>
          <cell r="H22">
            <v>0</v>
          </cell>
          <cell r="I22">
            <v>131</v>
          </cell>
          <cell r="J22">
            <v>1439</v>
          </cell>
          <cell r="K22">
            <v>0</v>
          </cell>
          <cell r="L22">
            <v>1570</v>
          </cell>
          <cell r="M22">
            <v>15176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0.67337100344435585</v>
          </cell>
          <cell r="DB22">
            <v>0</v>
          </cell>
          <cell r="DC22">
            <v>0</v>
          </cell>
          <cell r="DD22">
            <v>0</v>
          </cell>
          <cell r="DE22">
            <v>0.9928442270889124</v>
          </cell>
          <cell r="DF22">
            <v>0</v>
          </cell>
          <cell r="DG22">
            <v>1.7872558488776207</v>
          </cell>
          <cell r="DH22">
            <v>1.8774493401045236</v>
          </cell>
          <cell r="DI22">
            <v>0.72586412370546394</v>
          </cell>
          <cell r="DJ22">
            <v>0.21614888736650884</v>
          </cell>
          <cell r="DK22">
            <v>5.7829398973796957</v>
          </cell>
          <cell r="DL22">
            <v>0.77411550361166503</v>
          </cell>
          <cell r="DM22">
            <v>0.41462737518565013</v>
          </cell>
          <cell r="DN22">
            <v>1.0973803685450305E-2</v>
          </cell>
          <cell r="DO22">
            <v>3.7191719985742648</v>
          </cell>
          <cell r="DP22">
            <v>0.50101177287730903</v>
          </cell>
          <cell r="DQ22">
            <v>0</v>
          </cell>
          <cell r="DR22">
            <v>0</v>
          </cell>
          <cell r="DS22">
            <v>0</v>
          </cell>
          <cell r="DT22">
            <v>0.19309925507760098</v>
          </cell>
          <cell r="DU22">
            <v>0</v>
          </cell>
          <cell r="DV22">
            <v>0</v>
          </cell>
          <cell r="DW22">
            <v>0.661944444444443</v>
          </cell>
          <cell r="DX22">
            <v>0</v>
          </cell>
          <cell r="DY22">
            <v>0</v>
          </cell>
          <cell r="DZ22">
            <v>0</v>
          </cell>
          <cell r="EA22">
            <v>2.0825</v>
          </cell>
          <cell r="EB22">
            <v>0</v>
          </cell>
          <cell r="EC22">
            <v>1.5733333333333341</v>
          </cell>
          <cell r="ED22">
            <v>0</v>
          </cell>
          <cell r="EE22">
            <v>0</v>
          </cell>
          <cell r="EF22">
            <v>0</v>
          </cell>
          <cell r="EG22">
            <v>4.7894444444444444</v>
          </cell>
          <cell r="EH22">
            <v>0</v>
          </cell>
          <cell r="EI22">
            <v>0</v>
          </cell>
          <cell r="EJ22">
            <v>0</v>
          </cell>
          <cell r="EK22">
            <v>3.2694444444444457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</row>
        <row r="23">
          <cell r="A23">
            <v>16</v>
          </cell>
          <cell r="B23" t="str">
            <v>GENERALES</v>
          </cell>
          <cell r="C23" t="str">
            <v>A</v>
          </cell>
          <cell r="D23" t="str">
            <v>CICLO 2</v>
          </cell>
          <cell r="F23" t="str">
            <v>Text Pages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  <cell r="ED23">
            <v>0</v>
          </cell>
          <cell r="EE23">
            <v>0</v>
          </cell>
          <cell r="EF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0</v>
          </cell>
          <cell r="EQ23">
            <v>40042</v>
          </cell>
          <cell r="ER23">
            <v>0</v>
          </cell>
        </row>
        <row r="24">
          <cell r="A24">
            <v>17</v>
          </cell>
          <cell r="B24" t="str">
            <v>Montos Finales y Gastos Financieros - DIGES</v>
          </cell>
          <cell r="C24" t="str">
            <v>A</v>
          </cell>
          <cell r="D24" t="str">
            <v>CICLO 2</v>
          </cell>
          <cell r="F24" t="str">
            <v>LOC</v>
          </cell>
          <cell r="G24">
            <v>0</v>
          </cell>
          <cell r="H24">
            <v>0</v>
          </cell>
          <cell r="I24">
            <v>0</v>
          </cell>
          <cell r="J24">
            <v>7950</v>
          </cell>
          <cell r="K24">
            <v>0</v>
          </cell>
          <cell r="L24">
            <v>7950</v>
          </cell>
          <cell r="M24">
            <v>7950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>
            <v>0</v>
          </cell>
          <cell r="DA24">
            <v>6.7786014346731811</v>
          </cell>
          <cell r="DB24">
            <v>0</v>
          </cell>
          <cell r="DC24">
            <v>0</v>
          </cell>
          <cell r="DD24">
            <v>0</v>
          </cell>
          <cell r="DE24">
            <v>9.9946318860283849</v>
          </cell>
          <cell r="DF24">
            <v>0</v>
          </cell>
          <cell r="DG24">
            <v>9.5895520719088871</v>
          </cell>
          <cell r="DH24">
            <v>18.899656690385537</v>
          </cell>
          <cell r="DI24">
            <v>7.3070321786350041</v>
          </cell>
          <cell r="DJ24">
            <v>2.1758987994895223</v>
          </cell>
          <cell r="DK24">
            <v>43.150297786396237</v>
          </cell>
          <cell r="DL24">
            <v>7.792762736357429</v>
          </cell>
          <cell r="DM24">
            <v>4.173915576868878</v>
          </cell>
          <cell r="DN24">
            <v>0.11046962376686642</v>
          </cell>
          <cell r="DO24">
            <v>31.090081446310695</v>
          </cell>
          <cell r="DP24">
            <v>5.0435185136315788</v>
          </cell>
          <cell r="DQ24">
            <v>0</v>
          </cell>
          <cell r="DR24">
            <v>0</v>
          </cell>
          <cell r="DS24">
            <v>0</v>
          </cell>
          <cell r="DT24">
            <v>1.9438658344478497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  <cell r="EA24">
            <v>0</v>
          </cell>
          <cell r="EB24">
            <v>0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  <cell r="EQ24">
            <v>40042</v>
          </cell>
          <cell r="ER24">
            <v>150.75639286366132</v>
          </cell>
        </row>
        <row r="25">
          <cell r="A25">
            <v>18</v>
          </cell>
          <cell r="B25" t="str">
            <v>Montos Finales y Gastos Financieros - DIGES</v>
          </cell>
          <cell r="C25" t="str">
            <v>A</v>
          </cell>
          <cell r="D25" t="str">
            <v>CICLO 2</v>
          </cell>
          <cell r="F25" t="str">
            <v>Text Pages</v>
          </cell>
          <cell r="G25">
            <v>0</v>
          </cell>
          <cell r="H25">
            <v>0</v>
          </cell>
          <cell r="I25">
            <v>0</v>
          </cell>
          <cell r="J25">
            <v>40</v>
          </cell>
          <cell r="K25">
            <v>0</v>
          </cell>
          <cell r="L25">
            <v>40</v>
          </cell>
          <cell r="M25">
            <v>40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2.7061082847612972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  <cell r="ED25">
            <v>0</v>
          </cell>
          <cell r="EE25">
            <v>0</v>
          </cell>
          <cell r="EF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40042</v>
          </cell>
          <cell r="ER25">
            <v>150.75639286366132</v>
          </cell>
        </row>
        <row r="26">
          <cell r="A26">
            <v>19</v>
          </cell>
          <cell r="B26" t="str">
            <v>Montos Finales ATC - DIGES</v>
          </cell>
          <cell r="C26" t="str">
            <v>A</v>
          </cell>
          <cell r="D26" t="str">
            <v>Montos Finales y Gastos Financieros - DIGES</v>
          </cell>
          <cell r="E26" t="str">
            <v>SCB</v>
          </cell>
          <cell r="F26" t="str">
            <v>LOC</v>
          </cell>
          <cell r="G26">
            <v>0</v>
          </cell>
          <cell r="H26">
            <v>0</v>
          </cell>
          <cell r="I26">
            <v>0</v>
          </cell>
          <cell r="J26">
            <v>920</v>
          </cell>
          <cell r="K26">
            <v>0</v>
          </cell>
          <cell r="L26">
            <v>920</v>
          </cell>
          <cell r="M26">
            <v>920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1.7009745320352525</v>
          </cell>
          <cell r="DH26">
            <v>0</v>
          </cell>
          <cell r="DI26">
            <v>0</v>
          </cell>
          <cell r="DJ26">
            <v>0</v>
          </cell>
          <cell r="DK26">
            <v>5.9856239934610365</v>
          </cell>
          <cell r="DL26">
            <v>0</v>
          </cell>
          <cell r="DM26">
            <v>0</v>
          </cell>
          <cell r="DN26">
            <v>0</v>
          </cell>
          <cell r="DO26">
            <v>3.4162519119182311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  <cell r="EB26">
            <v>0</v>
          </cell>
          <cell r="EC26">
            <v>0</v>
          </cell>
          <cell r="ED26">
            <v>0</v>
          </cell>
          <cell r="EE26">
            <v>0</v>
          </cell>
          <cell r="EF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40042</v>
          </cell>
          <cell r="ER26">
            <v>11.102850437414521</v>
          </cell>
        </row>
        <row r="27">
          <cell r="A27">
            <v>20</v>
          </cell>
          <cell r="B27" t="str">
            <v>Montos Finales ATV - DIGES</v>
          </cell>
          <cell r="C27" t="str">
            <v>A</v>
          </cell>
          <cell r="D27" t="str">
            <v>Montos Finales y Gastos Financieros - DIGES</v>
          </cell>
          <cell r="E27" t="str">
            <v>JCM</v>
          </cell>
          <cell r="F27" t="str">
            <v>LOC</v>
          </cell>
          <cell r="G27">
            <v>0</v>
          </cell>
          <cell r="H27">
            <v>0</v>
          </cell>
          <cell r="I27">
            <v>0</v>
          </cell>
          <cell r="J27">
            <v>780</v>
          </cell>
          <cell r="K27">
            <v>0</v>
          </cell>
          <cell r="L27">
            <v>780</v>
          </cell>
          <cell r="M27">
            <v>780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1.4421305815081487</v>
          </cell>
          <cell r="DH27">
            <v>0</v>
          </cell>
          <cell r="DI27">
            <v>0</v>
          </cell>
          <cell r="DJ27">
            <v>0</v>
          </cell>
          <cell r="DK27">
            <v>5.0747681683691397</v>
          </cell>
          <cell r="DL27">
            <v>0</v>
          </cell>
          <cell r="DM27">
            <v>0</v>
          </cell>
          <cell r="DN27">
            <v>0</v>
          </cell>
          <cell r="DO27">
            <v>2.8963874905393698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  <cell r="EB27">
            <v>0</v>
          </cell>
          <cell r="EC27">
            <v>0</v>
          </cell>
          <cell r="ED27">
            <v>0</v>
          </cell>
          <cell r="EE27">
            <v>0</v>
          </cell>
          <cell r="EF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40042</v>
          </cell>
          <cell r="ER27">
            <v>9.4132862404166584</v>
          </cell>
        </row>
        <row r="28">
          <cell r="A28">
            <v>21</v>
          </cell>
          <cell r="B28" t="str">
            <v>Montos Finales CDU - DIGES</v>
          </cell>
          <cell r="C28" t="str">
            <v>A</v>
          </cell>
          <cell r="D28" t="str">
            <v>Montos Finales y Gastos Financieros - DIGES</v>
          </cell>
          <cell r="E28" t="str">
            <v>DMM</v>
          </cell>
          <cell r="F28" t="str">
            <v>LOC</v>
          </cell>
          <cell r="G28">
            <v>0</v>
          </cell>
          <cell r="H28">
            <v>0</v>
          </cell>
          <cell r="I28">
            <v>0</v>
          </cell>
          <cell r="J28">
            <v>800</v>
          </cell>
          <cell r="K28">
            <v>0</v>
          </cell>
          <cell r="L28">
            <v>800</v>
          </cell>
          <cell r="M28">
            <v>800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1.4791082887263065</v>
          </cell>
          <cell r="DH28">
            <v>0</v>
          </cell>
          <cell r="DI28">
            <v>0</v>
          </cell>
          <cell r="DJ28">
            <v>0</v>
          </cell>
          <cell r="DK28">
            <v>5.2048904290965536</v>
          </cell>
          <cell r="DL28">
            <v>0</v>
          </cell>
          <cell r="DM28">
            <v>0</v>
          </cell>
          <cell r="DN28">
            <v>0</v>
          </cell>
          <cell r="DO28">
            <v>2.9706538364506354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  <cell r="EB28">
            <v>0</v>
          </cell>
          <cell r="EC28">
            <v>0</v>
          </cell>
          <cell r="ED28">
            <v>0</v>
          </cell>
          <cell r="EE28">
            <v>0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40042</v>
          </cell>
          <cell r="ER28">
            <v>9.6546525542734951</v>
          </cell>
        </row>
        <row r="29">
          <cell r="A29">
            <v>22</v>
          </cell>
          <cell r="B29" t="str">
            <v>Montos Finales LAL - DIGES</v>
          </cell>
          <cell r="C29" t="str">
            <v>A</v>
          </cell>
          <cell r="D29" t="str">
            <v>Montos Finales y Gastos Financieros - DIGES</v>
          </cell>
          <cell r="E29" t="str">
            <v>SCB</v>
          </cell>
          <cell r="F29" t="str">
            <v>LOC</v>
          </cell>
          <cell r="G29">
            <v>0</v>
          </cell>
          <cell r="H29">
            <v>0</v>
          </cell>
          <cell r="I29">
            <v>0</v>
          </cell>
          <cell r="J29">
            <v>880</v>
          </cell>
          <cell r="K29">
            <v>0</v>
          </cell>
          <cell r="L29">
            <v>880</v>
          </cell>
          <cell r="M29">
            <v>880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1.627019117598937</v>
          </cell>
          <cell r="DH29">
            <v>0</v>
          </cell>
          <cell r="DI29">
            <v>0</v>
          </cell>
          <cell r="DJ29">
            <v>0</v>
          </cell>
          <cell r="DK29">
            <v>5.7253794720062094</v>
          </cell>
          <cell r="DL29">
            <v>0</v>
          </cell>
          <cell r="DM29">
            <v>0</v>
          </cell>
          <cell r="DN29">
            <v>0</v>
          </cell>
          <cell r="DO29">
            <v>3.2677192200956995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40042</v>
          </cell>
          <cell r="ER29">
            <v>10.620117809700846</v>
          </cell>
        </row>
        <row r="30">
          <cell r="A30">
            <v>23</v>
          </cell>
          <cell r="B30" t="str">
            <v>Montos Finales TMH - DIGES</v>
          </cell>
          <cell r="C30" t="str">
            <v>A</v>
          </cell>
          <cell r="D30" t="str">
            <v>Montos Finales y Gastos Financieros - DIGES</v>
          </cell>
          <cell r="E30" t="str">
            <v>JCM</v>
          </cell>
          <cell r="F30" t="str">
            <v>LOC</v>
          </cell>
          <cell r="G30">
            <v>0</v>
          </cell>
          <cell r="H30">
            <v>0</v>
          </cell>
          <cell r="I30">
            <v>0</v>
          </cell>
          <cell r="J30">
            <v>800</v>
          </cell>
          <cell r="K30">
            <v>0</v>
          </cell>
          <cell r="L30">
            <v>800</v>
          </cell>
          <cell r="M30">
            <v>800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1.4791082887263065</v>
          </cell>
          <cell r="DH30">
            <v>0</v>
          </cell>
          <cell r="DI30">
            <v>0</v>
          </cell>
          <cell r="DJ30">
            <v>0</v>
          </cell>
          <cell r="DK30">
            <v>5.2048904290965536</v>
          </cell>
          <cell r="DL30">
            <v>0</v>
          </cell>
          <cell r="DM30">
            <v>0</v>
          </cell>
          <cell r="DN30">
            <v>0</v>
          </cell>
          <cell r="DO30">
            <v>2.9706538364506354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  <cell r="EF30">
            <v>0</v>
          </cell>
          <cell r="EG30">
            <v>0</v>
          </cell>
          <cell r="EH30">
            <v>0</v>
          </cell>
          <cell r="EI30">
            <v>0</v>
          </cell>
          <cell r="EJ30">
            <v>0</v>
          </cell>
          <cell r="EK30">
            <v>0</v>
          </cell>
          <cell r="EL30">
            <v>0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40042</v>
          </cell>
          <cell r="ER30">
            <v>9.6546525542734951</v>
          </cell>
        </row>
        <row r="31">
          <cell r="A31">
            <v>24</v>
          </cell>
          <cell r="B31" t="str">
            <v>Gastos Financieros ATC - DIGES</v>
          </cell>
          <cell r="C31" t="str">
            <v>A</v>
          </cell>
          <cell r="D31" t="str">
            <v>Montos Finales y Gastos Financieros - DIGES</v>
          </cell>
          <cell r="E31" t="str">
            <v>SCB</v>
          </cell>
          <cell r="F31" t="str">
            <v>LOC</v>
          </cell>
          <cell r="G31">
            <v>0</v>
          </cell>
          <cell r="H31">
            <v>0</v>
          </cell>
          <cell r="I31">
            <v>0</v>
          </cell>
          <cell r="J31">
            <v>480</v>
          </cell>
          <cell r="K31">
            <v>0</v>
          </cell>
          <cell r="L31">
            <v>480</v>
          </cell>
          <cell r="M31">
            <v>480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1.9975769566910246</v>
          </cell>
          <cell r="DL31">
            <v>0</v>
          </cell>
          <cell r="DM31">
            <v>0</v>
          </cell>
          <cell r="DN31">
            <v>0</v>
          </cell>
          <cell r="DO31">
            <v>2.5126390952189177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</v>
          </cell>
          <cell r="ED31">
            <v>0</v>
          </cell>
          <cell r="EE31">
            <v>0</v>
          </cell>
          <cell r="EF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0</v>
          </cell>
          <cell r="EK31">
            <v>0</v>
          </cell>
          <cell r="EL31">
            <v>0</v>
          </cell>
          <cell r="EM31">
            <v>0</v>
          </cell>
          <cell r="EN31">
            <v>0</v>
          </cell>
          <cell r="EO31">
            <v>0</v>
          </cell>
          <cell r="EP31">
            <v>0</v>
          </cell>
          <cell r="EQ31">
            <v>40042</v>
          </cell>
          <cell r="ER31">
            <v>4.5102160519099428</v>
          </cell>
        </row>
        <row r="32">
          <cell r="A32">
            <v>25</v>
          </cell>
          <cell r="B32" t="str">
            <v>Gastos Financieros ATV - DIGES</v>
          </cell>
          <cell r="C32" t="str">
            <v>A</v>
          </cell>
          <cell r="D32" t="str">
            <v>Montos Finales y Gastos Financieros - DIGES</v>
          </cell>
          <cell r="E32" t="str">
            <v>JCM</v>
          </cell>
          <cell r="F32" t="str">
            <v>LOC</v>
          </cell>
          <cell r="G32">
            <v>0</v>
          </cell>
          <cell r="H32">
            <v>0</v>
          </cell>
          <cell r="I32">
            <v>0</v>
          </cell>
          <cell r="J32">
            <v>410</v>
          </cell>
          <cell r="K32">
            <v>0</v>
          </cell>
          <cell r="L32">
            <v>410</v>
          </cell>
          <cell r="M32">
            <v>410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1.7062636505069171</v>
          </cell>
          <cell r="DL32">
            <v>0</v>
          </cell>
          <cell r="DM32">
            <v>0</v>
          </cell>
          <cell r="DN32">
            <v>0</v>
          </cell>
          <cell r="DO32">
            <v>2.1462125604994924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0</v>
          </cell>
          <cell r="EK32">
            <v>0</v>
          </cell>
          <cell r="EL32">
            <v>0</v>
          </cell>
          <cell r="EM32">
            <v>0</v>
          </cell>
          <cell r="EN32">
            <v>0</v>
          </cell>
          <cell r="EO32">
            <v>0</v>
          </cell>
          <cell r="EP32">
            <v>0</v>
          </cell>
          <cell r="EQ32">
            <v>40042</v>
          </cell>
          <cell r="ER32">
            <v>3.8524762110064095</v>
          </cell>
        </row>
        <row r="33">
          <cell r="A33">
            <v>26</v>
          </cell>
          <cell r="B33" t="str">
            <v>Gastos Financieros CDU - DIGES</v>
          </cell>
          <cell r="C33" t="str">
            <v>A</v>
          </cell>
          <cell r="D33" t="str">
            <v>Montos Finales y Gastos Financieros - DIGES</v>
          </cell>
          <cell r="E33" t="str">
            <v>DMM</v>
          </cell>
          <cell r="F33" t="str">
            <v>LOC</v>
          </cell>
          <cell r="G33">
            <v>0</v>
          </cell>
          <cell r="H33">
            <v>0</v>
          </cell>
          <cell r="I33">
            <v>0</v>
          </cell>
          <cell r="J33">
            <v>410</v>
          </cell>
          <cell r="K33">
            <v>0</v>
          </cell>
          <cell r="L33">
            <v>410</v>
          </cell>
          <cell r="M33">
            <v>410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1.7062636505069171</v>
          </cell>
          <cell r="DL33">
            <v>0</v>
          </cell>
          <cell r="DM33">
            <v>0</v>
          </cell>
          <cell r="DN33">
            <v>0</v>
          </cell>
          <cell r="DO33">
            <v>2.1462125604994924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  <cell r="ED33">
            <v>0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  <cell r="EQ33">
            <v>40042</v>
          </cell>
          <cell r="ER33">
            <v>3.8524762110064095</v>
          </cell>
        </row>
        <row r="34">
          <cell r="A34">
            <v>27</v>
          </cell>
          <cell r="B34" t="str">
            <v>Gastos Financieros LAL - DIGES</v>
          </cell>
          <cell r="C34" t="str">
            <v>A</v>
          </cell>
          <cell r="D34" t="str">
            <v>Montos Finales y Gastos Financieros - DIGES</v>
          </cell>
          <cell r="E34" t="str">
            <v>SCB</v>
          </cell>
          <cell r="F34" t="str">
            <v>LOC</v>
          </cell>
          <cell r="G34">
            <v>0</v>
          </cell>
          <cell r="H34">
            <v>0</v>
          </cell>
          <cell r="I34">
            <v>0</v>
          </cell>
          <cell r="J34">
            <v>480</v>
          </cell>
          <cell r="K34">
            <v>0</v>
          </cell>
          <cell r="L34">
            <v>480</v>
          </cell>
          <cell r="M34">
            <v>480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1.9975769566910246</v>
          </cell>
          <cell r="DL34">
            <v>0</v>
          </cell>
          <cell r="DM34">
            <v>0</v>
          </cell>
          <cell r="DN34">
            <v>0</v>
          </cell>
          <cell r="DO34">
            <v>2.5126390952189177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0</v>
          </cell>
          <cell r="ED34">
            <v>0</v>
          </cell>
          <cell r="EE34">
            <v>0</v>
          </cell>
          <cell r="EF34">
            <v>0</v>
          </cell>
          <cell r="EG34">
            <v>0</v>
          </cell>
          <cell r="EH34">
            <v>0</v>
          </cell>
          <cell r="EI34">
            <v>0</v>
          </cell>
          <cell r="EJ34">
            <v>0</v>
          </cell>
          <cell r="EK34">
            <v>0</v>
          </cell>
          <cell r="EL34">
            <v>0</v>
          </cell>
          <cell r="EM34">
            <v>0</v>
          </cell>
          <cell r="EN34">
            <v>0</v>
          </cell>
          <cell r="EO34">
            <v>0</v>
          </cell>
          <cell r="EP34">
            <v>0</v>
          </cell>
          <cell r="EQ34">
            <v>40042</v>
          </cell>
          <cell r="ER34">
            <v>4.5102160519099428</v>
          </cell>
        </row>
        <row r="35">
          <cell r="A35">
            <v>28</v>
          </cell>
          <cell r="B35" t="str">
            <v>Gastos Financieros TMH - DIGES</v>
          </cell>
          <cell r="C35" t="str">
            <v>A</v>
          </cell>
          <cell r="D35" t="str">
            <v>Montos Finales y Gastos Financieros - DIGES</v>
          </cell>
          <cell r="E35" t="str">
            <v>DMM</v>
          </cell>
          <cell r="F35" t="str">
            <v>LOC</v>
          </cell>
          <cell r="G35">
            <v>0</v>
          </cell>
          <cell r="H35">
            <v>0</v>
          </cell>
          <cell r="I35">
            <v>0</v>
          </cell>
          <cell r="J35">
            <v>480</v>
          </cell>
          <cell r="K35">
            <v>0</v>
          </cell>
          <cell r="L35">
            <v>480</v>
          </cell>
          <cell r="M35">
            <v>480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1.9975769566910246</v>
          </cell>
          <cell r="DL35">
            <v>0</v>
          </cell>
          <cell r="DM35">
            <v>0</v>
          </cell>
          <cell r="DN35">
            <v>0</v>
          </cell>
          <cell r="DO35">
            <v>2.5126390952189177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  <cell r="EB35">
            <v>0</v>
          </cell>
          <cell r="EC35">
            <v>0</v>
          </cell>
          <cell r="ED35">
            <v>0</v>
          </cell>
          <cell r="EE35">
            <v>0</v>
          </cell>
          <cell r="EF35">
            <v>0</v>
          </cell>
          <cell r="EG35">
            <v>0</v>
          </cell>
          <cell r="EH35">
            <v>0</v>
          </cell>
          <cell r="EI35">
            <v>0</v>
          </cell>
          <cell r="EJ35">
            <v>0</v>
          </cell>
          <cell r="EK35">
            <v>0</v>
          </cell>
          <cell r="EL35">
            <v>0</v>
          </cell>
          <cell r="EM35">
            <v>0</v>
          </cell>
          <cell r="EN35">
            <v>0</v>
          </cell>
          <cell r="EO35">
            <v>0</v>
          </cell>
          <cell r="EP35">
            <v>0</v>
          </cell>
          <cell r="EQ35">
            <v>40042</v>
          </cell>
          <cell r="ER35">
            <v>4.5102160519099428</v>
          </cell>
        </row>
        <row r="36">
          <cell r="A36">
            <v>29</v>
          </cell>
          <cell r="B36" t="str">
            <v>Generación Gastos Financieros - DIGES</v>
          </cell>
          <cell r="C36" t="str">
            <v>A</v>
          </cell>
          <cell r="D36" t="str">
            <v>Montos Finales y Gastos Financieros - DIGES</v>
          </cell>
          <cell r="E36" t="str">
            <v>JAM</v>
          </cell>
          <cell r="F36" t="str">
            <v>LOC</v>
          </cell>
          <cell r="G36">
            <v>0</v>
          </cell>
          <cell r="H36">
            <v>0</v>
          </cell>
          <cell r="I36">
            <v>0</v>
          </cell>
          <cell r="J36">
            <v>1510</v>
          </cell>
          <cell r="K36">
            <v>0</v>
          </cell>
          <cell r="L36">
            <v>1510</v>
          </cell>
          <cell r="M36">
            <v>1510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6.7786014346731811</v>
          </cell>
          <cell r="DB36">
            <v>0</v>
          </cell>
          <cell r="DC36">
            <v>0</v>
          </cell>
          <cell r="DD36">
            <v>0</v>
          </cell>
          <cell r="DE36">
            <v>9.9946318860283849</v>
          </cell>
          <cell r="DF36">
            <v>0</v>
          </cell>
          <cell r="DG36">
            <v>1.8612112633139355</v>
          </cell>
          <cell r="DH36">
            <v>18.899656690385537</v>
          </cell>
          <cell r="DI36">
            <v>7.3070321786350041</v>
          </cell>
          <cell r="DJ36">
            <v>2.1758987994895223</v>
          </cell>
          <cell r="DK36">
            <v>6.54948712327983</v>
          </cell>
          <cell r="DL36">
            <v>7.792762736357429</v>
          </cell>
          <cell r="DM36">
            <v>4.173915576868878</v>
          </cell>
          <cell r="DN36">
            <v>0.11046962376686642</v>
          </cell>
          <cell r="DO36">
            <v>3.7380727442003838</v>
          </cell>
          <cell r="DP36">
            <v>5.0435185136315788</v>
          </cell>
          <cell r="DQ36">
            <v>0</v>
          </cell>
          <cell r="DR36">
            <v>0</v>
          </cell>
          <cell r="DS36">
            <v>0</v>
          </cell>
          <cell r="DT36">
            <v>1.9438658344478497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0</v>
          </cell>
          <cell r="EC36">
            <v>0</v>
          </cell>
          <cell r="ED36">
            <v>0</v>
          </cell>
          <cell r="EE36">
            <v>0</v>
          </cell>
          <cell r="EF36">
            <v>0</v>
          </cell>
          <cell r="EG36">
            <v>0</v>
          </cell>
          <cell r="EH36">
            <v>0</v>
          </cell>
          <cell r="EI36">
            <v>0</v>
          </cell>
          <cell r="EJ36">
            <v>0</v>
          </cell>
          <cell r="EK36">
            <v>0</v>
          </cell>
          <cell r="EL36">
            <v>0</v>
          </cell>
          <cell r="EM36">
            <v>0</v>
          </cell>
          <cell r="EN36">
            <v>0</v>
          </cell>
          <cell r="EO36">
            <v>0</v>
          </cell>
          <cell r="EP36">
            <v>0</v>
          </cell>
          <cell r="EQ36">
            <v>40042</v>
          </cell>
          <cell r="ER36">
            <v>76.369124405078381</v>
          </cell>
        </row>
        <row r="37">
          <cell r="A37">
            <v>30</v>
          </cell>
          <cell r="B37" t="str">
            <v>Plan de Pruebas MF y GF - DIGES</v>
          </cell>
          <cell r="C37" t="str">
            <v>A</v>
          </cell>
          <cell r="D37" t="str">
            <v>Montos Finales y Gastos Financieros - DIGES</v>
          </cell>
          <cell r="E37" t="str">
            <v>JCM</v>
          </cell>
          <cell r="F37" t="str">
            <v>Text Pages</v>
          </cell>
          <cell r="G37">
            <v>0</v>
          </cell>
          <cell r="H37">
            <v>0</v>
          </cell>
          <cell r="I37">
            <v>0</v>
          </cell>
          <cell r="J37">
            <v>40</v>
          </cell>
          <cell r="K37">
            <v>0</v>
          </cell>
          <cell r="L37">
            <v>40</v>
          </cell>
          <cell r="M37">
            <v>40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2.7061082847612972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0</v>
          </cell>
          <cell r="EQ37">
            <v>40042</v>
          </cell>
          <cell r="ER37">
            <v>2.7061082847612972</v>
          </cell>
        </row>
        <row r="38">
          <cell r="A38">
            <v>31</v>
          </cell>
          <cell r="B38" t="str">
            <v>Pruebas MF y GF - DIGES</v>
          </cell>
          <cell r="C38" t="str">
            <v>A</v>
          </cell>
          <cell r="D38" t="str">
            <v>Montos Finales y Gastos Financieros - DIGES</v>
          </cell>
          <cell r="E38" t="str">
            <v>JCM</v>
          </cell>
          <cell r="F38" t="str">
            <v>Text Pages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  <cell r="ED38">
            <v>0</v>
          </cell>
          <cell r="EE38">
            <v>0</v>
          </cell>
          <cell r="EF38">
            <v>0</v>
          </cell>
          <cell r="EG38">
            <v>0</v>
          </cell>
          <cell r="EH38">
            <v>0</v>
          </cell>
          <cell r="EI38">
            <v>0</v>
          </cell>
          <cell r="EJ38">
            <v>0</v>
          </cell>
          <cell r="EK38">
            <v>0</v>
          </cell>
          <cell r="EL38">
            <v>0</v>
          </cell>
          <cell r="EM38">
            <v>0</v>
          </cell>
          <cell r="EN38">
            <v>0</v>
          </cell>
          <cell r="EO38">
            <v>0</v>
          </cell>
          <cell r="EP38">
            <v>0</v>
          </cell>
          <cell r="EQ38">
            <v>40042</v>
          </cell>
          <cell r="ER38">
            <v>0</v>
          </cell>
        </row>
        <row r="39">
          <cell r="A39">
            <v>32</v>
          </cell>
          <cell r="B39" t="str">
            <v>Ajustes Fecha Aplicación TablaIB - DIGES</v>
          </cell>
          <cell r="C39" t="str">
            <v>A</v>
          </cell>
          <cell r="D39" t="str">
            <v>CICLO 2</v>
          </cell>
          <cell r="F39" t="str">
            <v>LOC</v>
          </cell>
          <cell r="G39">
            <v>4417</v>
          </cell>
          <cell r="H39">
            <v>0</v>
          </cell>
          <cell r="I39">
            <v>0</v>
          </cell>
          <cell r="J39">
            <v>550</v>
          </cell>
          <cell r="K39">
            <v>0</v>
          </cell>
          <cell r="L39">
            <v>550</v>
          </cell>
          <cell r="M39">
            <v>4967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2.0337738969986714</v>
          </cell>
          <cell r="DH39">
            <v>0</v>
          </cell>
          <cell r="DI39">
            <v>0</v>
          </cell>
          <cell r="DJ39">
            <v>0</v>
          </cell>
          <cell r="DK39">
            <v>7.1567243400077611</v>
          </cell>
          <cell r="DL39">
            <v>0</v>
          </cell>
          <cell r="DM39">
            <v>0</v>
          </cell>
          <cell r="DN39">
            <v>0</v>
          </cell>
          <cell r="DO39">
            <v>4.0846490251196244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0</v>
          </cell>
          <cell r="EC39">
            <v>1.9377777777777787</v>
          </cell>
          <cell r="ED39">
            <v>0</v>
          </cell>
          <cell r="EE39">
            <v>0</v>
          </cell>
          <cell r="EF39">
            <v>0</v>
          </cell>
          <cell r="EG39">
            <v>6.6344444444444441</v>
          </cell>
          <cell r="EH39">
            <v>0</v>
          </cell>
          <cell r="EI39">
            <v>0</v>
          </cell>
          <cell r="EJ39">
            <v>0</v>
          </cell>
          <cell r="EK39">
            <v>4.3341666666666674</v>
          </cell>
          <cell r="EL39">
            <v>0</v>
          </cell>
          <cell r="EM39">
            <v>0</v>
          </cell>
          <cell r="EN39">
            <v>0</v>
          </cell>
          <cell r="EO39">
            <v>0</v>
          </cell>
          <cell r="EP39">
            <v>0</v>
          </cell>
          <cell r="EQ39">
            <v>40042</v>
          </cell>
          <cell r="ER39">
            <v>13.275147262126058</v>
          </cell>
        </row>
        <row r="40">
          <cell r="A40">
            <v>33</v>
          </cell>
          <cell r="B40" t="str">
            <v>Ajustes Facturacion - DIGES</v>
          </cell>
          <cell r="C40" t="str">
            <v>A</v>
          </cell>
          <cell r="D40" t="str">
            <v>Ajustes Fecha Aplicación TablaIB - DIGES</v>
          </cell>
          <cell r="E40" t="str">
            <v>SCB</v>
          </cell>
          <cell r="F40" t="str">
            <v>LOC</v>
          </cell>
          <cell r="G40">
            <v>1105</v>
          </cell>
          <cell r="H40">
            <v>0</v>
          </cell>
          <cell r="I40">
            <v>0</v>
          </cell>
          <cell r="J40">
            <v>200</v>
          </cell>
          <cell r="K40">
            <v>0</v>
          </cell>
          <cell r="L40">
            <v>200</v>
          </cell>
          <cell r="M40">
            <v>1305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0.73955414436315325</v>
          </cell>
          <cell r="DH40">
            <v>0</v>
          </cell>
          <cell r="DI40">
            <v>0</v>
          </cell>
          <cell r="DJ40">
            <v>0</v>
          </cell>
          <cell r="DK40">
            <v>2.6024452145482768</v>
          </cell>
          <cell r="DL40">
            <v>0</v>
          </cell>
          <cell r="DM40">
            <v>0</v>
          </cell>
          <cell r="DN40">
            <v>0</v>
          </cell>
          <cell r="DO40">
            <v>1.4853269182253177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  <cell r="EB40">
            <v>0</v>
          </cell>
          <cell r="EC40">
            <v>0.65416666666666756</v>
          </cell>
          <cell r="ED40">
            <v>0</v>
          </cell>
          <cell r="EE40">
            <v>0</v>
          </cell>
          <cell r="EF40">
            <v>0</v>
          </cell>
          <cell r="EG40">
            <v>1.5688888888888874</v>
          </cell>
          <cell r="EH40">
            <v>0</v>
          </cell>
          <cell r="EI40">
            <v>0</v>
          </cell>
          <cell r="EJ40">
            <v>0</v>
          </cell>
          <cell r="EK40">
            <v>0.96527777777777857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40042</v>
          </cell>
          <cell r="ER40">
            <v>4.8273262771367476</v>
          </cell>
        </row>
        <row r="41">
          <cell r="A41">
            <v>34</v>
          </cell>
          <cell r="B41" t="str">
            <v>Ajustes Anexos - DIGES</v>
          </cell>
          <cell r="C41" t="str">
            <v>A</v>
          </cell>
          <cell r="D41" t="str">
            <v>Ajustes Fecha Aplicación TablaIB - DIGES</v>
          </cell>
          <cell r="E41" t="str">
            <v>DMM</v>
          </cell>
          <cell r="F41" t="str">
            <v>LOC</v>
          </cell>
          <cell r="G41">
            <v>1621</v>
          </cell>
          <cell r="H41">
            <v>0</v>
          </cell>
          <cell r="I41">
            <v>0</v>
          </cell>
          <cell r="J41">
            <v>90</v>
          </cell>
          <cell r="K41">
            <v>0</v>
          </cell>
          <cell r="L41">
            <v>90</v>
          </cell>
          <cell r="M41">
            <v>1711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0.33279936496341894</v>
          </cell>
          <cell r="DH41">
            <v>0</v>
          </cell>
          <cell r="DI41">
            <v>0</v>
          </cell>
          <cell r="DJ41">
            <v>0</v>
          </cell>
          <cell r="DK41">
            <v>1.1711003465467247</v>
          </cell>
          <cell r="DL41">
            <v>0</v>
          </cell>
          <cell r="DM41">
            <v>0</v>
          </cell>
          <cell r="DN41">
            <v>0</v>
          </cell>
          <cell r="DO41">
            <v>0.66839711320139306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0.31416666666666782</v>
          </cell>
          <cell r="ED41">
            <v>0</v>
          </cell>
          <cell r="EE41">
            <v>0</v>
          </cell>
          <cell r="EF41">
            <v>0</v>
          </cell>
          <cell r="EG41">
            <v>0.74277777777777765</v>
          </cell>
          <cell r="EH41">
            <v>0</v>
          </cell>
          <cell r="EI41">
            <v>0</v>
          </cell>
          <cell r="EJ41">
            <v>0</v>
          </cell>
          <cell r="EK41">
            <v>0.53777777777777835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40042</v>
          </cell>
          <cell r="ER41">
            <v>2.1722968247115366</v>
          </cell>
        </row>
        <row r="42">
          <cell r="A42">
            <v>35</v>
          </cell>
          <cell r="B42" t="str">
            <v>Ajustes Reparto - DIGES</v>
          </cell>
          <cell r="C42" t="str">
            <v>A</v>
          </cell>
          <cell r="D42" t="str">
            <v>Ajustes Fecha Aplicación TablaIB - DIGES</v>
          </cell>
          <cell r="E42" t="str">
            <v>JCM</v>
          </cell>
          <cell r="F42" t="str">
            <v>LOC</v>
          </cell>
          <cell r="G42">
            <v>988</v>
          </cell>
          <cell r="H42">
            <v>0</v>
          </cell>
          <cell r="I42">
            <v>0</v>
          </cell>
          <cell r="J42">
            <v>110</v>
          </cell>
          <cell r="K42">
            <v>0</v>
          </cell>
          <cell r="L42">
            <v>110</v>
          </cell>
          <cell r="M42">
            <v>1098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0.40675477939973426</v>
          </cell>
          <cell r="DH42">
            <v>0</v>
          </cell>
          <cell r="DI42">
            <v>0</v>
          </cell>
          <cell r="DJ42">
            <v>0</v>
          </cell>
          <cell r="DK42">
            <v>1.4313448680015524</v>
          </cell>
          <cell r="DL42">
            <v>0</v>
          </cell>
          <cell r="DM42">
            <v>0</v>
          </cell>
          <cell r="DN42">
            <v>0</v>
          </cell>
          <cell r="DO42">
            <v>0.81692980502392487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  <cell r="EB42">
            <v>0</v>
          </cell>
          <cell r="EC42">
            <v>0.40805555555555362</v>
          </cell>
          <cell r="ED42">
            <v>0</v>
          </cell>
          <cell r="EE42">
            <v>0</v>
          </cell>
          <cell r="EF42">
            <v>0</v>
          </cell>
          <cell r="EG42">
            <v>2.2080555555555565</v>
          </cell>
          <cell r="EH42">
            <v>0</v>
          </cell>
          <cell r="EI42">
            <v>0</v>
          </cell>
          <cell r="EJ42">
            <v>0</v>
          </cell>
          <cell r="EK42">
            <v>1.0261111111111105</v>
          </cell>
          <cell r="EL42">
            <v>0</v>
          </cell>
          <cell r="EM42">
            <v>0</v>
          </cell>
          <cell r="EN42">
            <v>0</v>
          </cell>
          <cell r="EO42">
            <v>0</v>
          </cell>
          <cell r="EP42">
            <v>0</v>
          </cell>
          <cell r="EQ42">
            <v>40042</v>
          </cell>
          <cell r="ER42">
            <v>2.6550294524252114</v>
          </cell>
        </row>
        <row r="43">
          <cell r="A43">
            <v>36</v>
          </cell>
          <cell r="B43" t="str">
            <v>Ajustes IndiceEdit - DIGES</v>
          </cell>
          <cell r="C43" t="str">
            <v>A</v>
          </cell>
          <cell r="D43" t="str">
            <v>Ajustes Fecha Aplicación TablaIB - DIGES</v>
          </cell>
          <cell r="E43" t="str">
            <v>DMM</v>
          </cell>
          <cell r="F43" t="str">
            <v>LOC</v>
          </cell>
          <cell r="G43">
            <v>703</v>
          </cell>
          <cell r="H43">
            <v>0</v>
          </cell>
          <cell r="I43">
            <v>0</v>
          </cell>
          <cell r="J43">
            <v>150</v>
          </cell>
          <cell r="K43">
            <v>0</v>
          </cell>
          <cell r="L43">
            <v>150</v>
          </cell>
          <cell r="M43">
            <v>853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0.55466560827236489</v>
          </cell>
          <cell r="DH43">
            <v>0</v>
          </cell>
          <cell r="DI43">
            <v>0</v>
          </cell>
          <cell r="DJ43">
            <v>0</v>
          </cell>
          <cell r="DK43">
            <v>1.9518339109112077</v>
          </cell>
          <cell r="DL43">
            <v>0</v>
          </cell>
          <cell r="DM43">
            <v>0</v>
          </cell>
          <cell r="DN43">
            <v>0</v>
          </cell>
          <cell r="DO43">
            <v>1.1139951886689885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  <cell r="EB43">
            <v>0</v>
          </cell>
          <cell r="EC43">
            <v>0.56138888888888971</v>
          </cell>
          <cell r="ED43">
            <v>0</v>
          </cell>
          <cell r="EE43">
            <v>0</v>
          </cell>
          <cell r="EF43">
            <v>0</v>
          </cell>
          <cell r="EG43">
            <v>2.1147222222222219</v>
          </cell>
          <cell r="EH43">
            <v>0</v>
          </cell>
          <cell r="EI43">
            <v>0</v>
          </cell>
          <cell r="EJ43">
            <v>0</v>
          </cell>
          <cell r="EK43">
            <v>1.8049999999999999</v>
          </cell>
          <cell r="EL43">
            <v>0</v>
          </cell>
          <cell r="EM43">
            <v>0</v>
          </cell>
          <cell r="EN43">
            <v>0</v>
          </cell>
          <cell r="EO43">
            <v>0</v>
          </cell>
          <cell r="EP43">
            <v>0</v>
          </cell>
          <cell r="EQ43">
            <v>40042</v>
          </cell>
          <cell r="ER43">
            <v>3.6204947078525609</v>
          </cell>
        </row>
        <row r="44">
          <cell r="A44">
            <v>37</v>
          </cell>
          <cell r="B44" t="str">
            <v>Ajustes Fac Apasco - Acapulco - DIGES</v>
          </cell>
          <cell r="C44" t="str">
            <v>A</v>
          </cell>
          <cell r="D44" t="str">
            <v>CICLO 2</v>
          </cell>
          <cell r="E44" t="str">
            <v>JAM</v>
          </cell>
          <cell r="F44" t="str">
            <v>LOC</v>
          </cell>
          <cell r="G44">
            <v>1625</v>
          </cell>
          <cell r="H44">
            <v>0</v>
          </cell>
          <cell r="I44">
            <v>0</v>
          </cell>
          <cell r="J44">
            <v>70</v>
          </cell>
          <cell r="K44">
            <v>0</v>
          </cell>
          <cell r="L44">
            <v>70</v>
          </cell>
          <cell r="M44">
            <v>1695</v>
          </cell>
          <cell r="N44">
            <v>0</v>
          </cell>
          <cell r="O44">
            <v>2232</v>
          </cell>
          <cell r="P44">
            <v>38</v>
          </cell>
          <cell r="Q44">
            <v>63</v>
          </cell>
          <cell r="R44">
            <v>170</v>
          </cell>
          <cell r="S44">
            <v>0</v>
          </cell>
          <cell r="T44">
            <v>233</v>
          </cell>
          <cell r="U44">
            <v>2364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6</v>
          </cell>
          <cell r="AV44">
            <v>0</v>
          </cell>
          <cell r="AW44">
            <v>0</v>
          </cell>
          <cell r="AX44">
            <v>13</v>
          </cell>
          <cell r="AY44">
            <v>0</v>
          </cell>
          <cell r="AZ44">
            <v>0</v>
          </cell>
          <cell r="BA44">
            <v>0</v>
          </cell>
          <cell r="BB44">
            <v>7</v>
          </cell>
          <cell r="BC44">
            <v>1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3</v>
          </cell>
          <cell r="CJ44">
            <v>0</v>
          </cell>
          <cell r="CK44">
            <v>2</v>
          </cell>
          <cell r="CL44">
            <v>1</v>
          </cell>
          <cell r="CM44">
            <v>7</v>
          </cell>
          <cell r="CN44">
            <v>0</v>
          </cell>
          <cell r="CO44">
            <v>4</v>
          </cell>
          <cell r="CP44">
            <v>1</v>
          </cell>
          <cell r="CQ44">
            <v>5</v>
          </cell>
          <cell r="CR44">
            <v>0</v>
          </cell>
          <cell r="CS44">
            <v>4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1.8854388096441961</v>
          </cell>
          <cell r="DB44">
            <v>0</v>
          </cell>
          <cell r="DC44">
            <v>0</v>
          </cell>
          <cell r="DD44">
            <v>0</v>
          </cell>
          <cell r="DE44">
            <v>2.7799638358489549</v>
          </cell>
          <cell r="DF44">
            <v>0</v>
          </cell>
          <cell r="DG44">
            <v>0.51768790105420726</v>
          </cell>
          <cell r="DH44">
            <v>5.2568581522926658</v>
          </cell>
          <cell r="DI44">
            <v>2.0324195463752992</v>
          </cell>
          <cell r="DJ44">
            <v>0.60521688462622469</v>
          </cell>
          <cell r="DK44">
            <v>1.8217116501837938</v>
          </cell>
          <cell r="DL44">
            <v>2.1675234101126621</v>
          </cell>
          <cell r="DM44">
            <v>1.1609566505198203</v>
          </cell>
          <cell r="DN44">
            <v>3.0726650319260855E-2</v>
          </cell>
          <cell r="DO44">
            <v>1.0397288427577225</v>
          </cell>
          <cell r="DP44">
            <v>1.4028329640564656</v>
          </cell>
          <cell r="DQ44">
            <v>0</v>
          </cell>
          <cell r="DR44">
            <v>0</v>
          </cell>
          <cell r="DS44">
            <v>0</v>
          </cell>
          <cell r="DT44">
            <v>0.54067791421728273</v>
          </cell>
          <cell r="DU44">
            <v>0</v>
          </cell>
          <cell r="DV44">
            <v>0</v>
          </cell>
          <cell r="DW44">
            <v>1.9602777777777789</v>
          </cell>
          <cell r="DX44">
            <v>0</v>
          </cell>
          <cell r="DY44">
            <v>0</v>
          </cell>
          <cell r="DZ44">
            <v>0</v>
          </cell>
          <cell r="EA44">
            <v>3.7947222222222203</v>
          </cell>
          <cell r="EB44">
            <v>0</v>
          </cell>
          <cell r="EC44">
            <v>0.62333333333333218</v>
          </cell>
          <cell r="ED44">
            <v>5.6958333333333329</v>
          </cell>
          <cell r="EE44">
            <v>1.9513888888888904</v>
          </cell>
          <cell r="EF44">
            <v>0.77250000000000141</v>
          </cell>
          <cell r="EG44">
            <v>1.9033333333333311</v>
          </cell>
          <cell r="EH44">
            <v>2.089444444444446</v>
          </cell>
          <cell r="EI44">
            <v>1.1366666666666676</v>
          </cell>
          <cell r="EJ44">
            <v>5.0833333333334618E-2</v>
          </cell>
          <cell r="EK44">
            <v>0.92416666666666725</v>
          </cell>
          <cell r="EL44">
            <v>0.78583333333333327</v>
          </cell>
          <cell r="EM44">
            <v>0</v>
          </cell>
          <cell r="EN44">
            <v>0</v>
          </cell>
          <cell r="EO44">
            <v>0</v>
          </cell>
          <cell r="EP44">
            <v>0.61444444444444357</v>
          </cell>
          <cell r="EQ44">
            <v>39965</v>
          </cell>
          <cell r="ER44">
            <v>10.620871606004277</v>
          </cell>
        </row>
        <row r="45">
          <cell r="A45">
            <v>38</v>
          </cell>
          <cell r="B45" t="str">
            <v>Ajustes Validacion Facturas CFE - DIGES</v>
          </cell>
          <cell r="C45" t="str">
            <v>A</v>
          </cell>
          <cell r="D45" t="str">
            <v>CICLO 2</v>
          </cell>
          <cell r="E45" t="str">
            <v>JCM</v>
          </cell>
          <cell r="F45" t="str">
            <v>LOC</v>
          </cell>
          <cell r="G45">
            <v>522</v>
          </cell>
          <cell r="H45">
            <v>0</v>
          </cell>
          <cell r="I45">
            <v>0</v>
          </cell>
          <cell r="J45">
            <v>430</v>
          </cell>
          <cell r="K45">
            <v>0</v>
          </cell>
          <cell r="L45">
            <v>430</v>
          </cell>
          <cell r="M45">
            <v>952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1.5900414103807794</v>
          </cell>
          <cell r="DH45">
            <v>0</v>
          </cell>
          <cell r="DI45">
            <v>0</v>
          </cell>
          <cell r="DJ45">
            <v>0</v>
          </cell>
          <cell r="DK45">
            <v>5.5952572112787946</v>
          </cell>
          <cell r="DL45">
            <v>0</v>
          </cell>
          <cell r="DM45">
            <v>0</v>
          </cell>
          <cell r="DN45">
            <v>0</v>
          </cell>
          <cell r="DO45">
            <v>3.193452874184433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  <cell r="EB45">
            <v>0</v>
          </cell>
          <cell r="EC45">
            <v>0</v>
          </cell>
          <cell r="ED45">
            <v>0</v>
          </cell>
          <cell r="EE45">
            <v>0</v>
          </cell>
          <cell r="EF45">
            <v>0</v>
          </cell>
          <cell r="EG45">
            <v>0</v>
          </cell>
          <cell r="EH45">
            <v>0</v>
          </cell>
          <cell r="EI45">
            <v>0</v>
          </cell>
          <cell r="EJ45">
            <v>0</v>
          </cell>
          <cell r="EK45">
            <v>0</v>
          </cell>
          <cell r="EL45">
            <v>0</v>
          </cell>
          <cell r="EM45">
            <v>0</v>
          </cell>
          <cell r="EN45">
            <v>0</v>
          </cell>
          <cell r="EO45">
            <v>0</v>
          </cell>
          <cell r="EP45">
            <v>0</v>
          </cell>
          <cell r="EQ45">
            <v>40042</v>
          </cell>
          <cell r="ER45">
            <v>10.378751495844007</v>
          </cell>
        </row>
        <row r="46">
          <cell r="A46">
            <v>39</v>
          </cell>
          <cell r="B46" t="str">
            <v>AjustesREA - DIGES</v>
          </cell>
          <cell r="C46" t="str">
            <v>A</v>
          </cell>
          <cell r="D46" t="str">
            <v>NOPLANEADOS</v>
          </cell>
          <cell r="E46" t="str">
            <v>DMM</v>
          </cell>
          <cell r="F46" t="str">
            <v>LOC</v>
          </cell>
          <cell r="G46">
            <v>645</v>
          </cell>
          <cell r="H46">
            <v>0</v>
          </cell>
          <cell r="I46">
            <v>1</v>
          </cell>
          <cell r="J46">
            <v>49</v>
          </cell>
          <cell r="K46">
            <v>0</v>
          </cell>
          <cell r="L46">
            <v>50</v>
          </cell>
          <cell r="M46">
            <v>694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0.18488853609078831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0.37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  <cell r="EB46">
            <v>0</v>
          </cell>
          <cell r="EC46">
            <v>0.15583333333333371</v>
          </cell>
          <cell r="ED46">
            <v>0</v>
          </cell>
          <cell r="EE46">
            <v>0</v>
          </cell>
          <cell r="EF46">
            <v>0</v>
          </cell>
          <cell r="EG46">
            <v>0</v>
          </cell>
          <cell r="EH46">
            <v>0</v>
          </cell>
          <cell r="EI46">
            <v>0</v>
          </cell>
          <cell r="EJ46">
            <v>0</v>
          </cell>
          <cell r="EK46">
            <v>0.33250000000000135</v>
          </cell>
          <cell r="EL46">
            <v>0</v>
          </cell>
          <cell r="EM46">
            <v>0</v>
          </cell>
          <cell r="EN46">
            <v>0</v>
          </cell>
          <cell r="EO46">
            <v>0</v>
          </cell>
          <cell r="EP46">
            <v>0</v>
          </cell>
        </row>
        <row r="47">
          <cell r="A47">
            <v>40</v>
          </cell>
          <cell r="B47" t="str">
            <v>AjustesEventos - DIGEN</v>
          </cell>
          <cell r="C47" t="str">
            <v>A</v>
          </cell>
          <cell r="D47" t="str">
            <v>NOPLANEADOS</v>
          </cell>
          <cell r="E47" t="str">
            <v>JAM</v>
          </cell>
          <cell r="F47" t="str">
            <v>LOC</v>
          </cell>
          <cell r="G47">
            <v>531</v>
          </cell>
          <cell r="H47">
            <v>0</v>
          </cell>
          <cell r="I47">
            <v>0</v>
          </cell>
          <cell r="J47">
            <v>50</v>
          </cell>
          <cell r="K47">
            <v>0</v>
          </cell>
          <cell r="L47">
            <v>50</v>
          </cell>
          <cell r="M47">
            <v>581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W47">
            <v>0</v>
          </cell>
          <cell r="CX47">
            <v>0</v>
          </cell>
          <cell r="CY47">
            <v>0</v>
          </cell>
          <cell r="CZ47">
            <v>0</v>
          </cell>
          <cell r="DA47">
            <v>0.67337100344435585</v>
          </cell>
          <cell r="DB47">
            <v>0</v>
          </cell>
          <cell r="DC47">
            <v>0</v>
          </cell>
          <cell r="DD47">
            <v>0</v>
          </cell>
          <cell r="DE47">
            <v>0.9928442270889124</v>
          </cell>
          <cell r="DF47">
            <v>0</v>
          </cell>
          <cell r="DG47">
            <v>0.18488853609078831</v>
          </cell>
          <cell r="DH47">
            <v>1.8774493401045236</v>
          </cell>
          <cell r="DI47">
            <v>0.72586412370546394</v>
          </cell>
          <cell r="DJ47">
            <v>0.21614888736650884</v>
          </cell>
          <cell r="DK47">
            <v>0.6506113036370692</v>
          </cell>
          <cell r="DL47">
            <v>0.77411550361166503</v>
          </cell>
          <cell r="DM47">
            <v>0.41462737518565013</v>
          </cell>
          <cell r="DN47">
            <v>1.0973803685450305E-2</v>
          </cell>
          <cell r="DO47">
            <v>0.37133172955632943</v>
          </cell>
          <cell r="DP47">
            <v>0.50101177287730903</v>
          </cell>
          <cell r="DQ47">
            <v>0</v>
          </cell>
          <cell r="DR47">
            <v>0</v>
          </cell>
          <cell r="DS47">
            <v>0</v>
          </cell>
          <cell r="DT47">
            <v>0.19309925507760098</v>
          </cell>
          <cell r="DU47">
            <v>0</v>
          </cell>
          <cell r="DV47">
            <v>0</v>
          </cell>
          <cell r="DW47">
            <v>0.661944444444443</v>
          </cell>
          <cell r="DX47">
            <v>0</v>
          </cell>
          <cell r="DY47">
            <v>0</v>
          </cell>
          <cell r="DZ47">
            <v>0</v>
          </cell>
          <cell r="EA47">
            <v>2.0825</v>
          </cell>
          <cell r="EB47">
            <v>0</v>
          </cell>
          <cell r="EC47">
            <v>0</v>
          </cell>
          <cell r="ED47">
            <v>0</v>
          </cell>
          <cell r="EE47">
            <v>0</v>
          </cell>
          <cell r="EF47">
            <v>0</v>
          </cell>
          <cell r="EG47">
            <v>0</v>
          </cell>
          <cell r="EH47">
            <v>0</v>
          </cell>
          <cell r="EI47">
            <v>0</v>
          </cell>
          <cell r="EJ47">
            <v>0</v>
          </cell>
          <cell r="EK47">
            <v>0</v>
          </cell>
          <cell r="EL47">
            <v>0</v>
          </cell>
          <cell r="EM47">
            <v>0</v>
          </cell>
          <cell r="EN47">
            <v>0</v>
          </cell>
          <cell r="EO47">
            <v>0</v>
          </cell>
          <cell r="EP47">
            <v>0</v>
          </cell>
        </row>
        <row r="48">
          <cell r="A48">
            <v>41</v>
          </cell>
          <cell r="B48" t="str">
            <v>AjustesDescargaContable - DIPLA</v>
          </cell>
          <cell r="C48" t="str">
            <v>A</v>
          </cell>
          <cell r="D48" t="str">
            <v>NOPLANEADOS</v>
          </cell>
          <cell r="E48" t="str">
            <v>JCM</v>
          </cell>
          <cell r="F48" t="str">
            <v>LOC</v>
          </cell>
          <cell r="G48">
            <v>3939</v>
          </cell>
          <cell r="H48">
            <v>0</v>
          </cell>
          <cell r="I48">
            <v>40</v>
          </cell>
          <cell r="J48">
            <v>0</v>
          </cell>
          <cell r="K48">
            <v>0</v>
          </cell>
          <cell r="L48">
            <v>40</v>
          </cell>
          <cell r="M48">
            <v>3939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8.2172682707017039E-2</v>
          </cell>
          <cell r="DH48">
            <v>0</v>
          </cell>
          <cell r="DI48">
            <v>0</v>
          </cell>
          <cell r="DJ48">
            <v>0</v>
          </cell>
          <cell r="DK48">
            <v>0.43346917858601541</v>
          </cell>
          <cell r="DL48">
            <v>0</v>
          </cell>
          <cell r="DM48">
            <v>0</v>
          </cell>
          <cell r="DN48">
            <v>0</v>
          </cell>
          <cell r="DO48">
            <v>0.29600000000000004</v>
          </cell>
          <cell r="DP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  <cell r="EB48">
            <v>0</v>
          </cell>
          <cell r="EC48">
            <v>0.16833333333333333</v>
          </cell>
          <cell r="ED48">
            <v>0</v>
          </cell>
          <cell r="EE48">
            <v>0</v>
          </cell>
          <cell r="EF48">
            <v>0</v>
          </cell>
          <cell r="EG48">
            <v>0.4186111111111111</v>
          </cell>
          <cell r="EH48">
            <v>0</v>
          </cell>
          <cell r="EI48">
            <v>0</v>
          </cell>
          <cell r="EJ48">
            <v>0</v>
          </cell>
          <cell r="EK48">
            <v>0.33472222222222214</v>
          </cell>
          <cell r="EL48">
            <v>0</v>
          </cell>
          <cell r="EM48">
            <v>0</v>
          </cell>
          <cell r="EN48">
            <v>0</v>
          </cell>
          <cell r="EO48">
            <v>0</v>
          </cell>
          <cell r="EP48">
            <v>0</v>
          </cell>
        </row>
        <row r="49">
          <cell r="A49">
            <v>42</v>
          </cell>
          <cell r="B49" t="str">
            <v>AjustesRepFacturacionPEM - DIGES</v>
          </cell>
          <cell r="C49" t="str">
            <v>A</v>
          </cell>
          <cell r="D49" t="str">
            <v>NOPLANEADOS</v>
          </cell>
          <cell r="E49" t="str">
            <v>SCB</v>
          </cell>
          <cell r="F49" t="str">
            <v>LOC</v>
          </cell>
          <cell r="G49">
            <v>688</v>
          </cell>
          <cell r="H49">
            <v>0</v>
          </cell>
          <cell r="I49">
            <v>0</v>
          </cell>
          <cell r="J49">
            <v>150</v>
          </cell>
          <cell r="K49">
            <v>0</v>
          </cell>
          <cell r="L49">
            <v>150</v>
          </cell>
          <cell r="M49">
            <v>838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W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0.30814756015131389</v>
          </cell>
          <cell r="DH49">
            <v>0</v>
          </cell>
          <cell r="DI49">
            <v>0</v>
          </cell>
          <cell r="DJ49">
            <v>0</v>
          </cell>
          <cell r="DK49">
            <v>1.0843521727284489</v>
          </cell>
          <cell r="DL49">
            <v>0</v>
          </cell>
          <cell r="DM49">
            <v>0</v>
          </cell>
          <cell r="DN49">
            <v>0</v>
          </cell>
          <cell r="DO49">
            <v>0.61888621592721582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  <cell r="EB49">
            <v>0</v>
          </cell>
          <cell r="EC49">
            <v>0.27166666666666667</v>
          </cell>
          <cell r="ED49">
            <v>0</v>
          </cell>
          <cell r="EE49">
            <v>0</v>
          </cell>
          <cell r="EF49">
            <v>0</v>
          </cell>
          <cell r="EG49">
            <v>0.95777777777777728</v>
          </cell>
          <cell r="EH49">
            <v>0</v>
          </cell>
          <cell r="EI49">
            <v>0</v>
          </cell>
          <cell r="EJ49">
            <v>0</v>
          </cell>
          <cell r="EK49">
            <v>0.58472222222222259</v>
          </cell>
          <cell r="EL49">
            <v>0</v>
          </cell>
          <cell r="EM49">
            <v>0</v>
          </cell>
          <cell r="EN49">
            <v>0</v>
          </cell>
          <cell r="EO49">
            <v>0</v>
          </cell>
          <cell r="EP49">
            <v>0</v>
          </cell>
        </row>
        <row r="50">
          <cell r="A50">
            <v>43</v>
          </cell>
          <cell r="B50" t="str">
            <v>AjustesEjecutorPresupuestos - DIGES</v>
          </cell>
          <cell r="C50" t="str">
            <v>A</v>
          </cell>
          <cell r="D50" t="str">
            <v>NOPLANEADOS</v>
          </cell>
          <cell r="E50" t="str">
            <v>JCM</v>
          </cell>
          <cell r="F50" t="str">
            <v>LOC</v>
          </cell>
          <cell r="G50">
            <v>4799</v>
          </cell>
          <cell r="H50">
            <v>0</v>
          </cell>
          <cell r="I50">
            <v>20</v>
          </cell>
          <cell r="J50">
            <v>30</v>
          </cell>
          <cell r="K50">
            <v>0</v>
          </cell>
          <cell r="L50">
            <v>50</v>
          </cell>
          <cell r="M50">
            <v>4829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0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  <cell r="EB50">
            <v>0</v>
          </cell>
          <cell r="EC50">
            <v>0</v>
          </cell>
          <cell r="ED50">
            <v>0</v>
          </cell>
          <cell r="EE50">
            <v>0</v>
          </cell>
          <cell r="EF50">
            <v>0</v>
          </cell>
          <cell r="EG50">
            <v>0</v>
          </cell>
          <cell r="EH50">
            <v>0</v>
          </cell>
          <cell r="EI50">
            <v>0</v>
          </cell>
          <cell r="EJ50">
            <v>0</v>
          </cell>
          <cell r="EK50">
            <v>0</v>
          </cell>
          <cell r="EL50">
            <v>0</v>
          </cell>
          <cell r="EM50">
            <v>0</v>
          </cell>
          <cell r="EN50">
            <v>0</v>
          </cell>
          <cell r="EO50">
            <v>0</v>
          </cell>
          <cell r="EP50">
            <v>0</v>
          </cell>
        </row>
        <row r="51">
          <cell r="A51">
            <v>44</v>
          </cell>
          <cell r="B51" t="str">
            <v>VisualizadoresPEM - DIGES</v>
          </cell>
          <cell r="C51" t="str">
            <v>A</v>
          </cell>
          <cell r="D51" t="str">
            <v>NOPLANEADOS</v>
          </cell>
          <cell r="E51" t="str">
            <v>DMM</v>
          </cell>
          <cell r="F51" t="str">
            <v>LOC</v>
          </cell>
          <cell r="G51">
            <v>0</v>
          </cell>
          <cell r="H51">
            <v>0</v>
          </cell>
          <cell r="I51">
            <v>0</v>
          </cell>
          <cell r="J51">
            <v>640</v>
          </cell>
          <cell r="K51">
            <v>0</v>
          </cell>
          <cell r="L51">
            <v>640</v>
          </cell>
          <cell r="M51">
            <v>640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0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0.65738146165613631</v>
          </cell>
          <cell r="DH51">
            <v>0</v>
          </cell>
          <cell r="DI51">
            <v>0</v>
          </cell>
          <cell r="DJ51">
            <v>0</v>
          </cell>
          <cell r="DK51">
            <v>2.3132846351540239</v>
          </cell>
          <cell r="DL51">
            <v>0</v>
          </cell>
          <cell r="DM51">
            <v>0</v>
          </cell>
          <cell r="DN51">
            <v>0</v>
          </cell>
          <cell r="DO51">
            <v>1.3202905939780605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  <cell r="EB51">
            <v>0</v>
          </cell>
          <cell r="EC51">
            <v>0.568888888888889</v>
          </cell>
          <cell r="ED51">
            <v>0</v>
          </cell>
          <cell r="EE51">
            <v>0</v>
          </cell>
          <cell r="EF51">
            <v>0</v>
          </cell>
          <cell r="EG51">
            <v>2.2022222222222223</v>
          </cell>
          <cell r="EH51">
            <v>0</v>
          </cell>
          <cell r="EI51">
            <v>0</v>
          </cell>
          <cell r="EJ51">
            <v>0</v>
          </cell>
          <cell r="EK51">
            <v>1.3474999999999999</v>
          </cell>
          <cell r="EL51">
            <v>0</v>
          </cell>
          <cell r="EM51">
            <v>0</v>
          </cell>
          <cell r="EN51">
            <v>0</v>
          </cell>
          <cell r="EO51">
            <v>0</v>
          </cell>
          <cell r="EP51">
            <v>0</v>
          </cell>
        </row>
        <row r="52">
          <cell r="A52">
            <v>45</v>
          </cell>
          <cell r="B52" t="str">
            <v>AjustesLinealizaciones - DIPLA</v>
          </cell>
          <cell r="C52" t="str">
            <v>A</v>
          </cell>
          <cell r="D52" t="str">
            <v>NOPLANEADOS</v>
          </cell>
          <cell r="E52" t="str">
            <v>JCM</v>
          </cell>
          <cell r="F52" t="str">
            <v>LOC</v>
          </cell>
          <cell r="G52">
            <v>1223</v>
          </cell>
          <cell r="H52">
            <v>0</v>
          </cell>
          <cell r="I52">
            <v>60</v>
          </cell>
          <cell r="J52">
            <v>120</v>
          </cell>
          <cell r="K52">
            <v>0</v>
          </cell>
          <cell r="L52">
            <v>180</v>
          </cell>
          <cell r="M52">
            <v>1343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0</v>
          </cell>
          <cell r="CY52">
            <v>0</v>
          </cell>
          <cell r="CZ52">
            <v>0</v>
          </cell>
          <cell r="DA52">
            <v>0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0.36977707218157663</v>
          </cell>
          <cell r="DH52">
            <v>0</v>
          </cell>
          <cell r="DI52">
            <v>0</v>
          </cell>
          <cell r="DJ52">
            <v>0</v>
          </cell>
          <cell r="DK52">
            <v>1.3012226072741384</v>
          </cell>
          <cell r="DL52">
            <v>0</v>
          </cell>
          <cell r="DM52">
            <v>0</v>
          </cell>
          <cell r="DN52">
            <v>0</v>
          </cell>
          <cell r="DO52">
            <v>0.74266345911265885</v>
          </cell>
          <cell r="DP52">
            <v>0</v>
          </cell>
          <cell r="DQ52">
            <v>0</v>
          </cell>
          <cell r="DR52">
            <v>0</v>
          </cell>
          <cell r="DS52">
            <v>0</v>
          </cell>
          <cell r="DT52">
            <v>0</v>
          </cell>
          <cell r="DU52">
            <v>0</v>
          </cell>
          <cell r="DV52">
            <v>0</v>
          </cell>
          <cell r="DW52">
            <v>0</v>
          </cell>
          <cell r="DX52">
            <v>0</v>
          </cell>
          <cell r="DY52">
            <v>0</v>
          </cell>
          <cell r="DZ52">
            <v>0</v>
          </cell>
          <cell r="EA52">
            <v>0</v>
          </cell>
          <cell r="EB52">
            <v>0</v>
          </cell>
          <cell r="EC52">
            <v>0.40861111111111142</v>
          </cell>
          <cell r="ED52">
            <v>0</v>
          </cell>
          <cell r="EE52">
            <v>0</v>
          </cell>
          <cell r="EF52">
            <v>0</v>
          </cell>
          <cell r="EG52">
            <v>1.2108333333333334</v>
          </cell>
          <cell r="EH52">
            <v>0</v>
          </cell>
          <cell r="EI52">
            <v>0</v>
          </cell>
          <cell r="EJ52">
            <v>0</v>
          </cell>
          <cell r="EK52">
            <v>0.67</v>
          </cell>
          <cell r="EL52">
            <v>0</v>
          </cell>
          <cell r="EM52">
            <v>0</v>
          </cell>
          <cell r="EN52">
            <v>0</v>
          </cell>
          <cell r="EO52">
            <v>0</v>
          </cell>
          <cell r="EP52">
            <v>0</v>
          </cell>
        </row>
        <row r="53">
          <cell r="A53">
            <v>46</v>
          </cell>
          <cell r="B53" t="str">
            <v>MovimientosCartera - DIPLA</v>
          </cell>
          <cell r="C53" t="str">
            <v>A</v>
          </cell>
          <cell r="D53" t="str">
            <v>NOPLANEADOS</v>
          </cell>
          <cell r="E53" t="str">
            <v>DMM</v>
          </cell>
          <cell r="F53" t="str">
            <v>LOC</v>
          </cell>
          <cell r="G53">
            <v>1912</v>
          </cell>
          <cell r="H53">
            <v>0</v>
          </cell>
          <cell r="I53">
            <v>10</v>
          </cell>
          <cell r="J53">
            <v>400</v>
          </cell>
          <cell r="K53">
            <v>0</v>
          </cell>
          <cell r="L53">
            <v>410</v>
          </cell>
          <cell r="M53">
            <v>2312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  <cell r="CY53">
            <v>0</v>
          </cell>
          <cell r="CZ53">
            <v>0</v>
          </cell>
          <cell r="DA53">
            <v>0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0</v>
          </cell>
          <cell r="DI53">
            <v>0</v>
          </cell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  <cell r="EB53">
            <v>0</v>
          </cell>
          <cell r="EC53">
            <v>0</v>
          </cell>
          <cell r="ED53">
            <v>0</v>
          </cell>
          <cell r="EE53">
            <v>0</v>
          </cell>
          <cell r="EF53">
            <v>0</v>
          </cell>
          <cell r="EG53">
            <v>0</v>
          </cell>
          <cell r="EH53">
            <v>0</v>
          </cell>
          <cell r="EI53">
            <v>0</v>
          </cell>
          <cell r="EJ53">
            <v>0</v>
          </cell>
          <cell r="EK53">
            <v>0</v>
          </cell>
          <cell r="EL53">
            <v>0</v>
          </cell>
          <cell r="EM53">
            <v>0</v>
          </cell>
          <cell r="EN53">
            <v>0</v>
          </cell>
          <cell r="EO53">
            <v>0</v>
          </cell>
          <cell r="EP53">
            <v>0</v>
          </cell>
        </row>
      </sheetData>
      <sheetData sheetId="12"/>
      <sheetData sheetId="13">
        <row r="7">
          <cell r="A7" t="str">
            <v>Assembly</v>
          </cell>
          <cell r="B7" t="str">
            <v>Phase</v>
          </cell>
          <cell r="C7" t="str">
            <v>Task</v>
          </cell>
          <cell r="D7" t="str">
            <v>Team Leader</v>
          </cell>
          <cell r="E7" t="str">
            <v>Customer Interface Manager</v>
          </cell>
          <cell r="F7" t="str">
            <v>Design Manager</v>
          </cell>
          <cell r="G7" t="str">
            <v>Implementation Manager</v>
          </cell>
          <cell r="H7" t="str">
            <v>Planning Manager</v>
          </cell>
          <cell r="I7" t="str">
            <v/>
          </cell>
          <cell r="J7" t="str">
            <v>Total Resource Hours</v>
          </cell>
          <cell r="K7" t="str">
            <v>Resources</v>
          </cell>
          <cell r="L7" t="str">
            <v>Estimated Size</v>
          </cell>
          <cell r="M7" t="str">
            <v>Size Measure</v>
          </cell>
          <cell r="N7" t="str">
            <v>Rate (per Hr.)</v>
          </cell>
          <cell r="O7" t="str">
            <v>Time in Phase %</v>
          </cell>
          <cell r="P7" t="str">
            <v>Estimated Hours</v>
          </cell>
          <cell r="Q7" t="str">
            <v>Engrs</v>
          </cell>
          <cell r="R7" t="str">
            <v>Plan Hours</v>
          </cell>
          <cell r="S7" t="str">
            <v>Plan Date</v>
          </cell>
          <cell r="T7" t="str">
            <v>Plan Week</v>
          </cell>
          <cell r="U7" t="str">
            <v>Actual Hours</v>
          </cell>
          <cell r="V7" t="str">
            <v>Actual Date</v>
          </cell>
          <cell r="W7" t="str">
            <v>Actual Week</v>
          </cell>
          <cell r="X7" t="str">
            <v>Earned Value</v>
          </cell>
          <cell r="Y7" t="str">
            <v>Cumulative EV</v>
          </cell>
          <cell r="Z7" t="str">
            <v>Cumulative Plan Hours</v>
          </cell>
          <cell r="AA7" t="str">
            <v>Cumulative Plan Value</v>
          </cell>
          <cell r="AB7" t="str">
            <v>Plan Value</v>
          </cell>
          <cell r="AD7" t="str">
            <v>Predicted Date</v>
          </cell>
          <cell r="AE7" t="str">
            <v>Plan Date + Current Slip</v>
          </cell>
          <cell r="AF7" t="str">
            <v>Committed Date</v>
          </cell>
          <cell r="AG7" t="str">
            <v>Baseline Date</v>
          </cell>
          <cell r="AH7" t="str">
            <v>Baseline Plan Hours</v>
          </cell>
          <cell r="AI7" t="str">
            <v>Notes</v>
          </cell>
          <cell r="AJ7" t="str">
            <v>Start Week</v>
          </cell>
          <cell r="AK7" t="str">
            <v>PHISW</v>
          </cell>
          <cell r="AL7" t="str">
            <v>PHIEW</v>
          </cell>
        </row>
        <row r="8">
          <cell r="A8" t="str">
            <v>Ajustes Fac Apasco - Acapulco - DIGES</v>
          </cell>
          <cell r="B8" t="str">
            <v>PLAN</v>
          </cell>
          <cell r="C8" t="str">
            <v>Ajustes Fac Apasco - Acapulco - DIGES PLAN</v>
          </cell>
          <cell r="K8" t="str">
            <v>JAM</v>
          </cell>
          <cell r="L8">
            <v>70</v>
          </cell>
          <cell r="M8" t="str">
            <v>LOC</v>
          </cell>
          <cell r="N8">
            <v>5</v>
          </cell>
          <cell r="O8">
            <v>6.7337100344435576</v>
          </cell>
          <cell r="P8">
            <v>0.94271940482209804</v>
          </cell>
          <cell r="Q8">
            <v>1</v>
          </cell>
          <cell r="R8">
            <v>0.94271940482209804</v>
          </cell>
          <cell r="S8">
            <v>39951</v>
          </cell>
          <cell r="T8">
            <v>1</v>
          </cell>
          <cell r="U8">
            <v>0.88277777777777833</v>
          </cell>
          <cell r="V8">
            <v>39955</v>
          </cell>
          <cell r="W8">
            <v>1</v>
          </cell>
          <cell r="X8">
            <v>0.44192546067442467</v>
          </cell>
          <cell r="Z8">
            <v>0.94271940482209804</v>
          </cell>
          <cell r="AA8">
            <v>0.44192546067442467</v>
          </cell>
          <cell r="AB8">
            <v>0.44192546067442467</v>
          </cell>
          <cell r="AD8">
            <v>39955</v>
          </cell>
          <cell r="AG8">
            <v>39819</v>
          </cell>
          <cell r="AH8">
            <v>0.94271940482209804</v>
          </cell>
          <cell r="AJ8">
            <v>1</v>
          </cell>
          <cell r="AK8">
            <v>0.94271940482209804</v>
          </cell>
          <cell r="AL8">
            <v>0.94271940482209804</v>
          </cell>
        </row>
        <row r="9">
          <cell r="A9" t="str">
            <v>Ajustes Fac Apasco - Acapulco - DIGES</v>
          </cell>
          <cell r="B9" t="str">
            <v>HLD</v>
          </cell>
          <cell r="C9" t="str">
            <v>Ajustes Fac Apasco - Acapulco - DIGES HLD</v>
          </cell>
          <cell r="K9" t="str">
            <v>JAM</v>
          </cell>
          <cell r="L9">
            <v>70</v>
          </cell>
          <cell r="M9" t="str">
            <v>LOC</v>
          </cell>
          <cell r="N9">
            <v>5</v>
          </cell>
          <cell r="O9">
            <v>7.2412326212042677</v>
          </cell>
          <cell r="P9">
            <v>1.0137725669685975</v>
          </cell>
          <cell r="Q9">
            <v>1</v>
          </cell>
          <cell r="R9">
            <v>1.0137725669685975</v>
          </cell>
          <cell r="S9">
            <v>39951</v>
          </cell>
          <cell r="T9">
            <v>1</v>
          </cell>
          <cell r="U9">
            <v>0.99444444444444502</v>
          </cell>
          <cell r="V9">
            <v>39955</v>
          </cell>
          <cell r="W9">
            <v>1</v>
          </cell>
          <cell r="X9">
            <v>0.47523357044001502</v>
          </cell>
          <cell r="Z9">
            <v>1.9564919717906957</v>
          </cell>
          <cell r="AA9">
            <v>0.91715903111443975</v>
          </cell>
          <cell r="AB9">
            <v>0.47523357044001502</v>
          </cell>
          <cell r="AD9">
            <v>39955</v>
          </cell>
          <cell r="AG9">
            <v>39819</v>
          </cell>
          <cell r="AH9">
            <v>1.0137725669685975</v>
          </cell>
          <cell r="AJ9">
            <v>1</v>
          </cell>
          <cell r="AK9">
            <v>1.0137725669685975</v>
          </cell>
          <cell r="AL9">
            <v>1.0137725669685975</v>
          </cell>
        </row>
        <row r="10">
          <cell r="A10" t="str">
            <v>Ajustes Fac Apasco - Acapulco - DIGES</v>
          </cell>
          <cell r="B10" t="str">
            <v>HLD</v>
          </cell>
          <cell r="C10" t="str">
            <v>Ajustes Fac Apasco - Acapulco - DIGES HLDR</v>
          </cell>
          <cell r="K10" t="str">
            <v>JAM</v>
          </cell>
          <cell r="L10">
            <v>70</v>
          </cell>
          <cell r="M10" t="str">
            <v>LOC</v>
          </cell>
          <cell r="N10">
            <v>5</v>
          </cell>
          <cell r="O10">
            <v>2.6872096496848563</v>
          </cell>
          <cell r="P10">
            <v>0.37620935095587987</v>
          </cell>
          <cell r="Q10">
            <v>1</v>
          </cell>
          <cell r="R10">
            <v>0.37620935095587987</v>
          </cell>
          <cell r="S10">
            <v>39951</v>
          </cell>
          <cell r="T10">
            <v>1</v>
          </cell>
          <cell r="U10">
            <v>0.43749999999999833</v>
          </cell>
          <cell r="V10">
            <v>39955</v>
          </cell>
          <cell r="W10">
            <v>1</v>
          </cell>
          <cell r="X10">
            <v>0.17635840514238491</v>
          </cell>
          <cell r="Z10">
            <v>2.3327013227465754</v>
          </cell>
          <cell r="AA10">
            <v>1.0935174362568247</v>
          </cell>
          <cell r="AB10">
            <v>0.17635840514238491</v>
          </cell>
          <cell r="AD10">
            <v>39955</v>
          </cell>
          <cell r="AG10">
            <v>39819</v>
          </cell>
          <cell r="AH10">
            <v>0.37620935095587987</v>
          </cell>
          <cell r="AJ10">
            <v>1</v>
          </cell>
          <cell r="AK10">
            <v>0.37620935095587987</v>
          </cell>
          <cell r="AL10">
            <v>0.37620935095587987</v>
          </cell>
        </row>
        <row r="11">
          <cell r="A11" t="str">
            <v>Ajustes IndiceEdit - DIGES</v>
          </cell>
          <cell r="B11" t="str">
            <v>HLDINSP</v>
          </cell>
          <cell r="C11" t="str">
            <v>Ajustes IndiceEdit - DIGES HLDINSP</v>
          </cell>
          <cell r="K11" t="str">
            <v>JCM,JAM,DMM</v>
          </cell>
          <cell r="L11">
            <v>150</v>
          </cell>
          <cell r="M11" t="str">
            <v>LOC</v>
          </cell>
          <cell r="N11">
            <v>5</v>
          </cell>
          <cell r="O11">
            <v>1.848885360907883</v>
          </cell>
          <cell r="P11">
            <v>0.55466560827236489</v>
          </cell>
          <cell r="Q11">
            <v>1</v>
          </cell>
          <cell r="R11">
            <v>0.55466560827236489</v>
          </cell>
          <cell r="S11">
            <v>39951</v>
          </cell>
          <cell r="T11">
            <v>1</v>
          </cell>
          <cell r="U11">
            <v>0.56138888888889005</v>
          </cell>
          <cell r="V11">
            <v>39955</v>
          </cell>
          <cell r="W11">
            <v>1</v>
          </cell>
          <cell r="X11">
            <v>0.26001464826353282</v>
          </cell>
          <cell r="Z11">
            <v>2.8873669310189403</v>
          </cell>
          <cell r="AA11">
            <v>1.3535320845203576</v>
          </cell>
          <cell r="AB11">
            <v>0.26001464826353282</v>
          </cell>
          <cell r="AD11">
            <v>39955</v>
          </cell>
          <cell r="AG11" t="str">
            <v>18/05/2009</v>
          </cell>
          <cell r="AH11">
            <v>0.55466560827236489</v>
          </cell>
          <cell r="AJ11">
            <v>1</v>
          </cell>
          <cell r="AK11">
            <v>0.55466560827236489</v>
          </cell>
          <cell r="AL11">
            <v>0.55466560827236489</v>
          </cell>
        </row>
        <row r="12">
          <cell r="A12" t="str">
            <v>Ajustes Reparto - DIGES</v>
          </cell>
          <cell r="B12" t="str">
            <v>HLDINSP</v>
          </cell>
          <cell r="C12" t="str">
            <v>Ajustes Reparto - DIGES HLDINSP</v>
          </cell>
          <cell r="K12" t="str">
            <v>DMM,JAM,JCM</v>
          </cell>
          <cell r="L12">
            <v>110</v>
          </cell>
          <cell r="M12" t="str">
            <v>LOC</v>
          </cell>
          <cell r="N12">
            <v>5</v>
          </cell>
          <cell r="O12">
            <v>1.848885360907883</v>
          </cell>
          <cell r="P12">
            <v>0.40675477939973426</v>
          </cell>
          <cell r="Q12">
            <v>1</v>
          </cell>
          <cell r="R12">
            <v>0.40675477939973426</v>
          </cell>
          <cell r="S12">
            <v>39951</v>
          </cell>
          <cell r="T12">
            <v>1</v>
          </cell>
          <cell r="U12">
            <v>0.40805555555555334</v>
          </cell>
          <cell r="V12">
            <v>39955</v>
          </cell>
          <cell r="W12">
            <v>1</v>
          </cell>
          <cell r="X12">
            <v>0.19067740872659075</v>
          </cell>
          <cell r="Z12">
            <v>3.2941217104186746</v>
          </cell>
          <cell r="AA12">
            <v>1.5442094932469483</v>
          </cell>
          <cell r="AB12">
            <v>0.19067740872659075</v>
          </cell>
          <cell r="AD12">
            <v>39955</v>
          </cell>
          <cell r="AG12" t="str">
            <v>25/05/2009</v>
          </cell>
          <cell r="AH12">
            <v>0.40675477939973426</v>
          </cell>
          <cell r="AJ12">
            <v>1</v>
          </cell>
          <cell r="AK12">
            <v>0.40675477939973426</v>
          </cell>
          <cell r="AL12">
            <v>0.40675477939973426</v>
          </cell>
        </row>
        <row r="13">
          <cell r="A13" t="str">
            <v>AjustesEventos - DIGEN</v>
          </cell>
          <cell r="B13" t="str">
            <v>PLAN</v>
          </cell>
          <cell r="C13" t="str">
            <v>AjustesEventos - DIGEN PLAN</v>
          </cell>
          <cell r="K13" t="str">
            <v>JAM</v>
          </cell>
          <cell r="L13">
            <v>50</v>
          </cell>
          <cell r="M13" t="str">
            <v>LOC</v>
          </cell>
          <cell r="N13">
            <v>5</v>
          </cell>
          <cell r="O13">
            <v>6.7337100344435576</v>
          </cell>
          <cell r="P13">
            <v>0.67337100344435585</v>
          </cell>
          <cell r="Q13">
            <v>1</v>
          </cell>
          <cell r="R13">
            <v>0.67337100344435585</v>
          </cell>
          <cell r="S13">
            <v>39951</v>
          </cell>
          <cell r="T13">
            <v>1</v>
          </cell>
          <cell r="U13">
            <v>0.66194444444444334</v>
          </cell>
          <cell r="V13">
            <v>39958</v>
          </cell>
          <cell r="W13">
            <v>2</v>
          </cell>
          <cell r="X13">
            <v>0.31566104333887485</v>
          </cell>
          <cell r="Z13">
            <v>3.9674927138630305</v>
          </cell>
          <cell r="AA13">
            <v>1.8598705365858232</v>
          </cell>
          <cell r="AB13">
            <v>0.31566104333887485</v>
          </cell>
          <cell r="AD13">
            <v>39958</v>
          </cell>
          <cell r="AH13">
            <v>0</v>
          </cell>
          <cell r="AJ13">
            <v>1</v>
          </cell>
          <cell r="AK13">
            <v>0.67337100344435585</v>
          </cell>
          <cell r="AL13">
            <v>0.67337100344435585</v>
          </cell>
        </row>
        <row r="14">
          <cell r="A14" t="str">
            <v>Ajustes Fac Apasco - Acapulco - DIGES</v>
          </cell>
          <cell r="B14" t="str">
            <v>HLDINSP</v>
          </cell>
          <cell r="C14" t="str">
            <v>Ajustes Fac Apasco - Acapulco - DIGES HLDINSP</v>
          </cell>
          <cell r="K14" t="str">
            <v>SCB,JAM,JCM</v>
          </cell>
          <cell r="L14">
            <v>70</v>
          </cell>
          <cell r="M14" t="str">
            <v>LOC</v>
          </cell>
          <cell r="N14">
            <v>5</v>
          </cell>
          <cell r="O14">
            <v>1.848885360907883</v>
          </cell>
          <cell r="P14">
            <v>0.25884395052710363</v>
          </cell>
          <cell r="Q14">
            <v>1</v>
          </cell>
          <cell r="R14">
            <v>0.25884395052710363</v>
          </cell>
          <cell r="S14">
            <v>39958</v>
          </cell>
          <cell r="T14">
            <v>2</v>
          </cell>
          <cell r="U14">
            <v>0.32861111111111335</v>
          </cell>
          <cell r="V14">
            <v>39958</v>
          </cell>
          <cell r="W14">
            <v>2</v>
          </cell>
          <cell r="X14">
            <v>0.12134016918964867</v>
          </cell>
          <cell r="Z14">
            <v>4.2263366643901339</v>
          </cell>
          <cell r="AA14">
            <v>1.981210705775472</v>
          </cell>
          <cell r="AB14">
            <v>0.12134016918964867</v>
          </cell>
          <cell r="AD14">
            <v>39958</v>
          </cell>
          <cell r="AG14">
            <v>39819</v>
          </cell>
          <cell r="AH14">
            <v>0.25884395052710363</v>
          </cell>
          <cell r="AJ14">
            <v>1</v>
          </cell>
          <cell r="AK14">
            <v>3.2507286136969737E-2</v>
          </cell>
          <cell r="AL14">
            <v>0.22633666439013389</v>
          </cell>
        </row>
        <row r="15">
          <cell r="A15" t="str">
            <v>Ajustes Fac Apasco - Acapulco - DIGES</v>
          </cell>
          <cell r="B15" t="str">
            <v>DLD</v>
          </cell>
          <cell r="C15" t="str">
            <v>Ajustes Fac Apasco - Acapulco - DIGES DLD</v>
          </cell>
          <cell r="K15" t="str">
            <v>JAM</v>
          </cell>
          <cell r="L15">
            <v>70</v>
          </cell>
          <cell r="M15" t="str">
            <v>LOC</v>
          </cell>
          <cell r="N15">
            <v>5</v>
          </cell>
          <cell r="O15">
            <v>18.774493401045238</v>
          </cell>
          <cell r="P15">
            <v>2.6284290761463329</v>
          </cell>
          <cell r="Q15">
            <v>1</v>
          </cell>
          <cell r="R15">
            <v>2.6284290761463329</v>
          </cell>
          <cell r="S15">
            <v>39958</v>
          </cell>
          <cell r="T15">
            <v>2</v>
          </cell>
          <cell r="U15">
            <v>3.0422222222222217</v>
          </cell>
          <cell r="V15">
            <v>39959</v>
          </cell>
          <cell r="W15">
            <v>2</v>
          </cell>
          <cell r="X15">
            <v>1.2321478951048241</v>
          </cell>
          <cell r="Z15">
            <v>6.8547657405364664</v>
          </cell>
          <cell r="AA15">
            <v>3.2133586008802961</v>
          </cell>
          <cell r="AB15">
            <v>1.2321478951048241</v>
          </cell>
          <cell r="AD15">
            <v>39959</v>
          </cell>
          <cell r="AG15">
            <v>39819</v>
          </cell>
          <cell r="AH15">
            <v>2.6284290761463329</v>
          </cell>
          <cell r="AJ15">
            <v>2</v>
          </cell>
          <cell r="AK15">
            <v>2.6284290761463329</v>
          </cell>
          <cell r="AL15">
            <v>2.6284290761463329</v>
          </cell>
        </row>
        <row r="16">
          <cell r="A16" t="str">
            <v>Ajustes Fac Apasco - Acapulco - DIGES</v>
          </cell>
          <cell r="B16" t="str">
            <v>TD</v>
          </cell>
          <cell r="C16" t="str">
            <v>Ajustes Fac Apasco - Acapulco - DIGES TD</v>
          </cell>
          <cell r="K16" t="str">
            <v>JAM</v>
          </cell>
          <cell r="L16">
            <v>70</v>
          </cell>
          <cell r="M16" t="str">
            <v>LOC</v>
          </cell>
          <cell r="N16">
            <v>5</v>
          </cell>
          <cell r="O16">
            <v>2.1614888736650881</v>
          </cell>
          <cell r="P16">
            <v>0.30260844231311235</v>
          </cell>
          <cell r="Q16">
            <v>1</v>
          </cell>
          <cell r="R16">
            <v>0.30260844231311235</v>
          </cell>
          <cell r="S16">
            <v>39958</v>
          </cell>
          <cell r="T16">
            <v>2</v>
          </cell>
          <cell r="U16">
            <v>0.43083333333333335</v>
          </cell>
          <cell r="V16">
            <v>39959</v>
          </cell>
          <cell r="W16">
            <v>2</v>
          </cell>
          <cell r="X16">
            <v>0.14185596964393526</v>
          </cell>
          <cell r="Z16">
            <v>7.1573741828495789</v>
          </cell>
          <cell r="AA16">
            <v>3.3552145705242316</v>
          </cell>
          <cell r="AB16">
            <v>0.14185596964393526</v>
          </cell>
          <cell r="AD16">
            <v>39959</v>
          </cell>
          <cell r="AG16">
            <v>39819</v>
          </cell>
          <cell r="AH16">
            <v>0.30260844231311235</v>
          </cell>
          <cell r="AJ16">
            <v>2</v>
          </cell>
          <cell r="AK16">
            <v>0.30260844231311235</v>
          </cell>
          <cell r="AL16">
            <v>0.30260844231311235</v>
          </cell>
        </row>
        <row r="17">
          <cell r="A17" t="str">
            <v>AjustesDescargaContable - DIPLA</v>
          </cell>
          <cell r="B17" t="str">
            <v>HLDINSP</v>
          </cell>
          <cell r="C17" t="str">
            <v>AjustesDescargaContable - DIPLA HLDINSP</v>
          </cell>
          <cell r="K17" t="str">
            <v>JCM,JAM,SCB</v>
          </cell>
          <cell r="L17">
            <v>40</v>
          </cell>
          <cell r="M17" t="str">
            <v>LOC</v>
          </cell>
          <cell r="N17">
            <v>9</v>
          </cell>
          <cell r="O17">
            <v>1.848885360907883</v>
          </cell>
          <cell r="P17">
            <v>8.2172682707017039E-2</v>
          </cell>
          <cell r="Q17">
            <v>1</v>
          </cell>
          <cell r="R17">
            <v>8.2172682707017039E-2</v>
          </cell>
          <cell r="S17">
            <v>39958</v>
          </cell>
          <cell r="T17">
            <v>2</v>
          </cell>
          <cell r="U17">
            <v>0.16833333333333333</v>
          </cell>
          <cell r="V17">
            <v>39959</v>
          </cell>
          <cell r="W17">
            <v>2</v>
          </cell>
          <cell r="X17">
            <v>3.8520688631634506E-2</v>
          </cell>
          <cell r="Z17">
            <v>7.239546865556596</v>
          </cell>
          <cell r="AA17">
            <v>3.393735259155866</v>
          </cell>
          <cell r="AB17">
            <v>3.8520688631634506E-2</v>
          </cell>
          <cell r="AD17">
            <v>39959</v>
          </cell>
          <cell r="AH17">
            <v>0</v>
          </cell>
          <cell r="AJ17">
            <v>2</v>
          </cell>
          <cell r="AK17">
            <v>8.2172682707017039E-2</v>
          </cell>
          <cell r="AL17">
            <v>8.2172682707017039E-2</v>
          </cell>
        </row>
        <row r="18">
          <cell r="A18" t="str">
            <v>Ajustes IndiceEdit - DIGES</v>
          </cell>
          <cell r="B18" t="str">
            <v>DLDINSP</v>
          </cell>
          <cell r="C18" t="str">
            <v>Ajustes IndiceEdit - DIGES DLDINSP</v>
          </cell>
          <cell r="K18" t="str">
            <v>JCM,JAM,DMM</v>
          </cell>
          <cell r="L18">
            <v>150</v>
          </cell>
          <cell r="M18" t="str">
            <v>LOC</v>
          </cell>
          <cell r="N18">
            <v>5</v>
          </cell>
          <cell r="O18">
            <v>6.5061130363706923</v>
          </cell>
          <cell r="P18">
            <v>1.9518339109112077</v>
          </cell>
          <cell r="Q18">
            <v>1</v>
          </cell>
          <cell r="R18">
            <v>1.9518339109112077</v>
          </cell>
          <cell r="S18">
            <v>39958</v>
          </cell>
          <cell r="T18">
            <v>2</v>
          </cell>
          <cell r="U18">
            <v>2.1147222222222166</v>
          </cell>
          <cell r="V18">
            <v>39959</v>
          </cell>
          <cell r="W18">
            <v>2</v>
          </cell>
          <cell r="X18">
            <v>0.91497543789519786</v>
          </cell>
          <cell r="Z18">
            <v>9.1913807764678044</v>
          </cell>
          <cell r="AA18">
            <v>4.3087106970510636</v>
          </cell>
          <cell r="AB18">
            <v>0.91497543789519786</v>
          </cell>
          <cell r="AD18">
            <v>39959</v>
          </cell>
          <cell r="AG18" t="str">
            <v>18/05/2009</v>
          </cell>
          <cell r="AH18">
            <v>1.9518339109112077</v>
          </cell>
          <cell r="AJ18">
            <v>2</v>
          </cell>
          <cell r="AK18">
            <v>1.9518339109112077</v>
          </cell>
          <cell r="AL18">
            <v>1.9518339109112077</v>
          </cell>
        </row>
        <row r="19">
          <cell r="A19" t="str">
            <v>AjustesREA - DIGES</v>
          </cell>
          <cell r="B19" t="str">
            <v>HLDINSP</v>
          </cell>
          <cell r="C19" t="str">
            <v>AjustesREA - DIGES HLDINSP</v>
          </cell>
          <cell r="K19" t="str">
            <v>DMM,JAM,JCM</v>
          </cell>
          <cell r="L19">
            <v>50</v>
          </cell>
          <cell r="M19" t="str">
            <v>LOC</v>
          </cell>
          <cell r="N19">
            <v>5</v>
          </cell>
          <cell r="O19">
            <v>1.848885360907883</v>
          </cell>
          <cell r="P19">
            <v>0.18488853609078831</v>
          </cell>
          <cell r="Q19">
            <v>1</v>
          </cell>
          <cell r="R19">
            <v>0.18488853609078831</v>
          </cell>
          <cell r="S19">
            <v>39958</v>
          </cell>
          <cell r="T19">
            <v>2</v>
          </cell>
          <cell r="U19">
            <v>0.15583333333333366</v>
          </cell>
          <cell r="V19">
            <v>39959</v>
          </cell>
          <cell r="W19">
            <v>2</v>
          </cell>
          <cell r="X19">
            <v>8.6671549421177621E-2</v>
          </cell>
          <cell r="Z19">
            <v>9.376269312558593</v>
          </cell>
          <cell r="AA19">
            <v>4.3953822464722414</v>
          </cell>
          <cell r="AB19">
            <v>8.6671549421177621E-2</v>
          </cell>
          <cell r="AD19">
            <v>39959</v>
          </cell>
          <cell r="AH19">
            <v>0</v>
          </cell>
          <cell r="AJ19">
            <v>2</v>
          </cell>
          <cell r="AK19">
            <v>0.18488853609078831</v>
          </cell>
          <cell r="AL19">
            <v>0.18488853609078831</v>
          </cell>
        </row>
        <row r="20">
          <cell r="A20" t="str">
            <v>Ajustes Fac Apasco - Acapulco - DIGES</v>
          </cell>
          <cell r="B20" t="str">
            <v>DLDR</v>
          </cell>
          <cell r="C20" t="str">
            <v>Ajustes Fac Apasco - Acapulco - DIGES DLDR</v>
          </cell>
          <cell r="K20" t="str">
            <v>JAM</v>
          </cell>
          <cell r="L20">
            <v>70</v>
          </cell>
          <cell r="M20" t="str">
            <v>LOC</v>
          </cell>
          <cell r="N20">
            <v>5</v>
          </cell>
          <cell r="O20">
            <v>7.2586412370546398</v>
          </cell>
          <cell r="P20">
            <v>1.0162097731876496</v>
          </cell>
          <cell r="Q20">
            <v>1</v>
          </cell>
          <cell r="R20">
            <v>1.0162097731876496</v>
          </cell>
          <cell r="S20">
            <v>39958</v>
          </cell>
          <cell r="T20">
            <v>2</v>
          </cell>
          <cell r="U20">
            <v>0.97694444444444506</v>
          </cell>
          <cell r="V20">
            <v>39960</v>
          </cell>
          <cell r="W20">
            <v>2</v>
          </cell>
          <cell r="X20">
            <v>0.47637607739977833</v>
          </cell>
          <cell r="Z20">
            <v>10.392479085746242</v>
          </cell>
          <cell r="AA20">
            <v>4.8717583238720197</v>
          </cell>
          <cell r="AB20">
            <v>0.47637607739977833</v>
          </cell>
          <cell r="AD20">
            <v>39960</v>
          </cell>
          <cell r="AG20">
            <v>39819</v>
          </cell>
          <cell r="AH20">
            <v>1.0162097731876496</v>
          </cell>
          <cell r="AJ20">
            <v>2</v>
          </cell>
          <cell r="AK20">
            <v>1.0162097731876496</v>
          </cell>
          <cell r="AL20">
            <v>1.0162097731876496</v>
          </cell>
        </row>
        <row r="21">
          <cell r="A21" t="str">
            <v>Ajustes IndiceEdit - DIGES</v>
          </cell>
          <cell r="B21" t="str">
            <v>CODEINSP</v>
          </cell>
          <cell r="C21" t="str">
            <v>Ajustes IndiceEdit - DIGES CODEINSP</v>
          </cell>
          <cell r="K21" t="str">
            <v>JCM,JAM,DMM</v>
          </cell>
          <cell r="L21">
            <v>150</v>
          </cell>
          <cell r="M21" t="str">
            <v>LOC</v>
          </cell>
          <cell r="N21">
            <v>5</v>
          </cell>
          <cell r="O21">
            <v>3.7133172955632947</v>
          </cell>
          <cell r="P21">
            <v>1.1139951886689885</v>
          </cell>
          <cell r="Q21">
            <v>1</v>
          </cell>
          <cell r="R21">
            <v>1.1139951886689885</v>
          </cell>
          <cell r="S21">
            <v>39958</v>
          </cell>
          <cell r="T21">
            <v>2</v>
          </cell>
          <cell r="U21">
            <v>1.8049999999999999</v>
          </cell>
          <cell r="V21">
            <v>39961</v>
          </cell>
          <cell r="W21">
            <v>2</v>
          </cell>
          <cell r="X21">
            <v>0.52221566080369219</v>
          </cell>
          <cell r="Z21">
            <v>11.506474274415231</v>
          </cell>
          <cell r="AA21">
            <v>5.3939739846757115</v>
          </cell>
          <cell r="AB21">
            <v>0.52221566080369219</v>
          </cell>
          <cell r="AD21">
            <v>39961</v>
          </cell>
          <cell r="AG21" t="str">
            <v>18/05/2009</v>
          </cell>
          <cell r="AH21">
            <v>1.1139951886689885</v>
          </cell>
          <cell r="AJ21">
            <v>2</v>
          </cell>
          <cell r="AK21">
            <v>1.1139951886689885</v>
          </cell>
          <cell r="AL21">
            <v>1.1139951886689885</v>
          </cell>
        </row>
        <row r="22">
          <cell r="A22" t="str">
            <v>Ajustes Fac Apasco - Acapulco - DIGES</v>
          </cell>
          <cell r="B22" t="str">
            <v>DLDINSP</v>
          </cell>
          <cell r="C22" t="str">
            <v>Ajustes Fac Apasco - Acapulco - DIGES DLDINSP</v>
          </cell>
          <cell r="K22" t="str">
            <v>SCB,JAM,JCM</v>
          </cell>
          <cell r="L22">
            <v>70</v>
          </cell>
          <cell r="M22" t="str">
            <v>LOC</v>
          </cell>
          <cell r="N22">
            <v>5</v>
          </cell>
          <cell r="O22">
            <v>6.5061130363706923</v>
          </cell>
          <cell r="P22">
            <v>0.91085582509189689</v>
          </cell>
          <cell r="Q22">
            <v>1</v>
          </cell>
          <cell r="R22">
            <v>0.91085582509189689</v>
          </cell>
          <cell r="S22">
            <v>39958</v>
          </cell>
          <cell r="T22">
            <v>2</v>
          </cell>
          <cell r="U22">
            <v>0.92055555555555513</v>
          </cell>
          <cell r="V22">
            <v>39961</v>
          </cell>
          <cell r="W22">
            <v>2</v>
          </cell>
          <cell r="X22">
            <v>0.42698853768442563</v>
          </cell>
          <cell r="Z22">
            <v>12.417330099507128</v>
          </cell>
          <cell r="AA22">
            <v>5.8209625223601371</v>
          </cell>
          <cell r="AB22">
            <v>0.42698853768442563</v>
          </cell>
          <cell r="AD22">
            <v>39961</v>
          </cell>
          <cell r="AG22">
            <v>39819</v>
          </cell>
          <cell r="AH22">
            <v>0.91085582509189689</v>
          </cell>
          <cell r="AJ22">
            <v>2</v>
          </cell>
          <cell r="AK22">
            <v>0.91085582509189689</v>
          </cell>
          <cell r="AL22">
            <v>0.91085582509189689</v>
          </cell>
        </row>
        <row r="23">
          <cell r="A23" t="str">
            <v>AjustesDescargaContable - DIPLA</v>
          </cell>
          <cell r="B23" t="str">
            <v>DLDINSP</v>
          </cell>
          <cell r="C23" t="str">
            <v>AjustesDescargaContable - DIPLA DLDINSP</v>
          </cell>
          <cell r="K23" t="str">
            <v>JCM,JAM,SCB</v>
          </cell>
          <cell r="L23">
            <v>40</v>
          </cell>
          <cell r="M23" t="str">
            <v>LOC</v>
          </cell>
          <cell r="N23">
            <v>9</v>
          </cell>
          <cell r="O23">
            <v>6.5</v>
          </cell>
          <cell r="P23">
            <v>0.28888888888888892</v>
          </cell>
          <cell r="Q23">
            <v>1</v>
          </cell>
          <cell r="R23">
            <v>0.28888888888888892</v>
          </cell>
          <cell r="S23">
            <v>39958</v>
          </cell>
          <cell r="T23">
            <v>2</v>
          </cell>
          <cell r="U23">
            <v>0.33305555555555666</v>
          </cell>
          <cell r="V23">
            <v>39961</v>
          </cell>
          <cell r="W23">
            <v>2</v>
          </cell>
          <cell r="X23">
            <v>0.13542455438268741</v>
          </cell>
          <cell r="Z23">
            <v>12.706218988396017</v>
          </cell>
          <cell r="AA23">
            <v>5.9563870767428249</v>
          </cell>
          <cell r="AB23">
            <v>0.13542455438268741</v>
          </cell>
          <cell r="AD23">
            <v>39961</v>
          </cell>
          <cell r="AH23">
            <v>0</v>
          </cell>
          <cell r="AJ23">
            <v>2</v>
          </cell>
          <cell r="AK23">
            <v>0.28888888888888892</v>
          </cell>
          <cell r="AL23">
            <v>0.28888888888888892</v>
          </cell>
        </row>
        <row r="24">
          <cell r="A24" t="str">
            <v>AjustesREA - DIGES</v>
          </cell>
          <cell r="B24" t="str">
            <v>CODEINSP</v>
          </cell>
          <cell r="C24" t="str">
            <v>AjustesREA - DIGES CODEINSP</v>
          </cell>
          <cell r="K24" t="str">
            <v>DMM,JAM,JCM</v>
          </cell>
          <cell r="L24">
            <v>50</v>
          </cell>
          <cell r="M24" t="str">
            <v>LOC</v>
          </cell>
          <cell r="N24">
            <v>5</v>
          </cell>
          <cell r="O24">
            <v>3.7</v>
          </cell>
          <cell r="P24">
            <v>0.37</v>
          </cell>
          <cell r="Q24">
            <v>1</v>
          </cell>
          <cell r="R24">
            <v>0.37</v>
          </cell>
          <cell r="S24">
            <v>39958</v>
          </cell>
          <cell r="T24">
            <v>2</v>
          </cell>
          <cell r="U24">
            <v>0.33250000000000163</v>
          </cell>
          <cell r="V24">
            <v>39961</v>
          </cell>
          <cell r="W24">
            <v>2</v>
          </cell>
          <cell r="X24">
            <v>0.17344760234398038</v>
          </cell>
          <cell r="Z24">
            <v>13.076218988396016</v>
          </cell>
          <cell r="AA24">
            <v>6.1298346790868052</v>
          </cell>
          <cell r="AB24">
            <v>0.17344760234398038</v>
          </cell>
          <cell r="AD24">
            <v>39961</v>
          </cell>
          <cell r="AH24">
            <v>0</v>
          </cell>
          <cell r="AJ24">
            <v>2</v>
          </cell>
          <cell r="AK24">
            <v>0.37</v>
          </cell>
          <cell r="AL24">
            <v>0.37</v>
          </cell>
        </row>
        <row r="25">
          <cell r="A25" t="str">
            <v>Ajustes Fac Apasco - Acapulco - DIGES</v>
          </cell>
          <cell r="B25" t="str">
            <v>CODE</v>
          </cell>
          <cell r="C25" t="str">
            <v>Ajustes Fac Apasco - Acapulco - DIGES CODE</v>
          </cell>
          <cell r="K25" t="str">
            <v>JAM</v>
          </cell>
          <cell r="L25">
            <v>70</v>
          </cell>
          <cell r="M25" t="str">
            <v>LOC</v>
          </cell>
          <cell r="N25">
            <v>5</v>
          </cell>
          <cell r="O25">
            <v>7.741155036116651</v>
          </cell>
          <cell r="P25">
            <v>1.0837617050563311</v>
          </cell>
          <cell r="Q25">
            <v>1</v>
          </cell>
          <cell r="R25">
            <v>1.0837617050563311</v>
          </cell>
          <cell r="S25">
            <v>39965</v>
          </cell>
          <cell r="T25">
            <v>3</v>
          </cell>
          <cell r="U25">
            <v>0.97861111111111332</v>
          </cell>
          <cell r="V25">
            <v>39962</v>
          </cell>
          <cell r="W25">
            <v>2</v>
          </cell>
          <cell r="X25">
            <v>0.50804288987633694</v>
          </cell>
          <cell r="Z25">
            <v>14.159980693452347</v>
          </cell>
          <cell r="AA25">
            <v>6.637877568963142</v>
          </cell>
          <cell r="AB25">
            <v>0.50804288987633694</v>
          </cell>
          <cell r="AD25">
            <v>39962</v>
          </cell>
          <cell r="AG25">
            <v>39819</v>
          </cell>
          <cell r="AH25">
            <v>1.0837617050563311</v>
          </cell>
          <cell r="AJ25">
            <v>2</v>
          </cell>
          <cell r="AK25">
            <v>0.92378101160398396</v>
          </cell>
          <cell r="AL25">
            <v>0.15998069345234711</v>
          </cell>
        </row>
        <row r="26">
          <cell r="A26" t="str">
            <v>Ajustes Fac Apasco - Acapulco - DIGES</v>
          </cell>
          <cell r="B26" t="str">
            <v>CR</v>
          </cell>
          <cell r="C26" t="str">
            <v>Ajustes Fac Apasco - Acapulco - DIGES CR</v>
          </cell>
          <cell r="K26" t="str">
            <v>JAM</v>
          </cell>
          <cell r="L26">
            <v>70</v>
          </cell>
          <cell r="M26" t="str">
            <v>LOC</v>
          </cell>
          <cell r="N26">
            <v>5</v>
          </cell>
          <cell r="O26">
            <v>4.1462737518565014</v>
          </cell>
          <cell r="P26">
            <v>0.58047832525991017</v>
          </cell>
          <cell r="Q26">
            <v>1</v>
          </cell>
          <cell r="R26">
            <v>0.58047832525991017</v>
          </cell>
          <cell r="S26">
            <v>39965</v>
          </cell>
          <cell r="T26">
            <v>3</v>
          </cell>
          <cell r="U26">
            <v>0.57777777777777828</v>
          </cell>
          <cell r="V26">
            <v>39962</v>
          </cell>
          <cell r="W26">
            <v>2</v>
          </cell>
          <cell r="X26">
            <v>0.27211506413238001</v>
          </cell>
          <cell r="Z26">
            <v>14.740459018712258</v>
          </cell>
          <cell r="AA26">
            <v>6.9099926330955217</v>
          </cell>
          <cell r="AB26">
            <v>0.27211506413238001</v>
          </cell>
          <cell r="AD26">
            <v>39962</v>
          </cell>
          <cell r="AG26">
            <v>39819</v>
          </cell>
          <cell r="AH26">
            <v>0.58047832525991017</v>
          </cell>
          <cell r="AJ26">
            <v>3</v>
          </cell>
          <cell r="AK26">
            <v>0.58047832525991017</v>
          </cell>
          <cell r="AL26">
            <v>0.58047832525991017</v>
          </cell>
        </row>
        <row r="27">
          <cell r="A27" t="str">
            <v>Ajustes Fac Apasco - Acapulco - DIGES</v>
          </cell>
          <cell r="B27" t="str">
            <v>COMPILE</v>
          </cell>
          <cell r="C27" t="str">
            <v>Ajustes Fac Apasco - Acapulco - DIGES COMPILE</v>
          </cell>
          <cell r="K27" t="str">
            <v>JAM</v>
          </cell>
          <cell r="L27">
            <v>70</v>
          </cell>
          <cell r="M27" t="str">
            <v>LOC</v>
          </cell>
          <cell r="N27">
            <v>5</v>
          </cell>
          <cell r="O27">
            <v>0.10973803685450305</v>
          </cell>
          <cell r="P27">
            <v>1.5363325159630428E-2</v>
          </cell>
          <cell r="Q27">
            <v>1</v>
          </cell>
          <cell r="R27">
            <v>1.5363325159630428E-2</v>
          </cell>
          <cell r="S27">
            <v>39965</v>
          </cell>
          <cell r="T27">
            <v>3</v>
          </cell>
          <cell r="U27">
            <v>4.0833333333334339E-2</v>
          </cell>
          <cell r="V27">
            <v>39962</v>
          </cell>
          <cell r="W27">
            <v>2</v>
          </cell>
          <cell r="X27">
            <v>7.2019781431590475E-3</v>
          </cell>
          <cell r="Z27">
            <v>14.755822343871888</v>
          </cell>
          <cell r="AA27">
            <v>6.9171946112386804</v>
          </cell>
          <cell r="AB27">
            <v>7.2019781431590475E-3</v>
          </cell>
          <cell r="AD27">
            <v>39962</v>
          </cell>
          <cell r="AG27">
            <v>39819</v>
          </cell>
          <cell r="AH27">
            <v>1.5363325159630428E-2</v>
          </cell>
          <cell r="AJ27">
            <v>3</v>
          </cell>
          <cell r="AK27">
            <v>1.5363325159630428E-2</v>
          </cell>
          <cell r="AL27">
            <v>1.5363325159630428E-2</v>
          </cell>
        </row>
        <row r="28">
          <cell r="A28" t="str">
            <v>Ajustes Fac Apasco - Acapulco - DIGES</v>
          </cell>
          <cell r="B28" t="str">
            <v>CODEINSP</v>
          </cell>
          <cell r="C28" t="str">
            <v>Ajustes Fac Apasco - Acapulco - DIGES CODEINSP</v>
          </cell>
          <cell r="K28" t="str">
            <v>SCB,JAM,JCM</v>
          </cell>
          <cell r="L28">
            <v>70</v>
          </cell>
          <cell r="M28" t="str">
            <v>LOC</v>
          </cell>
          <cell r="N28">
            <v>5</v>
          </cell>
          <cell r="O28">
            <v>3.7133172955632947</v>
          </cell>
          <cell r="P28">
            <v>0.51986442137886124</v>
          </cell>
          <cell r="Q28">
            <v>1</v>
          </cell>
          <cell r="R28">
            <v>0.51986442137886124</v>
          </cell>
          <cell r="S28">
            <v>39965</v>
          </cell>
          <cell r="T28">
            <v>3</v>
          </cell>
          <cell r="U28">
            <v>0.46277777777777668</v>
          </cell>
          <cell r="V28">
            <v>39962</v>
          </cell>
          <cell r="W28">
            <v>2</v>
          </cell>
          <cell r="X28">
            <v>0.24370064170838973</v>
          </cell>
          <cell r="Z28">
            <v>15.275686765250748</v>
          </cell>
          <cell r="AA28">
            <v>7.1608952529470704</v>
          </cell>
          <cell r="AB28">
            <v>0.24370064170838973</v>
          </cell>
          <cell r="AD28">
            <v>39962</v>
          </cell>
          <cell r="AG28">
            <v>39819</v>
          </cell>
          <cell r="AH28">
            <v>0.51986442137886124</v>
          </cell>
          <cell r="AJ28">
            <v>3</v>
          </cell>
          <cell r="AK28">
            <v>0.51986442137886124</v>
          </cell>
          <cell r="AL28">
            <v>0.51986442137886124</v>
          </cell>
        </row>
        <row r="29">
          <cell r="A29" t="str">
            <v>Ajustes Fac Apasco - Acapulco - DIGES</v>
          </cell>
          <cell r="B29" t="str">
            <v>UT</v>
          </cell>
          <cell r="C29" t="str">
            <v>Ajustes Fac Apasco - Acapulco - DIGES UT</v>
          </cell>
          <cell r="K29" t="str">
            <v>JAM</v>
          </cell>
          <cell r="L29">
            <v>70</v>
          </cell>
          <cell r="M29" t="str">
            <v>LOC</v>
          </cell>
          <cell r="N29">
            <v>5</v>
          </cell>
          <cell r="O29">
            <v>5.0101177287730909</v>
          </cell>
          <cell r="P29">
            <v>0.70141648202823281</v>
          </cell>
          <cell r="Q29">
            <v>1</v>
          </cell>
          <cell r="R29">
            <v>0.70141648202823281</v>
          </cell>
          <cell r="S29">
            <v>39965</v>
          </cell>
          <cell r="T29">
            <v>3</v>
          </cell>
          <cell r="U29">
            <v>0.78583333333333327</v>
          </cell>
          <cell r="V29">
            <v>39963</v>
          </cell>
          <cell r="W29">
            <v>2</v>
          </cell>
          <cell r="X29">
            <v>0.32880812716850433</v>
          </cell>
          <cell r="Z29">
            <v>15.977103247278981</v>
          </cell>
          <cell r="AA29">
            <v>7.489703380115575</v>
          </cell>
          <cell r="AB29">
            <v>0.32880812716850433</v>
          </cell>
          <cell r="AD29">
            <v>39963</v>
          </cell>
          <cell r="AG29">
            <v>39819</v>
          </cell>
          <cell r="AH29">
            <v>0.70141648202823281</v>
          </cell>
          <cell r="AJ29">
            <v>3</v>
          </cell>
          <cell r="AK29">
            <v>0.70141648202823281</v>
          </cell>
          <cell r="AL29">
            <v>0.70141648202823281</v>
          </cell>
        </row>
        <row r="30">
          <cell r="A30" t="str">
            <v>Ajustes Fac Apasco - Acapulco - DIGES</v>
          </cell>
          <cell r="B30" t="str">
            <v>PM</v>
          </cell>
          <cell r="C30" t="str">
            <v>Ajustes Fac Apasco - Acapulco - DIGES PM</v>
          </cell>
          <cell r="K30" t="str">
            <v>JAM</v>
          </cell>
          <cell r="L30">
            <v>70</v>
          </cell>
          <cell r="M30" t="str">
            <v>LOC</v>
          </cell>
          <cell r="N30">
            <v>5</v>
          </cell>
          <cell r="O30">
            <v>1.9309925507760097</v>
          </cell>
          <cell r="P30">
            <v>0.27033895710864136</v>
          </cell>
          <cell r="Q30">
            <v>1</v>
          </cell>
          <cell r="R30">
            <v>0.27033895710864136</v>
          </cell>
          <cell r="S30">
            <v>39965</v>
          </cell>
          <cell r="T30">
            <v>3</v>
          </cell>
          <cell r="U30">
            <v>0.61444444444444335</v>
          </cell>
          <cell r="V30">
            <v>39963</v>
          </cell>
          <cell r="W30">
            <v>2</v>
          </cell>
          <cell r="X30">
            <v>0.12672876738017838</v>
          </cell>
          <cell r="Z30">
            <v>16.247442204387621</v>
          </cell>
          <cell r="AA30">
            <v>7.616432147495753</v>
          </cell>
          <cell r="AB30">
            <v>0.12672876738017838</v>
          </cell>
          <cell r="AD30">
            <v>39963</v>
          </cell>
          <cell r="AG30">
            <v>39819</v>
          </cell>
          <cell r="AH30">
            <v>0.27033895710864136</v>
          </cell>
          <cell r="AJ30">
            <v>3</v>
          </cell>
          <cell r="AK30">
            <v>0.27033895710864136</v>
          </cell>
          <cell r="AL30">
            <v>0.27033895710864136</v>
          </cell>
        </row>
        <row r="31">
          <cell r="A31" t="str">
            <v>AjustesDescargaContable - DIPLA</v>
          </cell>
          <cell r="B31" t="str">
            <v>CODEINSP</v>
          </cell>
          <cell r="C31" t="str">
            <v>AjustesDescargaContable - DIPLA CODEINSP</v>
          </cell>
          <cell r="K31" t="str">
            <v>JCM,JAM,SCB</v>
          </cell>
          <cell r="L31">
            <v>40</v>
          </cell>
          <cell r="M31" t="str">
            <v>LOC</v>
          </cell>
          <cell r="N31">
            <v>5</v>
          </cell>
          <cell r="O31">
            <v>3.7</v>
          </cell>
          <cell r="P31">
            <v>0.29600000000000004</v>
          </cell>
          <cell r="Q31">
            <v>1</v>
          </cell>
          <cell r="R31">
            <v>0.29600000000000004</v>
          </cell>
          <cell r="S31">
            <v>39965</v>
          </cell>
          <cell r="T31">
            <v>3</v>
          </cell>
          <cell r="U31">
            <v>0.33472222222222164</v>
          </cell>
          <cell r="V31">
            <v>39965</v>
          </cell>
          <cell r="W31">
            <v>3</v>
          </cell>
          <cell r="X31">
            <v>0.13875808187518435</v>
          </cell>
          <cell r="Z31">
            <v>16.54344220438762</v>
          </cell>
          <cell r="AA31">
            <v>7.7551902293709372</v>
          </cell>
          <cell r="AB31">
            <v>0.13875808187518435</v>
          </cell>
          <cell r="AD31">
            <v>39965</v>
          </cell>
          <cell r="AH31">
            <v>0</v>
          </cell>
          <cell r="AJ31">
            <v>3</v>
          </cell>
          <cell r="AK31">
            <v>0.29600000000000004</v>
          </cell>
          <cell r="AL31">
            <v>0.29600000000000004</v>
          </cell>
        </row>
        <row r="32">
          <cell r="A32" t="str">
            <v>Ajustes Facturacion - DIGES</v>
          </cell>
          <cell r="B32" t="str">
            <v>HLDINSP</v>
          </cell>
          <cell r="C32" t="str">
            <v>Ajustes Facturacion - DIGES HLDINSP</v>
          </cell>
          <cell r="K32" t="str">
            <v>SCB,JAM,JCM</v>
          </cell>
          <cell r="L32">
            <v>200</v>
          </cell>
          <cell r="M32" t="str">
            <v>LOC</v>
          </cell>
          <cell r="N32">
            <v>5</v>
          </cell>
          <cell r="O32">
            <v>1.848885360907883</v>
          </cell>
          <cell r="P32">
            <v>0.73955414436315325</v>
          </cell>
          <cell r="Q32">
            <v>1</v>
          </cell>
          <cell r="R32">
            <v>0.73955414436315325</v>
          </cell>
          <cell r="S32">
            <v>39965</v>
          </cell>
          <cell r="T32">
            <v>3</v>
          </cell>
          <cell r="U32">
            <v>0.65416666666666834</v>
          </cell>
          <cell r="V32">
            <v>39965</v>
          </cell>
          <cell r="W32">
            <v>3</v>
          </cell>
          <cell r="X32">
            <v>0.34668619768471048</v>
          </cell>
          <cell r="Z32">
            <v>17.282996348750775</v>
          </cell>
          <cell r="AA32">
            <v>8.1018764270556485</v>
          </cell>
          <cell r="AB32">
            <v>0.34668619768471048</v>
          </cell>
          <cell r="AD32">
            <v>39965</v>
          </cell>
          <cell r="AG32" t="str">
            <v>25/05/2009</v>
          </cell>
          <cell r="AH32">
            <v>0.73955414436315325</v>
          </cell>
          <cell r="AJ32">
            <v>3</v>
          </cell>
          <cell r="AK32">
            <v>0.73955414436315325</v>
          </cell>
          <cell r="AL32">
            <v>0.73955414436315325</v>
          </cell>
        </row>
        <row r="33">
          <cell r="A33" t="str">
            <v>Ajustes Anexos - DIGES</v>
          </cell>
          <cell r="B33" t="str">
            <v>HLDINSP</v>
          </cell>
          <cell r="C33" t="str">
            <v>Ajustes Anexos - DIGES HLDINSP</v>
          </cell>
          <cell r="K33" t="str">
            <v>DMM,JAM,JCM</v>
          </cell>
          <cell r="L33">
            <v>90</v>
          </cell>
          <cell r="M33" t="str">
            <v>LOC</v>
          </cell>
          <cell r="N33">
            <v>5</v>
          </cell>
          <cell r="O33">
            <v>1.848885360907883</v>
          </cell>
          <cell r="P33">
            <v>0.33279936496341894</v>
          </cell>
          <cell r="Q33">
            <v>1</v>
          </cell>
          <cell r="R33">
            <v>0.33279936496341894</v>
          </cell>
          <cell r="S33">
            <v>39965</v>
          </cell>
          <cell r="T33">
            <v>3</v>
          </cell>
          <cell r="U33">
            <v>0.31416666666666837</v>
          </cell>
          <cell r="V33">
            <v>39965</v>
          </cell>
          <cell r="W33">
            <v>3</v>
          </cell>
          <cell r="X33">
            <v>0.1560087889581197</v>
          </cell>
          <cell r="Z33">
            <v>17.615795713714192</v>
          </cell>
          <cell r="AA33">
            <v>8.2578852160137686</v>
          </cell>
          <cell r="AB33">
            <v>0.1560087889581197</v>
          </cell>
          <cell r="AD33">
            <v>39965</v>
          </cell>
          <cell r="AG33" t="str">
            <v>25/05/2009</v>
          </cell>
          <cell r="AH33">
            <v>0.33279936496341894</v>
          </cell>
          <cell r="AJ33">
            <v>3</v>
          </cell>
          <cell r="AK33">
            <v>0.33279936496341894</v>
          </cell>
          <cell r="AL33">
            <v>0.33279936496341894</v>
          </cell>
        </row>
        <row r="34">
          <cell r="A34" t="str">
            <v>Ajustes Reparto - DIGES</v>
          </cell>
          <cell r="B34" t="str">
            <v>DLDINSP</v>
          </cell>
          <cell r="C34" t="str">
            <v>Ajustes Reparto - DIGES DLDINSP</v>
          </cell>
          <cell r="K34" t="str">
            <v>DMM,JAM,JCM</v>
          </cell>
          <cell r="L34">
            <v>110</v>
          </cell>
          <cell r="M34" t="str">
            <v>LOC</v>
          </cell>
          <cell r="N34">
            <v>5</v>
          </cell>
          <cell r="O34">
            <v>6.5061130363706923</v>
          </cell>
          <cell r="P34">
            <v>1.4313448680015524</v>
          </cell>
          <cell r="Q34">
            <v>1</v>
          </cell>
          <cell r="R34">
            <v>1.4313448680015524</v>
          </cell>
          <cell r="S34">
            <v>39965</v>
          </cell>
          <cell r="T34">
            <v>3</v>
          </cell>
          <cell r="U34">
            <v>2.2080555555555503</v>
          </cell>
          <cell r="V34">
            <v>39967</v>
          </cell>
          <cell r="W34">
            <v>3</v>
          </cell>
          <cell r="X34">
            <v>0.67098198778981188</v>
          </cell>
          <cell r="Z34">
            <v>19.047140581715745</v>
          </cell>
          <cell r="AA34">
            <v>8.9288672038035806</v>
          </cell>
          <cell r="AB34">
            <v>0.67098198778981188</v>
          </cell>
          <cell r="AD34">
            <v>39967</v>
          </cell>
          <cell r="AG34" t="str">
            <v>25/05/2009</v>
          </cell>
          <cell r="AH34">
            <v>1.4313448680015524</v>
          </cell>
          <cell r="AJ34">
            <v>3</v>
          </cell>
          <cell r="AK34">
            <v>1.4313448680015524</v>
          </cell>
          <cell r="AL34">
            <v>1.4313448680015524</v>
          </cell>
        </row>
        <row r="35">
          <cell r="A35" t="str">
            <v>Ajustes Facturacion - DIGES</v>
          </cell>
          <cell r="B35" t="str">
            <v>DLDINSP</v>
          </cell>
          <cell r="C35" t="str">
            <v>Ajustes Facturacion - DIGES DLDINSP</v>
          </cell>
          <cell r="K35" t="str">
            <v>SCB,JAM,JCM</v>
          </cell>
          <cell r="L35">
            <v>200</v>
          </cell>
          <cell r="M35" t="str">
            <v>LOC</v>
          </cell>
          <cell r="N35">
            <v>5</v>
          </cell>
          <cell r="O35">
            <v>6.5061130363706923</v>
          </cell>
          <cell r="P35">
            <v>2.6024452145482768</v>
          </cell>
          <cell r="Q35">
            <v>1</v>
          </cell>
          <cell r="R35">
            <v>2.6024452145482768</v>
          </cell>
          <cell r="S35">
            <v>39965</v>
          </cell>
          <cell r="T35">
            <v>3</v>
          </cell>
          <cell r="U35">
            <v>1.5688888888888866</v>
          </cell>
          <cell r="V35">
            <v>39967</v>
          </cell>
          <cell r="W35">
            <v>3</v>
          </cell>
          <cell r="X35">
            <v>1.2199672505269306</v>
          </cell>
          <cell r="Z35">
            <v>21.64958579626402</v>
          </cell>
          <cell r="AA35">
            <v>10.148834454330512</v>
          </cell>
          <cell r="AB35">
            <v>1.2199672505269306</v>
          </cell>
          <cell r="AD35">
            <v>39967</v>
          </cell>
          <cell r="AG35" t="str">
            <v>25/05/2009</v>
          </cell>
          <cell r="AH35">
            <v>2.6024452145482768</v>
          </cell>
          <cell r="AJ35">
            <v>3</v>
          </cell>
          <cell r="AK35">
            <v>2.6024452145482768</v>
          </cell>
          <cell r="AL35">
            <v>2.6024452145482768</v>
          </cell>
        </row>
        <row r="36">
          <cell r="A36" t="str">
            <v>Ajustes Fac Apasco - Acapulco - DIGES</v>
          </cell>
          <cell r="B36" t="str">
            <v>PLAN</v>
          </cell>
          <cell r="C36" t="str">
            <v>Ajustes Fac Apasco - Acapulco2 - DIGES PLAN</v>
          </cell>
          <cell r="K36" t="str">
            <v>JAM</v>
          </cell>
          <cell r="L36">
            <v>70</v>
          </cell>
          <cell r="M36" t="str">
            <v>LOC</v>
          </cell>
          <cell r="N36">
            <v>5</v>
          </cell>
          <cell r="O36">
            <v>6.7337100344435576</v>
          </cell>
          <cell r="P36">
            <v>0.94271940482209804</v>
          </cell>
          <cell r="Q36">
            <v>1</v>
          </cell>
          <cell r="R36">
            <v>0.94271940482209804</v>
          </cell>
          <cell r="S36">
            <v>39965</v>
          </cell>
          <cell r="T36">
            <v>3</v>
          </cell>
          <cell r="U36">
            <v>1.0774999999999999</v>
          </cell>
          <cell r="V36">
            <v>39968</v>
          </cell>
          <cell r="W36">
            <v>3</v>
          </cell>
          <cell r="X36">
            <v>0.44192546067442467</v>
          </cell>
          <cell r="Z36">
            <v>22.59230520108612</v>
          </cell>
          <cell r="AA36">
            <v>10.590759915004936</v>
          </cell>
          <cell r="AB36">
            <v>0.44192546067442467</v>
          </cell>
          <cell r="AD36">
            <v>39968</v>
          </cell>
          <cell r="AH36">
            <v>0</v>
          </cell>
          <cell r="AJ36">
            <v>3</v>
          </cell>
          <cell r="AK36">
            <v>0.94271940482209804</v>
          </cell>
          <cell r="AL36">
            <v>0.94271940482209804</v>
          </cell>
        </row>
        <row r="37">
          <cell r="A37" t="str">
            <v>Ajustes Fac Apasco - Acapulco - DIGES</v>
          </cell>
          <cell r="B37" t="str">
            <v>HLD</v>
          </cell>
          <cell r="C37" t="str">
            <v>Ajustes Fac Apasco - Acapulco2 - DIGES HLD</v>
          </cell>
          <cell r="K37" t="str">
            <v>JAM</v>
          </cell>
          <cell r="L37">
            <v>70</v>
          </cell>
          <cell r="M37" t="str">
            <v>LOC</v>
          </cell>
          <cell r="N37">
            <v>5</v>
          </cell>
          <cell r="O37">
            <v>7.2412326212042677</v>
          </cell>
          <cell r="P37">
            <v>1.0137725669685975</v>
          </cell>
          <cell r="Q37">
            <v>1</v>
          </cell>
          <cell r="R37">
            <v>1.0137725669685975</v>
          </cell>
          <cell r="S37">
            <v>39965</v>
          </cell>
          <cell r="T37">
            <v>3</v>
          </cell>
          <cell r="U37">
            <v>1.5691666666666682</v>
          </cell>
          <cell r="V37">
            <v>39968</v>
          </cell>
          <cell r="W37">
            <v>3</v>
          </cell>
          <cell r="X37">
            <v>0.47523357044001502</v>
          </cell>
          <cell r="Z37">
            <v>23.606077768054718</v>
          </cell>
          <cell r="AA37">
            <v>11.065993485444951</v>
          </cell>
          <cell r="AB37">
            <v>0.47523357044001502</v>
          </cell>
          <cell r="AD37">
            <v>39968</v>
          </cell>
          <cell r="AH37">
            <v>0</v>
          </cell>
          <cell r="AJ37">
            <v>3</v>
          </cell>
          <cell r="AK37">
            <v>1.0137725669685975</v>
          </cell>
          <cell r="AL37">
            <v>1.0137725669685975</v>
          </cell>
        </row>
        <row r="38">
          <cell r="A38" t="str">
            <v>Ajustes Anexos - DIGES</v>
          </cell>
          <cell r="B38" t="str">
            <v>DLDINSP</v>
          </cell>
          <cell r="C38" t="str">
            <v>Ajustes Anexos - DIGES DLDINSP</v>
          </cell>
          <cell r="K38" t="str">
            <v>DMM,JAM,JCM</v>
          </cell>
          <cell r="L38">
            <v>90</v>
          </cell>
          <cell r="M38" t="str">
            <v>LOC</v>
          </cell>
          <cell r="N38">
            <v>5</v>
          </cell>
          <cell r="O38">
            <v>6.5061130363706923</v>
          </cell>
          <cell r="P38">
            <v>1.1711003465467247</v>
          </cell>
          <cell r="Q38">
            <v>1</v>
          </cell>
          <cell r="R38">
            <v>1.1711003465467247</v>
          </cell>
          <cell r="S38">
            <v>39972</v>
          </cell>
          <cell r="T38">
            <v>4</v>
          </cell>
          <cell r="U38">
            <v>0.74277777777777831</v>
          </cell>
          <cell r="V38">
            <v>39968</v>
          </cell>
          <cell r="W38">
            <v>3</v>
          </cell>
          <cell r="X38">
            <v>0.54898526273711878</v>
          </cell>
          <cell r="Z38">
            <v>24.77717811460144</v>
          </cell>
          <cell r="AA38">
            <v>11.61497874818207</v>
          </cell>
          <cell r="AB38">
            <v>0.54898526273711878</v>
          </cell>
          <cell r="AD38">
            <v>39968</v>
          </cell>
          <cell r="AG38" t="str">
            <v>25/05/2009</v>
          </cell>
          <cell r="AH38">
            <v>1.1711003465467247</v>
          </cell>
          <cell r="AJ38">
            <v>3</v>
          </cell>
          <cell r="AK38">
            <v>0.3939222319452842</v>
          </cell>
          <cell r="AL38">
            <v>0.77717811460144048</v>
          </cell>
        </row>
        <row r="39">
          <cell r="A39" t="str">
            <v>Ajustes Reparto - DIGES</v>
          </cell>
          <cell r="B39" t="str">
            <v>CODEINSP</v>
          </cell>
          <cell r="C39" t="str">
            <v>Ajustes Reparto - DIGES CODEINSP</v>
          </cell>
          <cell r="K39" t="str">
            <v>DMM,JAM,JCM</v>
          </cell>
          <cell r="L39">
            <v>110</v>
          </cell>
          <cell r="M39" t="str">
            <v>LOC</v>
          </cell>
          <cell r="N39">
            <v>5</v>
          </cell>
          <cell r="O39">
            <v>3.7133172955632947</v>
          </cell>
          <cell r="P39">
            <v>0.81692980502392487</v>
          </cell>
          <cell r="Q39">
            <v>1</v>
          </cell>
          <cell r="R39">
            <v>0.81692980502392487</v>
          </cell>
          <cell r="S39">
            <v>39972</v>
          </cell>
          <cell r="T39">
            <v>4</v>
          </cell>
          <cell r="U39">
            <v>1.0261111111111101</v>
          </cell>
          <cell r="V39">
            <v>39969</v>
          </cell>
          <cell r="W39">
            <v>3</v>
          </cell>
          <cell r="X39">
            <v>0.38295815125604099</v>
          </cell>
          <cell r="Z39">
            <v>25.594107919625365</v>
          </cell>
          <cell r="AA39">
            <v>11.997936899438111</v>
          </cell>
          <cell r="AB39">
            <v>0.38295815125604099</v>
          </cell>
          <cell r="AD39">
            <v>39969</v>
          </cell>
          <cell r="AG39" t="str">
            <v>25/05/2009</v>
          </cell>
          <cell r="AH39">
            <v>0.81692980502392487</v>
          </cell>
          <cell r="AJ39">
            <v>4</v>
          </cell>
          <cell r="AK39">
            <v>0.81692980502392487</v>
          </cell>
          <cell r="AL39">
            <v>0.81692980502392487</v>
          </cell>
        </row>
        <row r="40">
          <cell r="A40" t="str">
            <v>Ajustes Facturacion - DIGES</v>
          </cell>
          <cell r="B40" t="str">
            <v>CODEINSP</v>
          </cell>
          <cell r="C40" t="str">
            <v>Ajustes Facturacion - DIGES CODEINSP</v>
          </cell>
          <cell r="K40" t="str">
            <v>SCB,JAM,JCM</v>
          </cell>
          <cell r="L40">
            <v>200</v>
          </cell>
          <cell r="M40" t="str">
            <v>LOC</v>
          </cell>
          <cell r="N40">
            <v>5</v>
          </cell>
          <cell r="O40">
            <v>3.7133172955632947</v>
          </cell>
          <cell r="P40">
            <v>1.4853269182253177</v>
          </cell>
          <cell r="Q40">
            <v>1</v>
          </cell>
          <cell r="R40">
            <v>1.4853269182253177</v>
          </cell>
          <cell r="S40">
            <v>39972</v>
          </cell>
          <cell r="T40">
            <v>4</v>
          </cell>
          <cell r="U40">
            <v>0.96527777777777835</v>
          </cell>
          <cell r="V40">
            <v>39969</v>
          </cell>
          <cell r="W40">
            <v>3</v>
          </cell>
          <cell r="X40">
            <v>0.69628754773825619</v>
          </cell>
          <cell r="Z40">
            <v>27.079434837850684</v>
          </cell>
          <cell r="AA40">
            <v>12.694224447176367</v>
          </cell>
          <cell r="AB40">
            <v>0.69628754773825619</v>
          </cell>
          <cell r="AD40">
            <v>39969</v>
          </cell>
          <cell r="AG40" t="str">
            <v>25/05/2009</v>
          </cell>
          <cell r="AH40">
            <v>1.4853269182253177</v>
          </cell>
          <cell r="AJ40">
            <v>4</v>
          </cell>
          <cell r="AK40">
            <v>1.4853269182253177</v>
          </cell>
          <cell r="AL40">
            <v>1.4853269182253177</v>
          </cell>
        </row>
        <row r="41">
          <cell r="A41" t="str">
            <v>Ajustes Fac Apasco - Acapulco - DIGES</v>
          </cell>
          <cell r="B41" t="str">
            <v>HLD</v>
          </cell>
          <cell r="C41" t="str">
            <v>Ajustes Fac Apasco - Acapulco2 - DIGES HLDR</v>
          </cell>
          <cell r="K41" t="str">
            <v>JAM</v>
          </cell>
          <cell r="L41">
            <v>70</v>
          </cell>
          <cell r="M41" t="str">
            <v>LOC</v>
          </cell>
          <cell r="N41">
            <v>5</v>
          </cell>
          <cell r="O41">
            <v>2.6872096496848563</v>
          </cell>
          <cell r="P41">
            <v>0.37620935095587987</v>
          </cell>
          <cell r="Q41">
            <v>1</v>
          </cell>
          <cell r="R41">
            <v>0.37620935095587987</v>
          </cell>
          <cell r="S41">
            <v>39972</v>
          </cell>
          <cell r="T41">
            <v>4</v>
          </cell>
          <cell r="U41">
            <v>0.79361111111110838</v>
          </cell>
          <cell r="V41">
            <v>39969</v>
          </cell>
          <cell r="W41">
            <v>3</v>
          </cell>
          <cell r="X41">
            <v>0.17635840514238491</v>
          </cell>
          <cell r="Z41">
            <v>27.455644188806563</v>
          </cell>
          <cell r="AA41">
            <v>12.870582852318751</v>
          </cell>
          <cell r="AB41">
            <v>0.17635840514238491</v>
          </cell>
          <cell r="AD41">
            <v>39969</v>
          </cell>
          <cell r="AH41">
            <v>0</v>
          </cell>
          <cell r="AJ41">
            <v>4</v>
          </cell>
          <cell r="AK41">
            <v>0.37620935095587987</v>
          </cell>
          <cell r="AL41">
            <v>0.37620935095587987</v>
          </cell>
        </row>
        <row r="42">
          <cell r="A42" t="str">
            <v>Ajustes Anexos - DIGES</v>
          </cell>
          <cell r="B42" t="str">
            <v>CODEINSP</v>
          </cell>
          <cell r="C42" t="str">
            <v>Ajustes Anexos - DIGES CODEINSP</v>
          </cell>
          <cell r="K42" t="str">
            <v>DMM,JAM,JCM</v>
          </cell>
          <cell r="L42">
            <v>90</v>
          </cell>
          <cell r="M42" t="str">
            <v>LOC</v>
          </cell>
          <cell r="N42">
            <v>5</v>
          </cell>
          <cell r="O42">
            <v>3.7133172955632947</v>
          </cell>
          <cell r="P42">
            <v>0.66839711320139306</v>
          </cell>
          <cell r="Q42">
            <v>1</v>
          </cell>
          <cell r="R42">
            <v>0.66839711320139306</v>
          </cell>
          <cell r="S42">
            <v>39972</v>
          </cell>
          <cell r="T42">
            <v>4</v>
          </cell>
          <cell r="U42">
            <v>0.53777777777777835</v>
          </cell>
          <cell r="V42">
            <v>39970</v>
          </cell>
          <cell r="W42">
            <v>3</v>
          </cell>
          <cell r="X42">
            <v>0.31332939648221531</v>
          </cell>
          <cell r="Z42">
            <v>28.124041302007956</v>
          </cell>
          <cell r="AA42">
            <v>13.183912248800967</v>
          </cell>
          <cell r="AB42">
            <v>0.31332939648221531</v>
          </cell>
          <cell r="AD42">
            <v>39970</v>
          </cell>
          <cell r="AG42" t="str">
            <v>25/05/2009</v>
          </cell>
          <cell r="AH42">
            <v>0.66839711320139306</v>
          </cell>
          <cell r="AJ42">
            <v>4</v>
          </cell>
          <cell r="AK42">
            <v>0.66839711320139306</v>
          </cell>
          <cell r="AL42">
            <v>0.66839711320139306</v>
          </cell>
        </row>
        <row r="43">
          <cell r="A43" t="str">
            <v>VisualizadoresPEM - DIGES</v>
          </cell>
          <cell r="B43" t="str">
            <v>HLDINSP</v>
          </cell>
          <cell r="C43" t="str">
            <v>VisualizadoresPEM - DIGES HLDINSP</v>
          </cell>
          <cell r="K43" t="str">
            <v>DMM,JAM,JCM</v>
          </cell>
          <cell r="L43">
            <v>640</v>
          </cell>
          <cell r="M43" t="str">
            <v>LOC</v>
          </cell>
          <cell r="N43">
            <v>18</v>
          </cell>
          <cell r="O43">
            <v>1.848885360907883</v>
          </cell>
          <cell r="P43">
            <v>0.65738146165613631</v>
          </cell>
          <cell r="Q43">
            <v>1</v>
          </cell>
          <cell r="R43">
            <v>0.65738146165613631</v>
          </cell>
          <cell r="S43">
            <v>39972</v>
          </cell>
          <cell r="T43">
            <v>4</v>
          </cell>
          <cell r="U43">
            <v>0.56888888888888833</v>
          </cell>
          <cell r="V43">
            <v>39974</v>
          </cell>
          <cell r="W43">
            <v>4</v>
          </cell>
          <cell r="X43">
            <v>0.30816550905307605</v>
          </cell>
          <cell r="Z43">
            <v>28.781422763664093</v>
          </cell>
          <cell r="AA43">
            <v>13.492077757854043</v>
          </cell>
          <cell r="AB43">
            <v>0.30816550905307605</v>
          </cell>
          <cell r="AD43">
            <v>39974</v>
          </cell>
          <cell r="AH43">
            <v>0</v>
          </cell>
          <cell r="AJ43">
            <v>4</v>
          </cell>
          <cell r="AK43">
            <v>0.65738146165613631</v>
          </cell>
          <cell r="AL43">
            <v>0.65738146165613631</v>
          </cell>
        </row>
        <row r="44">
          <cell r="A44" t="str">
            <v>AjustesRepFacturacionPEM - DIGES</v>
          </cell>
          <cell r="B44" t="str">
            <v>HLDINSP</v>
          </cell>
          <cell r="C44" t="str">
            <v>AjustesRepFacturacionPEM - DIGES HLDINSP</v>
          </cell>
          <cell r="K44" t="str">
            <v>SCB,JAM,JCM</v>
          </cell>
          <cell r="L44">
            <v>150</v>
          </cell>
          <cell r="M44" t="str">
            <v>LOC</v>
          </cell>
          <cell r="N44">
            <v>9</v>
          </cell>
          <cell r="O44">
            <v>1.848885360907883</v>
          </cell>
          <cell r="P44">
            <v>0.30814756015131389</v>
          </cell>
          <cell r="Q44">
            <v>1</v>
          </cell>
          <cell r="R44">
            <v>0.30814756015131389</v>
          </cell>
          <cell r="S44">
            <v>39972</v>
          </cell>
          <cell r="T44">
            <v>4</v>
          </cell>
          <cell r="U44">
            <v>0.27166666666666667</v>
          </cell>
          <cell r="V44">
            <v>39974</v>
          </cell>
          <cell r="W44">
            <v>4</v>
          </cell>
          <cell r="X44">
            <v>0.1444525823686294</v>
          </cell>
          <cell r="Z44">
            <v>29.089570323815408</v>
          </cell>
          <cell r="AA44">
            <v>13.636530340222672</v>
          </cell>
          <cell r="AB44">
            <v>0.1444525823686294</v>
          </cell>
          <cell r="AD44">
            <v>39974</v>
          </cell>
          <cell r="AH44">
            <v>0</v>
          </cell>
          <cell r="AJ44">
            <v>4</v>
          </cell>
          <cell r="AK44">
            <v>0.30814756015131389</v>
          </cell>
          <cell r="AL44">
            <v>0.30814756015131389</v>
          </cell>
        </row>
        <row r="45">
          <cell r="A45" t="str">
            <v>Ajustes Fac Apasco - Acapulco - DIGES</v>
          </cell>
          <cell r="B45" t="str">
            <v>HLDINSP</v>
          </cell>
          <cell r="C45" t="str">
            <v>Ajustes Fac Apasco - Acapulco2 - DIGES HLDINSP</v>
          </cell>
          <cell r="K45" t="str">
            <v>SCB,JAM,JCM</v>
          </cell>
          <cell r="L45">
            <v>70</v>
          </cell>
          <cell r="M45" t="str">
            <v>LOC</v>
          </cell>
          <cell r="N45">
            <v>5</v>
          </cell>
          <cell r="O45">
            <v>1.848885360907883</v>
          </cell>
          <cell r="P45">
            <v>0.25884395052710363</v>
          </cell>
          <cell r="Q45">
            <v>1</v>
          </cell>
          <cell r="R45">
            <v>0.25884395052710363</v>
          </cell>
          <cell r="S45">
            <v>39972</v>
          </cell>
          <cell r="T45">
            <v>4</v>
          </cell>
          <cell r="U45">
            <v>0.29472222222221772</v>
          </cell>
          <cell r="V45">
            <v>39974</v>
          </cell>
          <cell r="W45">
            <v>4</v>
          </cell>
          <cell r="X45">
            <v>0.12134016918964867</v>
          </cell>
          <cell r="Z45">
            <v>29.348414274342513</v>
          </cell>
          <cell r="AA45">
            <v>13.757870509412321</v>
          </cell>
          <cell r="AB45">
            <v>0.12134016918964867</v>
          </cell>
          <cell r="AD45">
            <v>39974</v>
          </cell>
          <cell r="AH45">
            <v>0</v>
          </cell>
          <cell r="AJ45">
            <v>4</v>
          </cell>
          <cell r="AK45">
            <v>0.25884395052710363</v>
          </cell>
          <cell r="AL45">
            <v>0.25884395052710363</v>
          </cell>
        </row>
        <row r="46">
          <cell r="A46" t="str">
            <v>AjustesLinealizaciones - DIPLA</v>
          </cell>
          <cell r="B46" t="str">
            <v>HLDINSP</v>
          </cell>
          <cell r="C46" t="str">
            <v>AjustesLinealizaciones - DIPLA HLDINSP</v>
          </cell>
          <cell r="K46" t="str">
            <v>JCM,JAM,SCB</v>
          </cell>
          <cell r="L46">
            <v>180</v>
          </cell>
          <cell r="M46" t="str">
            <v>LOC</v>
          </cell>
          <cell r="N46">
            <v>9</v>
          </cell>
          <cell r="O46">
            <v>1.848885360907883</v>
          </cell>
          <cell r="P46">
            <v>0.36977707218157663</v>
          </cell>
          <cell r="Q46">
            <v>1</v>
          </cell>
          <cell r="R46">
            <v>0.36977707218157663</v>
          </cell>
          <cell r="S46">
            <v>39972</v>
          </cell>
          <cell r="T46">
            <v>4</v>
          </cell>
          <cell r="U46">
            <v>0.4086111111111117</v>
          </cell>
          <cell r="V46">
            <v>39974</v>
          </cell>
          <cell r="W46">
            <v>4</v>
          </cell>
          <cell r="X46">
            <v>0.17334309884235524</v>
          </cell>
          <cell r="Z46">
            <v>29.71819134652409</v>
          </cell>
          <cell r="AA46">
            <v>13.931213608254676</v>
          </cell>
          <cell r="AB46">
            <v>0.17334309884235524</v>
          </cell>
          <cell r="AD46">
            <v>39974</v>
          </cell>
          <cell r="AH46">
            <v>0</v>
          </cell>
          <cell r="AJ46">
            <v>4</v>
          </cell>
          <cell r="AK46">
            <v>0.36977707218157663</v>
          </cell>
          <cell r="AL46">
            <v>0.36977707218157663</v>
          </cell>
        </row>
        <row r="47">
          <cell r="A47" t="str">
            <v>Ajustes Fac Apasco - Acapulco - DIGES</v>
          </cell>
          <cell r="B47" t="str">
            <v>DLD</v>
          </cell>
          <cell r="C47" t="str">
            <v>Ajustes Fac Apasco - Acapulco2 - DIGES DLD</v>
          </cell>
          <cell r="K47" t="str">
            <v>JAM</v>
          </cell>
          <cell r="L47">
            <v>70</v>
          </cell>
          <cell r="M47" t="str">
            <v>LOC</v>
          </cell>
          <cell r="N47">
            <v>5</v>
          </cell>
          <cell r="O47">
            <v>18.774493401045238</v>
          </cell>
          <cell r="P47">
            <v>2.6284290761463329</v>
          </cell>
          <cell r="Q47">
            <v>1</v>
          </cell>
          <cell r="R47">
            <v>2.6284290761463329</v>
          </cell>
          <cell r="S47">
            <v>39972</v>
          </cell>
          <cell r="T47">
            <v>4</v>
          </cell>
          <cell r="U47">
            <v>2.6536111111111169</v>
          </cell>
          <cell r="V47">
            <v>39975</v>
          </cell>
          <cell r="W47">
            <v>4</v>
          </cell>
          <cell r="X47">
            <v>1.2321478951048241</v>
          </cell>
          <cell r="Z47">
            <v>32.346620422670426</v>
          </cell>
          <cell r="AA47">
            <v>15.1633615033595</v>
          </cell>
          <cell r="AB47">
            <v>1.2321478951048241</v>
          </cell>
          <cell r="AD47">
            <v>39975</v>
          </cell>
          <cell r="AH47">
            <v>0</v>
          </cell>
          <cell r="AJ47">
            <v>4</v>
          </cell>
          <cell r="AK47">
            <v>2.6284290761463329</v>
          </cell>
          <cell r="AL47">
            <v>2.6284290761463329</v>
          </cell>
        </row>
        <row r="48">
          <cell r="A48" t="str">
            <v>Ajustes Fac Apasco - Acapulco - DIGES</v>
          </cell>
          <cell r="B48" t="str">
            <v>TD</v>
          </cell>
          <cell r="C48" t="str">
            <v>Ajustes Fac Apasco - Acapulco2 - DIGES TD</v>
          </cell>
          <cell r="K48" t="str">
            <v>JAM</v>
          </cell>
          <cell r="L48">
            <v>70</v>
          </cell>
          <cell r="M48" t="str">
            <v>LOC</v>
          </cell>
          <cell r="N48">
            <v>5</v>
          </cell>
          <cell r="O48">
            <v>2.1614888736650881</v>
          </cell>
          <cell r="P48">
            <v>0.30260844231311235</v>
          </cell>
          <cell r="Q48">
            <v>1</v>
          </cell>
          <cell r="R48">
            <v>0.30260844231311235</v>
          </cell>
          <cell r="S48">
            <v>39972</v>
          </cell>
          <cell r="T48">
            <v>4</v>
          </cell>
          <cell r="U48">
            <v>0.34166666666666834</v>
          </cell>
          <cell r="V48">
            <v>39975</v>
          </cell>
          <cell r="W48">
            <v>4</v>
          </cell>
          <cell r="X48">
            <v>0.14185596964393526</v>
          </cell>
          <cell r="Z48">
            <v>32.649228864983542</v>
          </cell>
          <cell r="AA48">
            <v>15.305217473003434</v>
          </cell>
          <cell r="AB48">
            <v>0.14185596964393526</v>
          </cell>
          <cell r="AD48">
            <v>39975</v>
          </cell>
          <cell r="AH48">
            <v>0</v>
          </cell>
          <cell r="AJ48">
            <v>4</v>
          </cell>
          <cell r="AK48">
            <v>0.30260844231311235</v>
          </cell>
          <cell r="AL48">
            <v>0.30260844231311235</v>
          </cell>
        </row>
        <row r="49">
          <cell r="A49" t="str">
            <v>Ajustes Fac Apasco - Acapulco - DIGES</v>
          </cell>
          <cell r="B49" t="str">
            <v>DLDR</v>
          </cell>
          <cell r="C49" t="str">
            <v>Ajustes Fac Apasco - Acapulco2 - DIGES DLDR</v>
          </cell>
          <cell r="K49" t="str">
            <v>JAM</v>
          </cell>
          <cell r="L49">
            <v>70</v>
          </cell>
          <cell r="M49" t="str">
            <v>LOC</v>
          </cell>
          <cell r="N49">
            <v>5</v>
          </cell>
          <cell r="O49">
            <v>7.2586412370546398</v>
          </cell>
          <cell r="P49">
            <v>1.0162097731876496</v>
          </cell>
          <cell r="Q49">
            <v>1</v>
          </cell>
          <cell r="R49">
            <v>1.0162097731876496</v>
          </cell>
          <cell r="S49">
            <v>39972</v>
          </cell>
          <cell r="T49">
            <v>4</v>
          </cell>
          <cell r="U49">
            <v>0.97444444444444656</v>
          </cell>
          <cell r="V49">
            <v>39975</v>
          </cell>
          <cell r="W49">
            <v>4</v>
          </cell>
          <cell r="X49">
            <v>0.47637607739977833</v>
          </cell>
          <cell r="Z49">
            <v>33.665438638171189</v>
          </cell>
          <cell r="AA49">
            <v>15.781593550403214</v>
          </cell>
          <cell r="AB49">
            <v>0.47637607739977833</v>
          </cell>
          <cell r="AD49">
            <v>39975</v>
          </cell>
          <cell r="AH49">
            <v>0</v>
          </cell>
          <cell r="AJ49">
            <v>4</v>
          </cell>
          <cell r="AK49">
            <v>1.0162097731876496</v>
          </cell>
          <cell r="AL49">
            <v>1.0162097731876496</v>
          </cell>
        </row>
        <row r="50">
          <cell r="A50" t="str">
            <v>VisualizadoresPEM - DIGES</v>
          </cell>
          <cell r="B50" t="str">
            <v>DLDINSP</v>
          </cell>
          <cell r="C50" t="str">
            <v>VisualizadoresPEM - DIGES DLDINSP</v>
          </cell>
          <cell r="K50" t="str">
            <v>DMM,JAM,JCM</v>
          </cell>
          <cell r="L50">
            <v>640</v>
          </cell>
          <cell r="M50" t="str">
            <v>LOC</v>
          </cell>
          <cell r="N50">
            <v>18</v>
          </cell>
          <cell r="O50">
            <v>6.5061130363706923</v>
          </cell>
          <cell r="P50">
            <v>2.3132846351540239</v>
          </cell>
          <cell r="Q50">
            <v>1</v>
          </cell>
          <cell r="R50">
            <v>2.3132846351540239</v>
          </cell>
          <cell r="S50">
            <v>39979</v>
          </cell>
          <cell r="T50">
            <v>5</v>
          </cell>
          <cell r="U50">
            <v>2.202222222222217</v>
          </cell>
          <cell r="V50">
            <v>39976</v>
          </cell>
          <cell r="W50">
            <v>4</v>
          </cell>
          <cell r="X50">
            <v>1.084415333801716</v>
          </cell>
          <cell r="Z50">
            <v>35.978723273325215</v>
          </cell>
          <cell r="AA50">
            <v>16.86600888420493</v>
          </cell>
          <cell r="AB50">
            <v>1.084415333801716</v>
          </cell>
          <cell r="AD50">
            <v>39976</v>
          </cell>
          <cell r="AH50">
            <v>0</v>
          </cell>
          <cell r="AJ50">
            <v>4</v>
          </cell>
          <cell r="AK50">
            <v>0.33456136182880858</v>
          </cell>
          <cell r="AL50">
            <v>1.9787232733252154</v>
          </cell>
        </row>
        <row r="51">
          <cell r="A51" t="str">
            <v>AjustesLinealizaciones - DIPLA</v>
          </cell>
          <cell r="B51" t="str">
            <v>DLDINSP</v>
          </cell>
          <cell r="C51" t="str">
            <v>AjustesLinealizaciones - DIPLA DLDINSP</v>
          </cell>
          <cell r="K51" t="str">
            <v>JCM,JAM,SCB</v>
          </cell>
          <cell r="L51">
            <v>180</v>
          </cell>
          <cell r="M51" t="str">
            <v>LOC</v>
          </cell>
          <cell r="N51">
            <v>9</v>
          </cell>
          <cell r="O51">
            <v>6.5061130363706923</v>
          </cell>
          <cell r="P51">
            <v>1.3012226072741384</v>
          </cell>
          <cell r="Q51">
            <v>1</v>
          </cell>
          <cell r="R51">
            <v>1.3012226072741384</v>
          </cell>
          <cell r="S51">
            <v>39979</v>
          </cell>
          <cell r="T51">
            <v>5</v>
          </cell>
          <cell r="U51">
            <v>1.2108333333333334</v>
          </cell>
          <cell r="V51">
            <v>39976</v>
          </cell>
          <cell r="W51">
            <v>4</v>
          </cell>
          <cell r="X51">
            <v>0.60998362526346528</v>
          </cell>
          <cell r="Z51">
            <v>37.279945880599357</v>
          </cell>
          <cell r="AA51">
            <v>17.475992509468394</v>
          </cell>
          <cell r="AB51">
            <v>0.60998362526346528</v>
          </cell>
          <cell r="AD51">
            <v>39976</v>
          </cell>
          <cell r="AH51">
            <v>0</v>
          </cell>
          <cell r="AJ51">
            <v>5</v>
          </cell>
          <cell r="AK51">
            <v>1.3012226072741384</v>
          </cell>
          <cell r="AL51">
            <v>1.3012226072741384</v>
          </cell>
        </row>
        <row r="52">
          <cell r="A52" t="str">
            <v>AjustesRepFacturacionPEM - DIGES</v>
          </cell>
          <cell r="B52" t="str">
            <v>DLDINSP</v>
          </cell>
          <cell r="C52" t="str">
            <v>AjustesRepFacturacionPEM - DIGES DLDINSP</v>
          </cell>
          <cell r="K52" t="str">
            <v>SCB,JAM,JCM</v>
          </cell>
          <cell r="L52">
            <v>150</v>
          </cell>
          <cell r="M52" t="str">
            <v>LOC</v>
          </cell>
          <cell r="N52">
            <v>9</v>
          </cell>
          <cell r="O52">
            <v>6.5061130363706923</v>
          </cell>
          <cell r="P52">
            <v>1.0843521727284489</v>
          </cell>
          <cell r="Q52">
            <v>1</v>
          </cell>
          <cell r="R52">
            <v>1.0843521727284489</v>
          </cell>
          <cell r="S52">
            <v>39979</v>
          </cell>
          <cell r="T52">
            <v>5</v>
          </cell>
          <cell r="U52">
            <v>0.95777777777777662</v>
          </cell>
          <cell r="V52">
            <v>39976</v>
          </cell>
          <cell r="W52">
            <v>4</v>
          </cell>
          <cell r="X52">
            <v>0.50831968771955449</v>
          </cell>
          <cell r="Z52">
            <v>38.364298053327808</v>
          </cell>
          <cell r="AA52">
            <v>17.98431219718795</v>
          </cell>
          <cell r="AB52">
            <v>0.50831968771955449</v>
          </cell>
          <cell r="AD52">
            <v>39976</v>
          </cell>
          <cell r="AH52">
            <v>0</v>
          </cell>
          <cell r="AJ52">
            <v>5</v>
          </cell>
          <cell r="AK52">
            <v>1.0843521727284489</v>
          </cell>
          <cell r="AL52">
            <v>1.0843521727284489</v>
          </cell>
        </row>
        <row r="53">
          <cell r="A53" t="str">
            <v>Ajustes Fac Apasco - Acapulco - DIGES</v>
          </cell>
          <cell r="B53" t="str">
            <v>DLDINSP</v>
          </cell>
          <cell r="C53" t="str">
            <v>Ajustes Fac Apasco - Acapulco2 - DIGES DLDINSP</v>
          </cell>
          <cell r="K53" t="str">
            <v>SCB,JAM,JCM</v>
          </cell>
          <cell r="L53">
            <v>70</v>
          </cell>
          <cell r="M53" t="str">
            <v>LOC</v>
          </cell>
          <cell r="N53">
            <v>5</v>
          </cell>
          <cell r="O53">
            <v>6.5061130363706923</v>
          </cell>
          <cell r="P53">
            <v>0.91085582509189689</v>
          </cell>
          <cell r="Q53">
            <v>1</v>
          </cell>
          <cell r="R53">
            <v>0.91085582509189689</v>
          </cell>
          <cell r="S53">
            <v>39979</v>
          </cell>
          <cell r="T53">
            <v>5</v>
          </cell>
          <cell r="U53">
            <v>0.98277777777777497</v>
          </cell>
          <cell r="V53">
            <v>39976</v>
          </cell>
          <cell r="W53">
            <v>4</v>
          </cell>
          <cell r="X53">
            <v>0.42698853768442563</v>
          </cell>
          <cell r="Z53">
            <v>39.275153878419708</v>
          </cell>
          <cell r="AA53">
            <v>18.411300734872377</v>
          </cell>
          <cell r="AB53">
            <v>0.42698853768442563</v>
          </cell>
          <cell r="AD53">
            <v>39976</v>
          </cell>
          <cell r="AH53">
            <v>0</v>
          </cell>
          <cell r="AJ53">
            <v>5</v>
          </cell>
          <cell r="AK53">
            <v>0.91085582509189689</v>
          </cell>
          <cell r="AL53">
            <v>0.91085582509189689</v>
          </cell>
        </row>
        <row r="54">
          <cell r="A54" t="str">
            <v>AjustesLinealizaciones - DIPLA</v>
          </cell>
          <cell r="B54" t="str">
            <v>CODEINSP</v>
          </cell>
          <cell r="C54" t="str">
            <v>AjustesLinealizaciones - DIPLA CODEINSP</v>
          </cell>
          <cell r="K54" t="str">
            <v>JCM,JAM,SCB</v>
          </cell>
          <cell r="L54">
            <v>180</v>
          </cell>
          <cell r="M54" t="str">
            <v>LOC</v>
          </cell>
          <cell r="N54">
            <v>9</v>
          </cell>
          <cell r="O54">
            <v>3.7133172955632947</v>
          </cell>
          <cell r="P54">
            <v>0.74266345911265885</v>
          </cell>
          <cell r="Q54">
            <v>1</v>
          </cell>
          <cell r="R54">
            <v>0.74266345911265885</v>
          </cell>
          <cell r="S54">
            <v>39979</v>
          </cell>
          <cell r="T54">
            <v>5</v>
          </cell>
          <cell r="U54">
            <v>0.67</v>
          </cell>
          <cell r="V54">
            <v>39979</v>
          </cell>
          <cell r="W54">
            <v>5</v>
          </cell>
          <cell r="X54">
            <v>0.34814377386912809</v>
          </cell>
          <cell r="Z54">
            <v>40.017817337532364</v>
          </cell>
          <cell r="AA54">
            <v>18.759444508741506</v>
          </cell>
          <cell r="AB54">
            <v>0.34814377386912809</v>
          </cell>
          <cell r="AD54">
            <v>39979</v>
          </cell>
          <cell r="AH54">
            <v>0</v>
          </cell>
          <cell r="AJ54">
            <v>5</v>
          </cell>
          <cell r="AK54">
            <v>0.74266345911265885</v>
          </cell>
          <cell r="AL54">
            <v>0.74266345911265885</v>
          </cell>
        </row>
        <row r="55">
          <cell r="A55" t="str">
            <v>Ajustes Fac Apasco - Acapulco - DIGES</v>
          </cell>
          <cell r="B55" t="str">
            <v>CODE</v>
          </cell>
          <cell r="C55" t="str">
            <v>Ajustes Fac Apasco - Acapulco2 - DIGES CODE</v>
          </cell>
          <cell r="K55" t="str">
            <v>JAM</v>
          </cell>
          <cell r="L55">
            <v>70</v>
          </cell>
          <cell r="M55" t="str">
            <v>LOC</v>
          </cell>
          <cell r="N55">
            <v>5</v>
          </cell>
          <cell r="O55">
            <v>7.741155036116651</v>
          </cell>
          <cell r="P55">
            <v>1.0837617050563311</v>
          </cell>
          <cell r="Q55">
            <v>1</v>
          </cell>
          <cell r="R55">
            <v>1.0837617050563311</v>
          </cell>
          <cell r="S55">
            <v>39979</v>
          </cell>
          <cell r="T55">
            <v>5</v>
          </cell>
          <cell r="U55">
            <v>1.1108333333333333</v>
          </cell>
          <cell r="V55">
            <v>39979</v>
          </cell>
          <cell r="W55">
            <v>5</v>
          </cell>
          <cell r="X55">
            <v>0.50804288987633694</v>
          </cell>
          <cell r="Z55">
            <v>41.101579042588696</v>
          </cell>
          <cell r="AA55">
            <v>19.267487398617842</v>
          </cell>
          <cell r="AB55">
            <v>0.50804288987633694</v>
          </cell>
          <cell r="AD55">
            <v>39979</v>
          </cell>
          <cell r="AH55">
            <v>0</v>
          </cell>
          <cell r="AJ55">
            <v>5</v>
          </cell>
          <cell r="AK55">
            <v>1.0837617050563311</v>
          </cell>
          <cell r="AL55">
            <v>1.0837617050563311</v>
          </cell>
        </row>
        <row r="56">
          <cell r="A56" t="str">
            <v>VisualizadoresPEM - DIGES</v>
          </cell>
          <cell r="B56" t="str">
            <v>CODEINSP</v>
          </cell>
          <cell r="C56" t="str">
            <v>VisualizadoresPEM - DIGES CODEINSP</v>
          </cell>
          <cell r="K56" t="str">
            <v>DMM,JAM,JCM</v>
          </cell>
          <cell r="L56">
            <v>640</v>
          </cell>
          <cell r="M56" t="str">
            <v>LOC</v>
          </cell>
          <cell r="N56">
            <v>18</v>
          </cell>
          <cell r="O56">
            <v>3.7133172955632947</v>
          </cell>
          <cell r="P56">
            <v>1.3202905939780605</v>
          </cell>
          <cell r="Q56">
            <v>1</v>
          </cell>
          <cell r="R56">
            <v>1.3202905939780605</v>
          </cell>
          <cell r="S56">
            <v>39979</v>
          </cell>
          <cell r="T56">
            <v>5</v>
          </cell>
          <cell r="U56">
            <v>1.3474999999999999</v>
          </cell>
          <cell r="V56">
            <v>39979</v>
          </cell>
          <cell r="W56">
            <v>5</v>
          </cell>
          <cell r="X56">
            <v>0.61892226465622791</v>
          </cell>
          <cell r="Z56">
            <v>42.421869636566754</v>
          </cell>
          <cell r="AA56">
            <v>19.886409663274069</v>
          </cell>
          <cell r="AB56">
            <v>0.61892226465622791</v>
          </cell>
          <cell r="AD56">
            <v>39979</v>
          </cell>
          <cell r="AH56">
            <v>0</v>
          </cell>
          <cell r="AJ56">
            <v>5</v>
          </cell>
          <cell r="AK56">
            <v>1.3202905939780605</v>
          </cell>
          <cell r="AL56">
            <v>1.3202905939780605</v>
          </cell>
        </row>
        <row r="57">
          <cell r="A57" t="str">
            <v>AjustesRepFacturacionPEM - DIGES</v>
          </cell>
          <cell r="B57" t="str">
            <v>CODEINSP</v>
          </cell>
          <cell r="C57" t="str">
            <v>AjustesRepFacturacionPEM - DIGES CODEINSP</v>
          </cell>
          <cell r="K57" t="str">
            <v>SCB,JAM,JCM</v>
          </cell>
          <cell r="L57">
            <v>150</v>
          </cell>
          <cell r="M57" t="str">
            <v>LOC</v>
          </cell>
          <cell r="N57">
            <v>9</v>
          </cell>
          <cell r="O57">
            <v>3.7133172955632947</v>
          </cell>
          <cell r="P57">
            <v>0.61888621592721582</v>
          </cell>
          <cell r="Q57">
            <v>1</v>
          </cell>
          <cell r="R57">
            <v>0.61888621592721582</v>
          </cell>
          <cell r="S57">
            <v>39979</v>
          </cell>
          <cell r="T57">
            <v>5</v>
          </cell>
          <cell r="U57">
            <v>0.58472222222222336</v>
          </cell>
          <cell r="V57">
            <v>39980</v>
          </cell>
          <cell r="W57">
            <v>5</v>
          </cell>
          <cell r="X57">
            <v>0.2901198115576068</v>
          </cell>
          <cell r="Z57">
            <v>43.040755852493973</v>
          </cell>
          <cell r="AA57">
            <v>20.176529474831675</v>
          </cell>
          <cell r="AB57">
            <v>0.2901198115576068</v>
          </cell>
          <cell r="AD57">
            <v>39980</v>
          </cell>
          <cell r="AH57">
            <v>0</v>
          </cell>
          <cell r="AJ57">
            <v>5</v>
          </cell>
          <cell r="AK57">
            <v>0.61888621592721582</v>
          </cell>
          <cell r="AL57">
            <v>0.61888621592721582</v>
          </cell>
        </row>
        <row r="58">
          <cell r="A58" t="str">
            <v>Ajustes Fac Apasco - Acapulco - DIGES</v>
          </cell>
          <cell r="B58" t="str">
            <v>CR</v>
          </cell>
          <cell r="C58" t="str">
            <v>Ajustes Fac Apasco - Acapulco2 - DIGES CR</v>
          </cell>
          <cell r="K58" t="str">
            <v>JAM</v>
          </cell>
          <cell r="L58">
            <v>70</v>
          </cell>
          <cell r="M58" t="str">
            <v>LOC</v>
          </cell>
          <cell r="N58">
            <v>5</v>
          </cell>
          <cell r="O58">
            <v>4.1462737518565014</v>
          </cell>
          <cell r="P58">
            <v>0.58047832525991017</v>
          </cell>
          <cell r="Q58">
            <v>1</v>
          </cell>
          <cell r="R58">
            <v>0.58047832525991017</v>
          </cell>
          <cell r="S58">
            <v>39979</v>
          </cell>
          <cell r="T58">
            <v>5</v>
          </cell>
          <cell r="U58">
            <v>0.55888888888888999</v>
          </cell>
          <cell r="V58">
            <v>39980</v>
          </cell>
          <cell r="W58">
            <v>5</v>
          </cell>
          <cell r="X58">
            <v>0.27211506413238001</v>
          </cell>
          <cell r="Z58">
            <v>43.621234177753884</v>
          </cell>
          <cell r="AA58">
            <v>20.448644538964054</v>
          </cell>
          <cell r="AB58">
            <v>0.27211506413238001</v>
          </cell>
          <cell r="AD58">
            <v>39980</v>
          </cell>
          <cell r="AH58">
            <v>0</v>
          </cell>
          <cell r="AJ58">
            <v>5</v>
          </cell>
          <cell r="AK58">
            <v>0.58047832525991017</v>
          </cell>
          <cell r="AL58">
            <v>0.58047832525991017</v>
          </cell>
        </row>
        <row r="59">
          <cell r="A59" t="str">
            <v>Ajustes Fac Apasco - Acapulco - DIGES</v>
          </cell>
          <cell r="B59" t="str">
            <v>COMPILE</v>
          </cell>
          <cell r="C59" t="str">
            <v>Ajustes Fac Apasco - Acapulco2 - DIGES COMPILE</v>
          </cell>
          <cell r="K59" t="str">
            <v>JAM</v>
          </cell>
          <cell r="L59">
            <v>70</v>
          </cell>
          <cell r="M59" t="str">
            <v>LOC</v>
          </cell>
          <cell r="N59">
            <v>5</v>
          </cell>
          <cell r="O59">
            <v>0.10973803685450305</v>
          </cell>
          <cell r="P59">
            <v>1.5363325159630428E-2</v>
          </cell>
          <cell r="Q59">
            <v>1</v>
          </cell>
          <cell r="R59">
            <v>1.5363325159630428E-2</v>
          </cell>
          <cell r="S59">
            <v>39979</v>
          </cell>
          <cell r="T59">
            <v>5</v>
          </cell>
          <cell r="U59">
            <v>1.0000000000000233E-2</v>
          </cell>
          <cell r="V59">
            <v>39980</v>
          </cell>
          <cell r="W59">
            <v>5</v>
          </cell>
          <cell r="X59">
            <v>7.2019781431590475E-3</v>
          </cell>
          <cell r="Z59">
            <v>43.636597502913517</v>
          </cell>
          <cell r="AA59">
            <v>20.455846517107211</v>
          </cell>
          <cell r="AB59">
            <v>7.2019781431590475E-3</v>
          </cell>
          <cell r="AD59">
            <v>39980</v>
          </cell>
          <cell r="AH59">
            <v>0</v>
          </cell>
          <cell r="AJ59">
            <v>5</v>
          </cell>
          <cell r="AK59">
            <v>1.5363325159630428E-2</v>
          </cell>
          <cell r="AL59">
            <v>1.5363325159630428E-2</v>
          </cell>
        </row>
        <row r="60">
          <cell r="A60" t="str">
            <v>AjustesDescargaContable - DIPLA</v>
          </cell>
          <cell r="B60" t="str">
            <v>DLDINSP</v>
          </cell>
          <cell r="C60" t="str">
            <v>AjustesDescargaContable2 - DIPLA DLDINSP</v>
          </cell>
          <cell r="K60" t="str">
            <v>JCM,JAM,SCB</v>
          </cell>
          <cell r="L60">
            <v>20</v>
          </cell>
          <cell r="M60" t="str">
            <v>LOC</v>
          </cell>
          <cell r="N60">
            <v>9</v>
          </cell>
          <cell r="O60">
            <v>6.5061130363706923</v>
          </cell>
          <cell r="P60">
            <v>0.1445802896971265</v>
          </cell>
          <cell r="Q60">
            <v>1</v>
          </cell>
          <cell r="R60">
            <v>0.1445802896971265</v>
          </cell>
          <cell r="S60">
            <v>39979</v>
          </cell>
          <cell r="T60">
            <v>5</v>
          </cell>
          <cell r="U60">
            <v>8.5555555555555163E-2</v>
          </cell>
          <cell r="V60">
            <v>39981</v>
          </cell>
          <cell r="W60">
            <v>5</v>
          </cell>
          <cell r="X60">
            <v>6.7775958362607247E-2</v>
          </cell>
          <cell r="Z60">
            <v>43.781177792610642</v>
          </cell>
          <cell r="AA60">
            <v>20.523622475469818</v>
          </cell>
          <cell r="AB60">
            <v>6.7775958362607247E-2</v>
          </cell>
          <cell r="AD60">
            <v>39981</v>
          </cell>
          <cell r="AH60">
            <v>0</v>
          </cell>
          <cell r="AJ60">
            <v>5</v>
          </cell>
          <cell r="AK60">
            <v>0.1445802896971265</v>
          </cell>
          <cell r="AL60">
            <v>0.1445802896971265</v>
          </cell>
        </row>
        <row r="61">
          <cell r="A61" t="str">
            <v>Ajustes Fac Apasco - Acapulco - DIGES</v>
          </cell>
          <cell r="B61" t="str">
            <v>CODEINSP</v>
          </cell>
          <cell r="C61" t="str">
            <v>Ajustes Fac Apasco - Acapulco2 - DIGES CODEINSP</v>
          </cell>
          <cell r="K61" t="str">
            <v>SCB,JAM,JCM</v>
          </cell>
          <cell r="L61">
            <v>70</v>
          </cell>
          <cell r="M61" t="str">
            <v>LOC</v>
          </cell>
          <cell r="N61">
            <v>5</v>
          </cell>
          <cell r="O61">
            <v>3.7133172955632947</v>
          </cell>
          <cell r="P61">
            <v>0.51986442137886124</v>
          </cell>
          <cell r="Q61">
            <v>1</v>
          </cell>
          <cell r="R61">
            <v>0.51986442137886124</v>
          </cell>
          <cell r="S61">
            <v>39986</v>
          </cell>
          <cell r="T61">
            <v>6</v>
          </cell>
          <cell r="U61">
            <v>0.46138888888889001</v>
          </cell>
          <cell r="Z61">
            <v>44.301042213989504</v>
          </cell>
          <cell r="AA61">
            <v>20.767323117178208</v>
          </cell>
          <cell r="AB61">
            <v>0.24370064170838973</v>
          </cell>
          <cell r="AD61">
            <v>39979</v>
          </cell>
          <cell r="AE61">
            <v>39986</v>
          </cell>
          <cell r="AH61">
            <v>0</v>
          </cell>
          <cell r="AJ61">
            <v>5</v>
          </cell>
          <cell r="AK61">
            <v>0.21882220738935709</v>
          </cell>
          <cell r="AL61">
            <v>0.30104221398950415</v>
          </cell>
        </row>
        <row r="62">
          <cell r="A62" t="str">
            <v>Ajustes Fac Apasco - Acapulco - DIGES</v>
          </cell>
          <cell r="B62" t="str">
            <v>UT</v>
          </cell>
          <cell r="C62" t="str">
            <v>Ajustes Fac Apasco - Acapulco2 - DIGES UT</v>
          </cell>
          <cell r="K62" t="str">
            <v>JAM</v>
          </cell>
          <cell r="L62">
            <v>70</v>
          </cell>
          <cell r="M62" t="str">
            <v>LOC</v>
          </cell>
          <cell r="N62">
            <v>5</v>
          </cell>
          <cell r="O62">
            <v>5.0101177287730909</v>
          </cell>
          <cell r="P62">
            <v>0.70141648202823281</v>
          </cell>
          <cell r="Q62">
            <v>1</v>
          </cell>
          <cell r="R62">
            <v>0.70141648202823281</v>
          </cell>
          <cell r="S62">
            <v>39986</v>
          </cell>
          <cell r="T62">
            <v>6</v>
          </cell>
          <cell r="Z62">
            <v>45.00245869601774</v>
          </cell>
          <cell r="AA62">
            <v>21.096131244346711</v>
          </cell>
          <cell r="AB62">
            <v>0.32880812716850433</v>
          </cell>
          <cell r="AD62">
            <v>39979</v>
          </cell>
          <cell r="AE62">
            <v>39986</v>
          </cell>
          <cell r="AH62">
            <v>0</v>
          </cell>
          <cell r="AJ62">
            <v>6</v>
          </cell>
          <cell r="AK62">
            <v>0.70141648202823281</v>
          </cell>
          <cell r="AL62">
            <v>0.70141648202823281</v>
          </cell>
        </row>
        <row r="63">
          <cell r="A63" t="str">
            <v>Ajustes Fac Apasco - Acapulco - DIGES</v>
          </cell>
          <cell r="B63" t="str">
            <v>PM</v>
          </cell>
          <cell r="C63" t="str">
            <v>Ajustes Fac Apasco - Acapulco2 - DIGES PM</v>
          </cell>
          <cell r="K63" t="str">
            <v>JAM</v>
          </cell>
          <cell r="L63">
            <v>70</v>
          </cell>
          <cell r="M63" t="str">
            <v>LOC</v>
          </cell>
          <cell r="N63">
            <v>5</v>
          </cell>
          <cell r="O63">
            <v>1.9309925507760097</v>
          </cell>
          <cell r="P63">
            <v>0.27033895710864136</v>
          </cell>
          <cell r="Q63">
            <v>1</v>
          </cell>
          <cell r="R63">
            <v>0.27033895710864136</v>
          </cell>
          <cell r="S63">
            <v>39986</v>
          </cell>
          <cell r="T63">
            <v>6</v>
          </cell>
          <cell r="Z63">
            <v>45.272797653126382</v>
          </cell>
          <cell r="AA63">
            <v>21.22286001172689</v>
          </cell>
          <cell r="AB63">
            <v>0.12672876738017838</v>
          </cell>
          <cell r="AD63">
            <v>39979</v>
          </cell>
          <cell r="AE63">
            <v>39986</v>
          </cell>
          <cell r="AH63">
            <v>0</v>
          </cell>
          <cell r="AJ63">
            <v>6</v>
          </cell>
          <cell r="AK63">
            <v>0.27033895710864136</v>
          </cell>
          <cell r="AL63">
            <v>0.27033895710864136</v>
          </cell>
        </row>
        <row r="64">
          <cell r="A64" t="str">
            <v>AjustesEventos - DIGEN</v>
          </cell>
          <cell r="B64" t="str">
            <v>HLD</v>
          </cell>
          <cell r="C64" t="str">
            <v>AjustesEventos - DIGEN HLD</v>
          </cell>
          <cell r="K64" t="str">
            <v>JAM</v>
          </cell>
          <cell r="L64">
            <v>50</v>
          </cell>
          <cell r="M64" t="str">
            <v>LOC</v>
          </cell>
          <cell r="N64">
            <v>5</v>
          </cell>
          <cell r="O64">
            <v>7.2412326212042677</v>
          </cell>
          <cell r="P64">
            <v>0.72412326212042677</v>
          </cell>
          <cell r="Q64">
            <v>1</v>
          </cell>
          <cell r="R64">
            <v>0.72412326212042677</v>
          </cell>
          <cell r="S64">
            <v>39986</v>
          </cell>
          <cell r="T64">
            <v>6</v>
          </cell>
          <cell r="U64">
            <v>2.0824999999999942</v>
          </cell>
          <cell r="Z64">
            <v>45.996920915246811</v>
          </cell>
          <cell r="AA64">
            <v>21.562312562041186</v>
          </cell>
          <cell r="AB64">
            <v>0.33945255031429644</v>
          </cell>
          <cell r="AD64">
            <v>39979</v>
          </cell>
          <cell r="AE64">
            <v>39986</v>
          </cell>
          <cell r="AH64">
            <v>0</v>
          </cell>
          <cell r="AJ64">
            <v>6</v>
          </cell>
          <cell r="AK64">
            <v>0.72412326212042677</v>
          </cell>
          <cell r="AL64">
            <v>0.72412326212042677</v>
          </cell>
        </row>
        <row r="65">
          <cell r="A65" t="str">
            <v>AjustesEventos - DIGEN</v>
          </cell>
          <cell r="B65" t="str">
            <v>HLD</v>
          </cell>
          <cell r="C65" t="str">
            <v>AjustesEventos - DIGEN HLDR</v>
          </cell>
          <cell r="K65" t="str">
            <v>JAM</v>
          </cell>
          <cell r="L65">
            <v>50</v>
          </cell>
          <cell r="M65" t="str">
            <v>LOC</v>
          </cell>
          <cell r="N65">
            <v>5</v>
          </cell>
          <cell r="O65">
            <v>2.6872096496848563</v>
          </cell>
          <cell r="P65">
            <v>0.26872096496848563</v>
          </cell>
          <cell r="Q65">
            <v>1</v>
          </cell>
          <cell r="R65">
            <v>0.26872096496848563</v>
          </cell>
          <cell r="S65">
            <v>39986</v>
          </cell>
          <cell r="T65">
            <v>6</v>
          </cell>
          <cell r="Z65">
            <v>46.265641880215298</v>
          </cell>
          <cell r="AA65">
            <v>21.688282851428603</v>
          </cell>
          <cell r="AB65">
            <v>0.12597028938741781</v>
          </cell>
          <cell r="AD65">
            <v>39979</v>
          </cell>
          <cell r="AE65">
            <v>39986</v>
          </cell>
          <cell r="AH65">
            <v>0</v>
          </cell>
          <cell r="AJ65">
            <v>6</v>
          </cell>
          <cell r="AK65">
            <v>0.26872096496848563</v>
          </cell>
          <cell r="AL65">
            <v>0.26872096496848563</v>
          </cell>
        </row>
        <row r="66">
          <cell r="A66" t="str">
            <v>AjustesEventos - DIGEN</v>
          </cell>
          <cell r="B66" t="str">
            <v>HLDINSP</v>
          </cell>
          <cell r="C66" t="str">
            <v>AjustesEventos - DIGEN HLDINSP</v>
          </cell>
          <cell r="K66" t="str">
            <v>SCB,JAM,JCM</v>
          </cell>
          <cell r="L66">
            <v>50</v>
          </cell>
          <cell r="M66" t="str">
            <v>LOC</v>
          </cell>
          <cell r="N66">
            <v>5</v>
          </cell>
          <cell r="O66">
            <v>1.848885360907883</v>
          </cell>
          <cell r="P66">
            <v>0.18488853609078831</v>
          </cell>
          <cell r="Q66">
            <v>1</v>
          </cell>
          <cell r="R66">
            <v>0.18488853609078831</v>
          </cell>
          <cell r="S66">
            <v>39986</v>
          </cell>
          <cell r="T66">
            <v>6</v>
          </cell>
          <cell r="Z66">
            <v>46.450530416306087</v>
          </cell>
          <cell r="AA66">
            <v>21.774954400849779</v>
          </cell>
          <cell r="AB66">
            <v>8.6671549421177621E-2</v>
          </cell>
          <cell r="AD66">
            <v>39979</v>
          </cell>
          <cell r="AE66">
            <v>39986</v>
          </cell>
          <cell r="AH66">
            <v>0</v>
          </cell>
          <cell r="AJ66">
            <v>6</v>
          </cell>
          <cell r="AK66">
            <v>0.18488853609078831</v>
          </cell>
          <cell r="AL66">
            <v>0.18488853609078831</v>
          </cell>
        </row>
        <row r="67">
          <cell r="A67" t="str">
            <v>AjustesEventos - DIGEN</v>
          </cell>
          <cell r="B67" t="str">
            <v>DLD</v>
          </cell>
          <cell r="C67" t="str">
            <v>AjustesEventos - DIGEN DLD</v>
          </cell>
          <cell r="K67" t="str">
            <v>JAM</v>
          </cell>
          <cell r="L67">
            <v>50</v>
          </cell>
          <cell r="M67" t="str">
            <v>LOC</v>
          </cell>
          <cell r="N67">
            <v>5</v>
          </cell>
          <cell r="O67">
            <v>18.774493401045238</v>
          </cell>
          <cell r="P67">
            <v>1.8774493401045236</v>
          </cell>
          <cell r="Q67">
            <v>1</v>
          </cell>
          <cell r="R67">
            <v>1.8774493401045236</v>
          </cell>
          <cell r="S67">
            <v>39986</v>
          </cell>
          <cell r="T67">
            <v>6</v>
          </cell>
          <cell r="Z67">
            <v>48.327979756410613</v>
          </cell>
          <cell r="AA67">
            <v>22.655060040210369</v>
          </cell>
          <cell r="AB67">
            <v>0.88010563936058872</v>
          </cell>
          <cell r="AD67">
            <v>39979</v>
          </cell>
          <cell r="AE67">
            <v>39986</v>
          </cell>
          <cell r="AH67">
            <v>0</v>
          </cell>
          <cell r="AJ67">
            <v>6</v>
          </cell>
          <cell r="AK67">
            <v>1.8774493401045236</v>
          </cell>
          <cell r="AL67">
            <v>1.8774493401045236</v>
          </cell>
        </row>
        <row r="68">
          <cell r="A68" t="str">
            <v>AjustesEventos - DIGEN</v>
          </cell>
          <cell r="B68" t="str">
            <v>TD</v>
          </cell>
          <cell r="C68" t="str">
            <v>AjustesEventos - DIGEN TD</v>
          </cell>
          <cell r="K68" t="str">
            <v>JAM</v>
          </cell>
          <cell r="L68">
            <v>50</v>
          </cell>
          <cell r="M68" t="str">
            <v>LOC</v>
          </cell>
          <cell r="N68">
            <v>5</v>
          </cell>
          <cell r="O68">
            <v>2.1614888736650881</v>
          </cell>
          <cell r="P68">
            <v>0.21614888736650884</v>
          </cell>
          <cell r="Q68">
            <v>1</v>
          </cell>
          <cell r="R68">
            <v>0.21614888736650884</v>
          </cell>
          <cell r="S68">
            <v>39986</v>
          </cell>
          <cell r="T68">
            <v>6</v>
          </cell>
          <cell r="Z68">
            <v>48.544128643777121</v>
          </cell>
          <cell r="AA68">
            <v>22.756385732813179</v>
          </cell>
          <cell r="AB68">
            <v>0.10132569260281089</v>
          </cell>
          <cell r="AD68">
            <v>39979</v>
          </cell>
          <cell r="AE68">
            <v>39986</v>
          </cell>
          <cell r="AH68">
            <v>0</v>
          </cell>
          <cell r="AJ68">
            <v>6</v>
          </cell>
          <cell r="AK68">
            <v>0.21614888736650884</v>
          </cell>
          <cell r="AL68">
            <v>0.21614888736650884</v>
          </cell>
        </row>
        <row r="69">
          <cell r="A69" t="str">
            <v>AjustesEventos - DIGEN</v>
          </cell>
          <cell r="B69" t="str">
            <v>DLDR</v>
          </cell>
          <cell r="C69" t="str">
            <v>AjustesEventos - DIGEN DLDR</v>
          </cell>
          <cell r="K69" t="str">
            <v>JAM</v>
          </cell>
          <cell r="L69">
            <v>50</v>
          </cell>
          <cell r="M69" t="str">
            <v>LOC</v>
          </cell>
          <cell r="N69">
            <v>5</v>
          </cell>
          <cell r="O69">
            <v>7.2586412370546398</v>
          </cell>
          <cell r="P69">
            <v>0.72586412370546394</v>
          </cell>
          <cell r="Q69">
            <v>1</v>
          </cell>
          <cell r="R69">
            <v>0.72586412370546394</v>
          </cell>
          <cell r="S69">
            <v>39986</v>
          </cell>
          <cell r="T69">
            <v>6</v>
          </cell>
          <cell r="Z69">
            <v>49.269992767482584</v>
          </cell>
          <cell r="AA69">
            <v>23.096654359527307</v>
          </cell>
          <cell r="AB69">
            <v>0.34026862671412733</v>
          </cell>
          <cell r="AD69">
            <v>39979</v>
          </cell>
          <cell r="AE69">
            <v>39986</v>
          </cell>
          <cell r="AH69">
            <v>0</v>
          </cell>
          <cell r="AJ69">
            <v>6</v>
          </cell>
          <cell r="AK69">
            <v>0.72586412370546394</v>
          </cell>
          <cell r="AL69">
            <v>0.72586412370546394</v>
          </cell>
        </row>
        <row r="70">
          <cell r="A70" t="str">
            <v>AjustesEventos - DIGEN</v>
          </cell>
          <cell r="B70" t="str">
            <v>DLDINSP</v>
          </cell>
          <cell r="C70" t="str">
            <v>AjustesEventos - DIGEN DLDINSP</v>
          </cell>
          <cell r="K70" t="str">
            <v>SCB,JAM,JCM</v>
          </cell>
          <cell r="L70">
            <v>50</v>
          </cell>
          <cell r="M70" t="str">
            <v>LOC</v>
          </cell>
          <cell r="N70">
            <v>5</v>
          </cell>
          <cell r="O70">
            <v>6.5061130363706923</v>
          </cell>
          <cell r="P70">
            <v>0.6506113036370692</v>
          </cell>
          <cell r="Q70">
            <v>1</v>
          </cell>
          <cell r="R70">
            <v>0.6506113036370692</v>
          </cell>
          <cell r="S70">
            <v>39986</v>
          </cell>
          <cell r="T70">
            <v>6</v>
          </cell>
          <cell r="Z70">
            <v>49.920604071119655</v>
          </cell>
          <cell r="AA70">
            <v>23.40164617215904</v>
          </cell>
          <cell r="AB70">
            <v>0.30499181263173264</v>
          </cell>
          <cell r="AD70">
            <v>39979</v>
          </cell>
          <cell r="AE70">
            <v>39986</v>
          </cell>
          <cell r="AH70">
            <v>0</v>
          </cell>
          <cell r="AJ70">
            <v>6</v>
          </cell>
          <cell r="AK70">
            <v>0.6506113036370692</v>
          </cell>
          <cell r="AL70">
            <v>0.6506113036370692</v>
          </cell>
        </row>
        <row r="71">
          <cell r="A71" t="str">
            <v>AjustesEventos - DIGEN</v>
          </cell>
          <cell r="B71" t="str">
            <v>CODE</v>
          </cell>
          <cell r="C71" t="str">
            <v>AjustesEventos - DIGEN CODE</v>
          </cell>
          <cell r="K71" t="str">
            <v>JAM</v>
          </cell>
          <cell r="L71">
            <v>50</v>
          </cell>
          <cell r="M71" t="str">
            <v>LOC</v>
          </cell>
          <cell r="N71">
            <v>5</v>
          </cell>
          <cell r="O71">
            <v>7.741155036116651</v>
          </cell>
          <cell r="P71">
            <v>0.77411550361166503</v>
          </cell>
          <cell r="Q71">
            <v>1</v>
          </cell>
          <cell r="R71">
            <v>0.77411550361166503</v>
          </cell>
          <cell r="S71">
            <v>39986</v>
          </cell>
          <cell r="T71">
            <v>6</v>
          </cell>
          <cell r="Z71">
            <v>50.694719574731323</v>
          </cell>
          <cell r="AA71">
            <v>23.764533950642139</v>
          </cell>
          <cell r="AB71">
            <v>0.36288777848309783</v>
          </cell>
          <cell r="AD71">
            <v>39979</v>
          </cell>
          <cell r="AE71">
            <v>39986</v>
          </cell>
          <cell r="AH71">
            <v>0</v>
          </cell>
          <cell r="AJ71">
            <v>6</v>
          </cell>
          <cell r="AK71">
            <v>0.77411550361166503</v>
          </cell>
          <cell r="AL71">
            <v>0.77411550361166503</v>
          </cell>
        </row>
        <row r="72">
          <cell r="A72" t="str">
            <v>AjustesEventos - DIGEN</v>
          </cell>
          <cell r="B72" t="str">
            <v>CR</v>
          </cell>
          <cell r="C72" t="str">
            <v>AjustesEventos - DIGEN CR</v>
          </cell>
          <cell r="K72" t="str">
            <v>JAM</v>
          </cell>
          <cell r="L72">
            <v>50</v>
          </cell>
          <cell r="M72" t="str">
            <v>LOC</v>
          </cell>
          <cell r="N72">
            <v>5</v>
          </cell>
          <cell r="O72">
            <v>4.1462737518565014</v>
          </cell>
          <cell r="P72">
            <v>0.41462737518565013</v>
          </cell>
          <cell r="Q72">
            <v>1</v>
          </cell>
          <cell r="R72">
            <v>0.41462737518565013</v>
          </cell>
          <cell r="S72">
            <v>39986</v>
          </cell>
          <cell r="T72">
            <v>6</v>
          </cell>
          <cell r="Z72">
            <v>51.109346949916976</v>
          </cell>
          <cell r="AA72">
            <v>23.95890185359384</v>
          </cell>
          <cell r="AB72">
            <v>0.19436790295170003</v>
          </cell>
          <cell r="AD72">
            <v>39986</v>
          </cell>
          <cell r="AE72">
            <v>39986</v>
          </cell>
          <cell r="AH72">
            <v>0</v>
          </cell>
          <cell r="AJ72">
            <v>6</v>
          </cell>
          <cell r="AK72">
            <v>0.41462737518565013</v>
          </cell>
          <cell r="AL72">
            <v>0.41462737518565013</v>
          </cell>
        </row>
        <row r="73">
          <cell r="A73" t="str">
            <v>AjustesEventos - DIGEN</v>
          </cell>
          <cell r="B73" t="str">
            <v>COMPILE</v>
          </cell>
          <cell r="C73" t="str">
            <v>AjustesEventos - DIGEN COMPILE</v>
          </cell>
          <cell r="K73" t="str">
            <v>JAM</v>
          </cell>
          <cell r="L73">
            <v>50</v>
          </cell>
          <cell r="M73" t="str">
            <v>LOC</v>
          </cell>
          <cell r="N73">
            <v>5</v>
          </cell>
          <cell r="O73">
            <v>0.10973803685450305</v>
          </cell>
          <cell r="P73">
            <v>1.0973803685450305E-2</v>
          </cell>
          <cell r="Q73">
            <v>1</v>
          </cell>
          <cell r="R73">
            <v>1.0973803685450305E-2</v>
          </cell>
          <cell r="S73">
            <v>39986</v>
          </cell>
          <cell r="T73">
            <v>6</v>
          </cell>
          <cell r="Z73">
            <v>51.120320753602428</v>
          </cell>
          <cell r="AA73">
            <v>23.964046123696097</v>
          </cell>
          <cell r="AB73">
            <v>5.1442701022564622E-3</v>
          </cell>
          <cell r="AD73">
            <v>39986</v>
          </cell>
          <cell r="AE73">
            <v>39986</v>
          </cell>
          <cell r="AH73">
            <v>0</v>
          </cell>
          <cell r="AJ73">
            <v>6</v>
          </cell>
          <cell r="AK73">
            <v>1.0973803685450305E-2</v>
          </cell>
          <cell r="AL73">
            <v>1.0973803685450305E-2</v>
          </cell>
        </row>
        <row r="74">
          <cell r="A74" t="str">
            <v>AjustesEventos - DIGEN</v>
          </cell>
          <cell r="B74" t="str">
            <v>CODEINSP</v>
          </cell>
          <cell r="C74" t="str">
            <v>AjustesEventos - DIGEN CODEINSP</v>
          </cell>
          <cell r="K74" t="str">
            <v>SCB,JAM,JCM</v>
          </cell>
          <cell r="L74">
            <v>50</v>
          </cell>
          <cell r="M74" t="str">
            <v>LOC</v>
          </cell>
          <cell r="N74">
            <v>5</v>
          </cell>
          <cell r="O74">
            <v>3.7133172955632947</v>
          </cell>
          <cell r="P74">
            <v>0.37133172955632943</v>
          </cell>
          <cell r="Q74">
            <v>1</v>
          </cell>
          <cell r="R74">
            <v>0.37133172955632943</v>
          </cell>
          <cell r="S74">
            <v>39986</v>
          </cell>
          <cell r="T74">
            <v>6</v>
          </cell>
          <cell r="Z74">
            <v>51.491652483158759</v>
          </cell>
          <cell r="AA74">
            <v>24.138118010630659</v>
          </cell>
          <cell r="AB74">
            <v>0.17407188693456405</v>
          </cell>
          <cell r="AD74">
            <v>39986</v>
          </cell>
          <cell r="AE74">
            <v>39986</v>
          </cell>
          <cell r="AH74">
            <v>0</v>
          </cell>
          <cell r="AJ74">
            <v>6</v>
          </cell>
          <cell r="AK74">
            <v>0.37133172955632943</v>
          </cell>
          <cell r="AL74">
            <v>0.37133172955632943</v>
          </cell>
        </row>
        <row r="75">
          <cell r="A75" t="str">
            <v>AjustesEventos - DIGEN</v>
          </cell>
          <cell r="B75" t="str">
            <v>UT</v>
          </cell>
          <cell r="C75" t="str">
            <v>AjustesEventos - DIGEN UT</v>
          </cell>
          <cell r="K75" t="str">
            <v>JAM</v>
          </cell>
          <cell r="L75">
            <v>50</v>
          </cell>
          <cell r="M75" t="str">
            <v>LOC</v>
          </cell>
          <cell r="N75">
            <v>5</v>
          </cell>
          <cell r="O75">
            <v>5.0101177287730909</v>
          </cell>
          <cell r="P75">
            <v>0.50101177287730903</v>
          </cell>
          <cell r="Q75">
            <v>1</v>
          </cell>
          <cell r="R75">
            <v>0.50101177287730903</v>
          </cell>
          <cell r="S75">
            <v>39986</v>
          </cell>
          <cell r="T75">
            <v>6</v>
          </cell>
          <cell r="Z75">
            <v>51.992664256036072</v>
          </cell>
          <cell r="AA75">
            <v>24.372980958608164</v>
          </cell>
          <cell r="AB75">
            <v>0.23486294797750301</v>
          </cell>
          <cell r="AD75">
            <v>39986</v>
          </cell>
          <cell r="AE75">
            <v>39986</v>
          </cell>
          <cell r="AH75">
            <v>0</v>
          </cell>
          <cell r="AJ75">
            <v>6</v>
          </cell>
          <cell r="AK75">
            <v>0.50101177287730903</v>
          </cell>
          <cell r="AL75">
            <v>0.50101177287730903</v>
          </cell>
        </row>
        <row r="76">
          <cell r="A76" t="str">
            <v>AjustesEventos - DIGEN</v>
          </cell>
          <cell r="B76" t="str">
            <v>PM</v>
          </cell>
          <cell r="C76" t="str">
            <v>AjustesEventos - DIGEN PM</v>
          </cell>
          <cell r="K76" t="str">
            <v>JAM</v>
          </cell>
          <cell r="L76">
            <v>50</v>
          </cell>
          <cell r="M76" t="str">
            <v>LOC</v>
          </cell>
          <cell r="N76">
            <v>5</v>
          </cell>
          <cell r="O76">
            <v>1.9309925507760097</v>
          </cell>
          <cell r="P76">
            <v>0.19309925507760098</v>
          </cell>
          <cell r="Q76">
            <v>1</v>
          </cell>
          <cell r="R76">
            <v>0.19309925507760098</v>
          </cell>
          <cell r="S76">
            <v>39986</v>
          </cell>
          <cell r="T76">
            <v>6</v>
          </cell>
          <cell r="Z76">
            <v>52.18576351111367</v>
          </cell>
          <cell r="AA76">
            <v>24.463501506736861</v>
          </cell>
          <cell r="AB76">
            <v>9.0520548128698836E-2</v>
          </cell>
          <cell r="AD76">
            <v>39986</v>
          </cell>
          <cell r="AE76">
            <v>39986</v>
          </cell>
          <cell r="AH76">
            <v>0</v>
          </cell>
          <cell r="AJ76">
            <v>6</v>
          </cell>
          <cell r="AK76">
            <v>0.19309925507760098</v>
          </cell>
          <cell r="AL76">
            <v>0.19309925507760098</v>
          </cell>
        </row>
        <row r="77">
          <cell r="A77" t="str">
            <v>Plan de Pruebas MF y GF - DIGES</v>
          </cell>
          <cell r="B77" t="str">
            <v>STP</v>
          </cell>
          <cell r="C77" t="str">
            <v>Plan de Pruebas MF y GF - DIGES Inspeccion</v>
          </cell>
          <cell r="K77" t="str">
            <v>JCM,JAM,SCB</v>
          </cell>
          <cell r="L77">
            <v>40</v>
          </cell>
          <cell r="M77" t="str">
            <v>STP Pages</v>
          </cell>
          <cell r="N77">
            <v>1</v>
          </cell>
          <cell r="O77">
            <v>6.7652707119032423</v>
          </cell>
          <cell r="P77">
            <v>2.7061082847612972</v>
          </cell>
          <cell r="Q77">
            <v>1</v>
          </cell>
          <cell r="R77">
            <v>2.7061082847612972</v>
          </cell>
          <cell r="S77">
            <v>39993</v>
          </cell>
          <cell r="T77">
            <v>7</v>
          </cell>
          <cell r="Z77">
            <v>54.89187179587497</v>
          </cell>
          <cell r="AA77">
            <v>25.732063651804506</v>
          </cell>
          <cell r="AB77">
            <v>1.2685621450676441</v>
          </cell>
          <cell r="AD77">
            <v>39986</v>
          </cell>
          <cell r="AE77">
            <v>39993</v>
          </cell>
          <cell r="AG77">
            <v>40031</v>
          </cell>
          <cell r="AH77">
            <v>2.7061082847612972</v>
          </cell>
          <cell r="AJ77">
            <v>6</v>
          </cell>
          <cell r="AK77">
            <v>1.8142364888863276</v>
          </cell>
          <cell r="AL77">
            <v>0.89187179587496956</v>
          </cell>
        </row>
        <row r="78">
          <cell r="A78" t="str">
            <v>Montos Finales ATC - DIGES</v>
          </cell>
          <cell r="B78" t="str">
            <v>HLDINSP</v>
          </cell>
          <cell r="C78" t="str">
            <v>Montos Finales ATC - DIGES HLDINSP</v>
          </cell>
          <cell r="K78" t="str">
            <v>SCB,JAM,JCM</v>
          </cell>
          <cell r="L78">
            <v>920</v>
          </cell>
          <cell r="M78" t="str">
            <v>LOC</v>
          </cell>
          <cell r="N78">
            <v>10</v>
          </cell>
          <cell r="O78">
            <v>1.848885360907883</v>
          </cell>
          <cell r="P78">
            <v>1.7009745320352525</v>
          </cell>
          <cell r="Q78">
            <v>1</v>
          </cell>
          <cell r="R78">
            <v>1.7009745320352525</v>
          </cell>
          <cell r="S78">
            <v>39993</v>
          </cell>
          <cell r="T78">
            <v>7</v>
          </cell>
          <cell r="Z78">
            <v>56.592846327910223</v>
          </cell>
          <cell r="AA78">
            <v>26.529441906479338</v>
          </cell>
          <cell r="AB78">
            <v>0.79737825467483414</v>
          </cell>
          <cell r="AD78">
            <v>39986</v>
          </cell>
          <cell r="AE78">
            <v>39993</v>
          </cell>
          <cell r="AG78">
            <v>40031</v>
          </cell>
          <cell r="AH78">
            <v>1.7009745320352525</v>
          </cell>
          <cell r="AJ78">
            <v>7</v>
          </cell>
          <cell r="AK78">
            <v>1.7009745320352525</v>
          </cell>
          <cell r="AL78">
            <v>1.7009745320352525</v>
          </cell>
        </row>
        <row r="79">
          <cell r="A79" t="str">
            <v>Montos Finales ATC - DIGES</v>
          </cell>
          <cell r="B79" t="str">
            <v>DLDINSP</v>
          </cell>
          <cell r="C79" t="str">
            <v>Montos Finales ATC - DIGES DLDINSP</v>
          </cell>
          <cell r="K79" t="str">
            <v>SCB,JAM,JCM</v>
          </cell>
          <cell r="L79">
            <v>920</v>
          </cell>
          <cell r="M79" t="str">
            <v>LOC</v>
          </cell>
          <cell r="N79">
            <v>10</v>
          </cell>
          <cell r="O79">
            <v>6.5061130363706923</v>
          </cell>
          <cell r="P79">
            <v>5.9856239934610365</v>
          </cell>
          <cell r="Q79">
            <v>1</v>
          </cell>
          <cell r="R79">
            <v>5.9856239934610365</v>
          </cell>
          <cell r="S79">
            <v>39993</v>
          </cell>
          <cell r="T79">
            <v>7</v>
          </cell>
          <cell r="Z79">
            <v>62.578470321371256</v>
          </cell>
          <cell r="AA79">
            <v>29.335366582691279</v>
          </cell>
          <cell r="AB79">
            <v>2.8059246762119399</v>
          </cell>
          <cell r="AD79">
            <v>39993</v>
          </cell>
          <cell r="AE79">
            <v>39993</v>
          </cell>
          <cell r="AG79" t="str">
            <v>15/06/2009</v>
          </cell>
          <cell r="AH79">
            <v>5.9856239934610365</v>
          </cell>
          <cell r="AJ79">
            <v>7</v>
          </cell>
          <cell r="AK79">
            <v>5.9856239934610365</v>
          </cell>
          <cell r="AL79">
            <v>5.9856239934610365</v>
          </cell>
        </row>
        <row r="80">
          <cell r="A80" t="str">
            <v>Montos Finales ATC - DIGES</v>
          </cell>
          <cell r="B80" t="str">
            <v>CODEINSP</v>
          </cell>
          <cell r="C80" t="str">
            <v>Montos Finales ATC - DIGES CODEINSP</v>
          </cell>
          <cell r="K80" t="str">
            <v>SCB,JAM,JCM</v>
          </cell>
          <cell r="L80">
            <v>920</v>
          </cell>
          <cell r="M80" t="str">
            <v>LOC</v>
          </cell>
          <cell r="N80">
            <v>10</v>
          </cell>
          <cell r="O80">
            <v>3.7133172955632947</v>
          </cell>
          <cell r="P80">
            <v>3.4162519119182311</v>
          </cell>
          <cell r="Q80">
            <v>1</v>
          </cell>
          <cell r="R80">
            <v>3.4162519119182311</v>
          </cell>
          <cell r="S80">
            <v>39993</v>
          </cell>
          <cell r="T80">
            <v>7</v>
          </cell>
          <cell r="Z80">
            <v>65.994722233289494</v>
          </cell>
          <cell r="AA80">
            <v>30.93682794248927</v>
          </cell>
          <cell r="AB80">
            <v>1.6014613597979894</v>
          </cell>
          <cell r="AD80">
            <v>39993</v>
          </cell>
          <cell r="AE80">
            <v>39993</v>
          </cell>
          <cell r="AG80" t="str">
            <v>15/06/2009</v>
          </cell>
          <cell r="AH80">
            <v>3.4162519119182311</v>
          </cell>
          <cell r="AJ80">
            <v>7</v>
          </cell>
          <cell r="AK80">
            <v>3.4162519119182311</v>
          </cell>
          <cell r="AL80">
            <v>3.4162519119182311</v>
          </cell>
        </row>
        <row r="81">
          <cell r="A81" t="str">
            <v>Montos Finales ATV - DIGES</v>
          </cell>
          <cell r="B81" t="str">
            <v>HLDINSP</v>
          </cell>
          <cell r="C81" t="str">
            <v>Montos Finales ATV - DIGES HLDINSP</v>
          </cell>
          <cell r="K81" t="str">
            <v>JCM,JAM,DMM</v>
          </cell>
          <cell r="L81">
            <v>780</v>
          </cell>
          <cell r="M81" t="str">
            <v>LOC</v>
          </cell>
          <cell r="N81">
            <v>10</v>
          </cell>
          <cell r="O81">
            <v>1.848885360907883</v>
          </cell>
          <cell r="P81">
            <v>1.4421305815081487</v>
          </cell>
          <cell r="Q81">
            <v>1</v>
          </cell>
          <cell r="R81">
            <v>1.4421305815081487</v>
          </cell>
          <cell r="S81">
            <v>39993</v>
          </cell>
          <cell r="T81">
            <v>7</v>
          </cell>
          <cell r="Z81">
            <v>67.436852814797646</v>
          </cell>
          <cell r="AA81">
            <v>31.612866027974455</v>
          </cell>
          <cell r="AB81">
            <v>0.67603808548518529</v>
          </cell>
          <cell r="AD81">
            <v>39993</v>
          </cell>
          <cell r="AE81">
            <v>39993</v>
          </cell>
          <cell r="AG81" t="str">
            <v>15/06/2009</v>
          </cell>
          <cell r="AH81">
            <v>1.4421305815081487</v>
          </cell>
          <cell r="AJ81">
            <v>7</v>
          </cell>
          <cell r="AK81">
            <v>1.4421305815081487</v>
          </cell>
          <cell r="AL81">
            <v>1.4421305815081487</v>
          </cell>
        </row>
        <row r="82">
          <cell r="A82" t="str">
            <v>Montos Finales ATV - DIGES</v>
          </cell>
          <cell r="B82" t="str">
            <v>DLDINSP</v>
          </cell>
          <cell r="C82" t="str">
            <v>Montos Finales ATV - DIGES DLDINSP</v>
          </cell>
          <cell r="K82" t="str">
            <v>JCM,JAM,DMM</v>
          </cell>
          <cell r="L82">
            <v>780</v>
          </cell>
          <cell r="M82" t="str">
            <v>LOC</v>
          </cell>
          <cell r="N82">
            <v>10</v>
          </cell>
          <cell r="O82">
            <v>6.5061130363706923</v>
          </cell>
          <cell r="P82">
            <v>5.0747681683691397</v>
          </cell>
          <cell r="Q82">
            <v>1</v>
          </cell>
          <cell r="R82">
            <v>5.0747681683691397</v>
          </cell>
          <cell r="S82">
            <v>39993</v>
          </cell>
          <cell r="T82">
            <v>7</v>
          </cell>
          <cell r="Z82">
            <v>72.511620983166779</v>
          </cell>
          <cell r="AA82">
            <v>33.991802166501969</v>
          </cell>
          <cell r="AB82">
            <v>2.3789361385275143</v>
          </cell>
          <cell r="AD82">
            <v>39993</v>
          </cell>
          <cell r="AE82">
            <v>39993</v>
          </cell>
          <cell r="AG82" t="str">
            <v>22/06/2009</v>
          </cell>
          <cell r="AH82">
            <v>5.0747681683691397</v>
          </cell>
          <cell r="AJ82">
            <v>7</v>
          </cell>
          <cell r="AK82">
            <v>5.0747681683691397</v>
          </cell>
          <cell r="AL82">
            <v>5.0747681683691397</v>
          </cell>
        </row>
        <row r="83">
          <cell r="A83" t="str">
            <v>Montos Finales ATV - DIGES</v>
          </cell>
          <cell r="B83" t="str">
            <v>CODEINSP</v>
          </cell>
          <cell r="C83" t="str">
            <v>Montos Finales ATV - DIGES CODEINSP</v>
          </cell>
          <cell r="K83" t="str">
            <v>JCM,JAM,DMM</v>
          </cell>
          <cell r="L83">
            <v>780</v>
          </cell>
          <cell r="M83" t="str">
            <v>LOC</v>
          </cell>
          <cell r="N83">
            <v>10</v>
          </cell>
          <cell r="O83">
            <v>3.7133172955632947</v>
          </cell>
          <cell r="P83">
            <v>2.8963874905393698</v>
          </cell>
          <cell r="Q83">
            <v>1</v>
          </cell>
          <cell r="R83">
            <v>2.8963874905393698</v>
          </cell>
          <cell r="S83">
            <v>40000</v>
          </cell>
          <cell r="T83">
            <v>8</v>
          </cell>
          <cell r="Z83">
            <v>75.408008473706147</v>
          </cell>
          <cell r="AA83">
            <v>35.34956288459157</v>
          </cell>
          <cell r="AB83">
            <v>1.3577607180895999</v>
          </cell>
          <cell r="AD83">
            <v>39993</v>
          </cell>
          <cell r="AE83">
            <v>40000</v>
          </cell>
          <cell r="AG83" t="str">
            <v>22/06/2009</v>
          </cell>
          <cell r="AH83">
            <v>2.8963874905393698</v>
          </cell>
          <cell r="AJ83">
            <v>7</v>
          </cell>
          <cell r="AK83">
            <v>1.4883790168332229</v>
          </cell>
          <cell r="AL83">
            <v>1.4080084737061469</v>
          </cell>
        </row>
        <row r="84">
          <cell r="A84" t="str">
            <v>Montos Finales CDU - DIGES</v>
          </cell>
          <cell r="B84" t="str">
            <v>HLDINSP</v>
          </cell>
          <cell r="C84" t="str">
            <v>Montos Finales CDU - DIGES HLDINSP</v>
          </cell>
          <cell r="K84" t="str">
            <v>DMM,SCB,JAM</v>
          </cell>
          <cell r="L84">
            <v>800</v>
          </cell>
          <cell r="M84" t="str">
            <v>LOC</v>
          </cell>
          <cell r="N84">
            <v>10</v>
          </cell>
          <cell r="O84">
            <v>1.848885360907883</v>
          </cell>
          <cell r="P84">
            <v>1.4791082887263065</v>
          </cell>
          <cell r="Q84">
            <v>1</v>
          </cell>
          <cell r="R84">
            <v>1.4791082887263065</v>
          </cell>
          <cell r="S84">
            <v>40000</v>
          </cell>
          <cell r="T84">
            <v>8</v>
          </cell>
          <cell r="Z84">
            <v>76.887116762432456</v>
          </cell>
          <cell r="AA84">
            <v>36.042935279960993</v>
          </cell>
          <cell r="AB84">
            <v>0.69337239536942097</v>
          </cell>
          <cell r="AD84">
            <v>39993</v>
          </cell>
          <cell r="AE84">
            <v>40000</v>
          </cell>
          <cell r="AG84" t="str">
            <v>22/06/2009</v>
          </cell>
          <cell r="AH84">
            <v>1.4791082887263065</v>
          </cell>
          <cell r="AJ84">
            <v>8</v>
          </cell>
          <cell r="AK84">
            <v>1.4791082887263065</v>
          </cell>
          <cell r="AL84">
            <v>1.4791082887263065</v>
          </cell>
        </row>
        <row r="85">
          <cell r="A85" t="str">
            <v>Montos Finales CDU - DIGES</v>
          </cell>
          <cell r="B85" t="str">
            <v>DLDINSP</v>
          </cell>
          <cell r="C85" t="str">
            <v>Montos Finales CDU - DIGES DLDINSP</v>
          </cell>
          <cell r="K85" t="str">
            <v>DMM,SCB,JAM</v>
          </cell>
          <cell r="L85">
            <v>800</v>
          </cell>
          <cell r="M85" t="str">
            <v>LOC</v>
          </cell>
          <cell r="N85">
            <v>10</v>
          </cell>
          <cell r="O85">
            <v>6.5061130363706923</v>
          </cell>
          <cell r="P85">
            <v>5.2048904290965536</v>
          </cell>
          <cell r="Q85">
            <v>1</v>
          </cell>
          <cell r="R85">
            <v>5.2048904290965536</v>
          </cell>
          <cell r="S85">
            <v>40000</v>
          </cell>
          <cell r="T85">
            <v>8</v>
          </cell>
          <cell r="Z85">
            <v>82.092007191529007</v>
          </cell>
          <cell r="AA85">
            <v>38.482869781014855</v>
          </cell>
          <cell r="AB85">
            <v>2.4399345010538611</v>
          </cell>
          <cell r="AD85">
            <v>39993</v>
          </cell>
          <cell r="AE85">
            <v>40000</v>
          </cell>
          <cell r="AG85" t="str">
            <v>22/06/2009</v>
          </cell>
          <cell r="AH85">
            <v>5.2048904290965536</v>
          </cell>
          <cell r="AJ85">
            <v>8</v>
          </cell>
          <cell r="AK85">
            <v>5.2048904290965536</v>
          </cell>
          <cell r="AL85">
            <v>5.2048904290965536</v>
          </cell>
        </row>
        <row r="86">
          <cell r="A86" t="str">
            <v>Montos Finales CDU - DIGES</v>
          </cell>
          <cell r="B86" t="str">
            <v>CODEINSP</v>
          </cell>
          <cell r="C86" t="str">
            <v>Montos Finales CDU - DIGES CODEINSP</v>
          </cell>
          <cell r="K86" t="str">
            <v>DMM,SCB,JAM</v>
          </cell>
          <cell r="L86">
            <v>800</v>
          </cell>
          <cell r="M86" t="str">
            <v>LOC</v>
          </cell>
          <cell r="N86">
            <v>10</v>
          </cell>
          <cell r="O86">
            <v>3.7133172955632947</v>
          </cell>
          <cell r="P86">
            <v>2.9706538364506354</v>
          </cell>
          <cell r="Q86">
            <v>1</v>
          </cell>
          <cell r="R86">
            <v>2.9706538364506354</v>
          </cell>
          <cell r="S86">
            <v>40000</v>
          </cell>
          <cell r="T86">
            <v>8</v>
          </cell>
          <cell r="Z86">
            <v>85.062661027979644</v>
          </cell>
          <cell r="AA86">
            <v>39.875444876491365</v>
          </cell>
          <cell r="AB86">
            <v>1.3925750954765124</v>
          </cell>
          <cell r="AD86">
            <v>39993</v>
          </cell>
          <cell r="AE86">
            <v>40000</v>
          </cell>
          <cell r="AG86" t="str">
            <v>29/06/2009</v>
          </cell>
          <cell r="AH86">
            <v>2.9706538364506354</v>
          </cell>
          <cell r="AJ86">
            <v>8</v>
          </cell>
          <cell r="AK86">
            <v>2.9706538364506354</v>
          </cell>
          <cell r="AL86">
            <v>2.9706538364506354</v>
          </cell>
        </row>
        <row r="87">
          <cell r="A87" t="str">
            <v>Montos Finales LAL - DIGES</v>
          </cell>
          <cell r="B87" t="str">
            <v>HLDINSP</v>
          </cell>
          <cell r="C87" t="str">
            <v>Montos Finales LAL - DIGES HLDINSP</v>
          </cell>
          <cell r="K87" t="str">
            <v>SCB,JAM,DMM</v>
          </cell>
          <cell r="L87">
            <v>880</v>
          </cell>
          <cell r="M87" t="str">
            <v>LOC</v>
          </cell>
          <cell r="N87">
            <v>10</v>
          </cell>
          <cell r="O87">
            <v>1.848885360907883</v>
          </cell>
          <cell r="P87">
            <v>1.627019117598937</v>
          </cell>
          <cell r="Q87">
            <v>1</v>
          </cell>
          <cell r="R87">
            <v>1.627019117598937</v>
          </cell>
          <cell r="S87">
            <v>40000</v>
          </cell>
          <cell r="T87">
            <v>8</v>
          </cell>
          <cell r="Z87">
            <v>86.689680145578578</v>
          </cell>
          <cell r="AA87">
            <v>40.63815451139773</v>
          </cell>
          <cell r="AB87">
            <v>0.76270963490636301</v>
          </cell>
          <cell r="AD87">
            <v>40000</v>
          </cell>
          <cell r="AE87">
            <v>40000</v>
          </cell>
          <cell r="AG87" t="str">
            <v>29/06/2009</v>
          </cell>
          <cell r="AH87">
            <v>1.627019117598937</v>
          </cell>
          <cell r="AJ87">
            <v>8</v>
          </cell>
          <cell r="AK87">
            <v>1.627019117598937</v>
          </cell>
          <cell r="AL87">
            <v>1.627019117598937</v>
          </cell>
        </row>
        <row r="88">
          <cell r="A88" t="str">
            <v>Montos Finales LAL - DIGES</v>
          </cell>
          <cell r="B88" t="str">
            <v>DLDINSP</v>
          </cell>
          <cell r="C88" t="str">
            <v>Montos Finales LAL - DIGES DLDINSP</v>
          </cell>
          <cell r="K88" t="str">
            <v>SCB,JAM,DMM</v>
          </cell>
          <cell r="L88">
            <v>880</v>
          </cell>
          <cell r="M88" t="str">
            <v>LOC</v>
          </cell>
          <cell r="N88">
            <v>10</v>
          </cell>
          <cell r="O88">
            <v>6.5061130363706923</v>
          </cell>
          <cell r="P88">
            <v>5.7253794720062094</v>
          </cell>
          <cell r="Q88">
            <v>1</v>
          </cell>
          <cell r="R88">
            <v>5.7253794720062094</v>
          </cell>
          <cell r="S88">
            <v>40000</v>
          </cell>
          <cell r="T88">
            <v>8</v>
          </cell>
          <cell r="Z88">
            <v>92.415059617584788</v>
          </cell>
          <cell r="AA88">
            <v>43.322082462556978</v>
          </cell>
          <cell r="AB88">
            <v>2.6839279511592475</v>
          </cell>
          <cell r="AD88">
            <v>40000</v>
          </cell>
          <cell r="AE88">
            <v>40000</v>
          </cell>
          <cell r="AG88" t="str">
            <v>29/06/2009</v>
          </cell>
          <cell r="AH88">
            <v>5.7253794720062094</v>
          </cell>
          <cell r="AJ88">
            <v>8</v>
          </cell>
          <cell r="AK88">
            <v>5.7253794720062094</v>
          </cell>
          <cell r="AL88">
            <v>5.7253794720062094</v>
          </cell>
        </row>
        <row r="89">
          <cell r="A89" t="str">
            <v>Montos Finales LAL - DIGES</v>
          </cell>
          <cell r="B89" t="str">
            <v>CODEINSP</v>
          </cell>
          <cell r="C89" t="str">
            <v>Montos Finales LAL - DIGES CODEINSP</v>
          </cell>
          <cell r="K89" t="str">
            <v>SCB,JAM,DMM</v>
          </cell>
          <cell r="L89">
            <v>880</v>
          </cell>
          <cell r="M89" t="str">
            <v>LOC</v>
          </cell>
          <cell r="N89">
            <v>10</v>
          </cell>
          <cell r="O89">
            <v>3.7133172955632947</v>
          </cell>
          <cell r="P89">
            <v>3.2677192200956995</v>
          </cell>
          <cell r="Q89">
            <v>1</v>
          </cell>
          <cell r="R89">
            <v>3.2677192200956995</v>
          </cell>
          <cell r="S89">
            <v>40007</v>
          </cell>
          <cell r="T89">
            <v>9</v>
          </cell>
          <cell r="Z89">
            <v>95.682778837680488</v>
          </cell>
          <cell r="AA89">
            <v>44.853915067581141</v>
          </cell>
          <cell r="AB89">
            <v>1.531832605024164</v>
          </cell>
          <cell r="AD89">
            <v>40000</v>
          </cell>
          <cell r="AE89">
            <v>40007</v>
          </cell>
          <cell r="AG89" t="str">
            <v>29/06/2009</v>
          </cell>
          <cell r="AH89">
            <v>3.2677192200956995</v>
          </cell>
          <cell r="AJ89">
            <v>8</v>
          </cell>
          <cell r="AK89">
            <v>1.584940382415212</v>
          </cell>
          <cell r="AL89">
            <v>1.6827788376804875</v>
          </cell>
        </row>
        <row r="90">
          <cell r="A90" t="str">
            <v>Montos Finales TMH - DIGES</v>
          </cell>
          <cell r="B90" t="str">
            <v>HLDINSP</v>
          </cell>
          <cell r="C90" t="str">
            <v>Montos Finales TMH - DIGES HLDINSP</v>
          </cell>
          <cell r="K90" t="str">
            <v>JCM,JAM,DMM</v>
          </cell>
          <cell r="L90">
            <v>800</v>
          </cell>
          <cell r="M90" t="str">
            <v>LOC</v>
          </cell>
          <cell r="N90">
            <v>10</v>
          </cell>
          <cell r="O90">
            <v>1.848885360907883</v>
          </cell>
          <cell r="P90">
            <v>1.4791082887263065</v>
          </cell>
          <cell r="Q90">
            <v>1</v>
          </cell>
          <cell r="R90">
            <v>1.4791082887263065</v>
          </cell>
          <cell r="S90">
            <v>40007</v>
          </cell>
          <cell r="T90">
            <v>9</v>
          </cell>
          <cell r="Z90">
            <v>97.161887126406796</v>
          </cell>
          <cell r="AA90">
            <v>45.547287462950564</v>
          </cell>
          <cell r="AB90">
            <v>0.69337239536942097</v>
          </cell>
          <cell r="AD90">
            <v>40000</v>
          </cell>
          <cell r="AE90">
            <v>40007</v>
          </cell>
          <cell r="AG90" t="str">
            <v>29/06/2009</v>
          </cell>
          <cell r="AH90">
            <v>1.4791082887263065</v>
          </cell>
          <cell r="AJ90">
            <v>9</v>
          </cell>
          <cell r="AK90">
            <v>1.4791082887263065</v>
          </cell>
          <cell r="AL90">
            <v>1.4791082887263065</v>
          </cell>
        </row>
        <row r="91">
          <cell r="A91" t="str">
            <v>Montos Finales TMH - DIGES</v>
          </cell>
          <cell r="B91" t="str">
            <v>DLDINSP</v>
          </cell>
          <cell r="C91" t="str">
            <v>Montos Finales TMH - DIGES DLDINSP</v>
          </cell>
          <cell r="K91" t="str">
            <v>JCM,JAM,DMM</v>
          </cell>
          <cell r="L91">
            <v>800</v>
          </cell>
          <cell r="M91" t="str">
            <v>LOC</v>
          </cell>
          <cell r="N91">
            <v>10</v>
          </cell>
          <cell r="O91">
            <v>6.5061130363706923</v>
          </cell>
          <cell r="P91">
            <v>5.2048904290965536</v>
          </cell>
          <cell r="Q91">
            <v>1</v>
          </cell>
          <cell r="R91">
            <v>5.2048904290965536</v>
          </cell>
          <cell r="S91">
            <v>40007</v>
          </cell>
          <cell r="T91">
            <v>9</v>
          </cell>
          <cell r="Z91">
            <v>102.36677755550335</v>
          </cell>
          <cell r="AA91">
            <v>47.987221964004426</v>
          </cell>
          <cell r="AB91">
            <v>2.4399345010538611</v>
          </cell>
          <cell r="AD91">
            <v>40000</v>
          </cell>
          <cell r="AE91">
            <v>40007</v>
          </cell>
          <cell r="AG91">
            <v>39971</v>
          </cell>
          <cell r="AH91">
            <v>5.2048904290965536</v>
          </cell>
          <cell r="AJ91">
            <v>9</v>
          </cell>
          <cell r="AK91">
            <v>5.2048904290965536</v>
          </cell>
          <cell r="AL91">
            <v>5.2048904290965536</v>
          </cell>
        </row>
        <row r="92">
          <cell r="A92" t="str">
            <v>Montos Finales TMH - DIGES</v>
          </cell>
          <cell r="B92" t="str">
            <v>CODEINSP</v>
          </cell>
          <cell r="C92" t="str">
            <v>Montos Finales TMH - DIGES CODEINSP</v>
          </cell>
          <cell r="K92" t="str">
            <v>JCM,JAM,DMM</v>
          </cell>
          <cell r="L92">
            <v>800</v>
          </cell>
          <cell r="M92" t="str">
            <v>LOC</v>
          </cell>
          <cell r="N92">
            <v>10</v>
          </cell>
          <cell r="O92">
            <v>3.7133172955632947</v>
          </cell>
          <cell r="P92">
            <v>2.9706538364506354</v>
          </cell>
          <cell r="Q92">
            <v>1</v>
          </cell>
          <cell r="R92">
            <v>2.9706538364506354</v>
          </cell>
          <cell r="S92">
            <v>40007</v>
          </cell>
          <cell r="T92">
            <v>9</v>
          </cell>
          <cell r="Z92">
            <v>105.33743139195398</v>
          </cell>
          <cell r="AA92">
            <v>49.379797059480936</v>
          </cell>
          <cell r="AB92">
            <v>1.3925750954765124</v>
          </cell>
          <cell r="AD92">
            <v>40000</v>
          </cell>
          <cell r="AE92">
            <v>40007</v>
          </cell>
          <cell r="AG92">
            <v>39971</v>
          </cell>
          <cell r="AH92">
            <v>2.9706538364506354</v>
          </cell>
          <cell r="AJ92">
            <v>9</v>
          </cell>
          <cell r="AK92">
            <v>2.9706538364506354</v>
          </cell>
          <cell r="AL92">
            <v>2.9706538364506354</v>
          </cell>
        </row>
        <row r="93">
          <cell r="A93" t="str">
            <v>Gastos Financieros ATC - DIGES</v>
          </cell>
          <cell r="B93" t="str">
            <v>DLDINSP</v>
          </cell>
          <cell r="C93" t="str">
            <v>Gastos Financieros ATC - DIGES DLDINSP</v>
          </cell>
          <cell r="K93" t="str">
            <v>SCB,JAM,JCM</v>
          </cell>
          <cell r="L93">
            <v>480</v>
          </cell>
          <cell r="M93" t="str">
            <v>LOC Excel</v>
          </cell>
          <cell r="N93">
            <v>10</v>
          </cell>
          <cell r="O93">
            <v>4.1616186597729685</v>
          </cell>
          <cell r="P93">
            <v>1.9975769566910246</v>
          </cell>
          <cell r="Q93">
            <v>1</v>
          </cell>
          <cell r="R93">
            <v>1.9975769566910246</v>
          </cell>
          <cell r="S93">
            <v>40007</v>
          </cell>
          <cell r="T93">
            <v>9</v>
          </cell>
          <cell r="Z93">
            <v>107.335008348645</v>
          </cell>
          <cell r="AA93">
            <v>50.316215799036726</v>
          </cell>
          <cell r="AB93">
            <v>0.93641873955579302</v>
          </cell>
          <cell r="AD93">
            <v>40000</v>
          </cell>
          <cell r="AE93">
            <v>40007</v>
          </cell>
          <cell r="AG93">
            <v>39971</v>
          </cell>
          <cell r="AH93">
            <v>1.9975769566910246</v>
          </cell>
          <cell r="AJ93">
            <v>9</v>
          </cell>
          <cell r="AK93">
            <v>1.9975769566910246</v>
          </cell>
          <cell r="AL93">
            <v>1.9975769566910246</v>
          </cell>
        </row>
        <row r="94">
          <cell r="A94" t="str">
            <v>Gastos Financieros ATC - DIGES</v>
          </cell>
          <cell r="B94" t="str">
            <v>CODEINSP</v>
          </cell>
          <cell r="C94" t="str">
            <v>Gastos Financieros ATC - DIGES CODEINSP</v>
          </cell>
          <cell r="K94" t="str">
            <v>SCB,JAM,JCM</v>
          </cell>
          <cell r="L94">
            <v>480</v>
          </cell>
          <cell r="M94" t="str">
            <v>LOC Excel</v>
          </cell>
          <cell r="N94">
            <v>10</v>
          </cell>
          <cell r="O94">
            <v>5.234664781706079</v>
          </cell>
          <cell r="P94">
            <v>2.5126390952189177</v>
          </cell>
          <cell r="Q94">
            <v>1</v>
          </cell>
          <cell r="R94">
            <v>2.5126390952189177</v>
          </cell>
          <cell r="S94">
            <v>40007</v>
          </cell>
          <cell r="T94">
            <v>9</v>
          </cell>
          <cell r="Z94">
            <v>109.84764744386392</v>
          </cell>
          <cell r="AA94">
            <v>51.494083979094754</v>
          </cell>
          <cell r="AB94">
            <v>1.1778681800580257</v>
          </cell>
          <cell r="AD94">
            <v>40007</v>
          </cell>
          <cell r="AE94">
            <v>40007</v>
          </cell>
          <cell r="AG94">
            <v>39971</v>
          </cell>
          <cell r="AH94">
            <v>2.5126390952189177</v>
          </cell>
          <cell r="AJ94">
            <v>9</v>
          </cell>
          <cell r="AK94">
            <v>2.5126390952189177</v>
          </cell>
          <cell r="AL94">
            <v>2.5126390952189177</v>
          </cell>
        </row>
        <row r="95">
          <cell r="A95" t="str">
            <v>Gastos Financieros ATV - DIGES</v>
          </cell>
          <cell r="B95" t="str">
            <v>DLDINSP</v>
          </cell>
          <cell r="C95" t="str">
            <v>Gastos Financieros ATV - DIGES DLDINSP</v>
          </cell>
          <cell r="K95" t="str">
            <v>JCM,JAM,SCB</v>
          </cell>
          <cell r="L95">
            <v>410</v>
          </cell>
          <cell r="M95" t="str">
            <v>LOC Excel</v>
          </cell>
          <cell r="N95">
            <v>10</v>
          </cell>
          <cell r="O95">
            <v>4.1616186597729685</v>
          </cell>
          <cell r="P95">
            <v>1.7062636505069171</v>
          </cell>
          <cell r="Q95">
            <v>1</v>
          </cell>
          <cell r="R95">
            <v>1.7062636505069171</v>
          </cell>
          <cell r="S95">
            <v>40007</v>
          </cell>
          <cell r="T95">
            <v>9</v>
          </cell>
          <cell r="Z95">
            <v>111.55391109437083</v>
          </cell>
          <cell r="AA95">
            <v>52.293941652465328</v>
          </cell>
          <cell r="AB95">
            <v>0.79985767337057323</v>
          </cell>
          <cell r="AD95">
            <v>40007</v>
          </cell>
          <cell r="AE95">
            <v>40007</v>
          </cell>
          <cell r="AG95">
            <v>39971</v>
          </cell>
          <cell r="AH95">
            <v>1.7062636505069171</v>
          </cell>
          <cell r="AJ95">
            <v>9</v>
          </cell>
          <cell r="AK95">
            <v>1.7062636505069171</v>
          </cell>
          <cell r="AL95">
            <v>1.7062636505069171</v>
          </cell>
        </row>
        <row r="96">
          <cell r="A96" t="str">
            <v>Gastos Financieros ATV - DIGES</v>
          </cell>
          <cell r="B96" t="str">
            <v>CODEINSP</v>
          </cell>
          <cell r="C96" t="str">
            <v>Gastos Financieros ATV - DIGES CODEINSP</v>
          </cell>
          <cell r="K96" t="str">
            <v>JCM,JAM,SCB</v>
          </cell>
          <cell r="L96">
            <v>410</v>
          </cell>
          <cell r="M96" t="str">
            <v>LOC Excel</v>
          </cell>
          <cell r="N96">
            <v>10</v>
          </cell>
          <cell r="O96">
            <v>5.234664781706079</v>
          </cell>
          <cell r="P96">
            <v>2.1462125604994924</v>
          </cell>
          <cell r="Q96">
            <v>1</v>
          </cell>
          <cell r="R96">
            <v>2.1462125604994924</v>
          </cell>
          <cell r="S96">
            <v>40007</v>
          </cell>
          <cell r="T96">
            <v>9</v>
          </cell>
          <cell r="Z96">
            <v>113.70012365487032</v>
          </cell>
          <cell r="AA96">
            <v>53.300037389598224</v>
          </cell>
          <cell r="AB96">
            <v>1.0060957371328971</v>
          </cell>
          <cell r="AD96">
            <v>40007</v>
          </cell>
          <cell r="AE96">
            <v>40007</v>
          </cell>
          <cell r="AG96">
            <v>39971</v>
          </cell>
          <cell r="AH96">
            <v>2.1462125604994924</v>
          </cell>
          <cell r="AJ96">
            <v>9</v>
          </cell>
          <cell r="AK96">
            <v>2.1462125604994924</v>
          </cell>
          <cell r="AL96">
            <v>2.1462125604994924</v>
          </cell>
        </row>
        <row r="97">
          <cell r="A97" t="str">
            <v>Gastos Financieros CDU - DIGES</v>
          </cell>
          <cell r="B97" t="str">
            <v>DLDINSP</v>
          </cell>
          <cell r="C97" t="str">
            <v>Gastos Financieros CDU - DIGES DLDINSP</v>
          </cell>
          <cell r="K97" t="str">
            <v>DMM,SCB,JAM</v>
          </cell>
          <cell r="L97">
            <v>410</v>
          </cell>
          <cell r="M97" t="str">
            <v>LOC Excel</v>
          </cell>
          <cell r="N97">
            <v>10</v>
          </cell>
          <cell r="O97">
            <v>4.1616186597729685</v>
          </cell>
          <cell r="P97">
            <v>1.7062636505069171</v>
          </cell>
          <cell r="Q97">
            <v>1</v>
          </cell>
          <cell r="R97">
            <v>1.7062636505069171</v>
          </cell>
          <cell r="S97">
            <v>40021</v>
          </cell>
          <cell r="T97">
            <v>11</v>
          </cell>
          <cell r="Z97">
            <v>115.40638730537724</v>
          </cell>
          <cell r="AA97">
            <v>54.099895062968798</v>
          </cell>
          <cell r="AB97">
            <v>0.79985767337057323</v>
          </cell>
          <cell r="AD97">
            <v>40007</v>
          </cell>
          <cell r="AE97">
            <v>40021</v>
          </cell>
          <cell r="AG97">
            <v>39971</v>
          </cell>
          <cell r="AH97">
            <v>1.7062636505069171</v>
          </cell>
          <cell r="AJ97">
            <v>9</v>
          </cell>
          <cell r="AK97">
            <v>0.2998763451296802</v>
          </cell>
          <cell r="AL97">
            <v>1.4063873053772369</v>
          </cell>
        </row>
        <row r="98">
          <cell r="A98" t="str">
            <v>Gastos Financieros CDU - DIGES</v>
          </cell>
          <cell r="B98" t="str">
            <v>CODEINSP</v>
          </cell>
          <cell r="C98" t="str">
            <v>Gastos Financieros CDU - DIGES CODEINSP</v>
          </cell>
          <cell r="K98" t="str">
            <v>DMM,SCB,JAM</v>
          </cell>
          <cell r="L98">
            <v>410</v>
          </cell>
          <cell r="M98" t="str">
            <v>LOC Excel</v>
          </cell>
          <cell r="N98">
            <v>10</v>
          </cell>
          <cell r="O98">
            <v>5.234664781706079</v>
          </cell>
          <cell r="P98">
            <v>2.1462125604994924</v>
          </cell>
          <cell r="Q98">
            <v>1</v>
          </cell>
          <cell r="R98">
            <v>2.1462125604994924</v>
          </cell>
          <cell r="S98">
            <v>40021</v>
          </cell>
          <cell r="T98">
            <v>11</v>
          </cell>
          <cell r="Z98">
            <v>117.55259986587673</v>
          </cell>
          <cell r="AA98">
            <v>55.105990800101694</v>
          </cell>
          <cell r="AB98">
            <v>1.0060957371328971</v>
          </cell>
          <cell r="AD98">
            <v>40007</v>
          </cell>
          <cell r="AE98">
            <v>40021</v>
          </cell>
          <cell r="AG98">
            <v>39971</v>
          </cell>
          <cell r="AH98">
            <v>2.1462125604994924</v>
          </cell>
          <cell r="AJ98">
            <v>11</v>
          </cell>
          <cell r="AK98">
            <v>2.1462125604994924</v>
          </cell>
          <cell r="AL98">
            <v>2.1462125604994924</v>
          </cell>
        </row>
        <row r="99">
          <cell r="A99" t="str">
            <v>Gastos Financieros LAL - DIGES</v>
          </cell>
          <cell r="B99" t="str">
            <v>DLDINSP</v>
          </cell>
          <cell r="C99" t="str">
            <v>Gastos Financieros LAL - DIGES DLDINSP</v>
          </cell>
          <cell r="K99" t="str">
            <v>SCB,JAM,DMM</v>
          </cell>
          <cell r="L99">
            <v>480</v>
          </cell>
          <cell r="M99" t="str">
            <v>LOC Excel</v>
          </cell>
          <cell r="N99">
            <v>10</v>
          </cell>
          <cell r="O99">
            <v>4.1616186597729685</v>
          </cell>
          <cell r="P99">
            <v>1.9975769566910246</v>
          </cell>
          <cell r="Q99">
            <v>1</v>
          </cell>
          <cell r="R99">
            <v>1.9975769566910246</v>
          </cell>
          <cell r="S99">
            <v>40021</v>
          </cell>
          <cell r="T99">
            <v>11</v>
          </cell>
          <cell r="Z99">
            <v>119.55017682256775</v>
          </cell>
          <cell r="AA99">
            <v>56.042409539657484</v>
          </cell>
          <cell r="AB99">
            <v>0.93641873955579302</v>
          </cell>
          <cell r="AD99">
            <v>40007</v>
          </cell>
          <cell r="AE99">
            <v>40021</v>
          </cell>
          <cell r="AG99">
            <v>39971</v>
          </cell>
          <cell r="AH99">
            <v>1.9975769566910246</v>
          </cell>
          <cell r="AJ99">
            <v>11</v>
          </cell>
          <cell r="AK99">
            <v>1.9975769566910246</v>
          </cell>
          <cell r="AL99">
            <v>1.9975769566910246</v>
          </cell>
        </row>
        <row r="100">
          <cell r="A100" t="str">
            <v>Gastos Financieros LAL - DIGES</v>
          </cell>
          <cell r="B100" t="str">
            <v>CODEINSP</v>
          </cell>
          <cell r="C100" t="str">
            <v>Gastos Financieros LAL - DIGES CODEINSP</v>
          </cell>
          <cell r="K100" t="str">
            <v>SCB,JAM,DMM</v>
          </cell>
          <cell r="L100">
            <v>480</v>
          </cell>
          <cell r="M100" t="str">
            <v>LOC Excel</v>
          </cell>
          <cell r="N100">
            <v>10</v>
          </cell>
          <cell r="O100">
            <v>5.234664781706079</v>
          </cell>
          <cell r="P100">
            <v>2.5126390952189177</v>
          </cell>
          <cell r="Q100">
            <v>1</v>
          </cell>
          <cell r="R100">
            <v>2.5126390952189177</v>
          </cell>
          <cell r="S100">
            <v>40021</v>
          </cell>
          <cell r="T100">
            <v>11</v>
          </cell>
          <cell r="Z100">
            <v>122.06281591778666</v>
          </cell>
          <cell r="AA100">
            <v>57.220277719715511</v>
          </cell>
          <cell r="AB100">
            <v>1.1778681800580257</v>
          </cell>
          <cell r="AD100">
            <v>40007</v>
          </cell>
          <cell r="AE100">
            <v>40021</v>
          </cell>
          <cell r="AG100">
            <v>39971</v>
          </cell>
          <cell r="AH100">
            <v>2.5126390952189177</v>
          </cell>
          <cell r="AJ100">
            <v>11</v>
          </cell>
          <cell r="AK100">
            <v>2.5126390952189177</v>
          </cell>
          <cell r="AL100">
            <v>2.5126390952189177</v>
          </cell>
        </row>
        <row r="101">
          <cell r="A101" t="str">
            <v>Gastos Financieros TMH - DIGES</v>
          </cell>
          <cell r="B101" t="str">
            <v>DLDINSP</v>
          </cell>
          <cell r="C101" t="str">
            <v>Gastos Financieros TMH - DIGES DLDINSP</v>
          </cell>
          <cell r="K101" t="str">
            <v>JCM,JAM,DMM</v>
          </cell>
          <cell r="L101">
            <v>480</v>
          </cell>
          <cell r="M101" t="str">
            <v>LOC Excel</v>
          </cell>
          <cell r="N101">
            <v>10</v>
          </cell>
          <cell r="O101">
            <v>4.1616186597729685</v>
          </cell>
          <cell r="P101">
            <v>1.9975769566910246</v>
          </cell>
          <cell r="Q101">
            <v>1</v>
          </cell>
          <cell r="R101">
            <v>1.9975769566910246</v>
          </cell>
          <cell r="S101">
            <v>40021</v>
          </cell>
          <cell r="T101">
            <v>11</v>
          </cell>
          <cell r="Z101">
            <v>124.06039287447769</v>
          </cell>
          <cell r="AA101">
            <v>58.156696459271302</v>
          </cell>
          <cell r="AB101">
            <v>0.93641873955579302</v>
          </cell>
          <cell r="AD101">
            <v>40007</v>
          </cell>
          <cell r="AE101">
            <v>40021</v>
          </cell>
          <cell r="AG101" t="str">
            <v>13/07/2009</v>
          </cell>
          <cell r="AH101">
            <v>1.9975769566910246</v>
          </cell>
          <cell r="AJ101">
            <v>11</v>
          </cell>
          <cell r="AK101">
            <v>1.9975769566910246</v>
          </cell>
          <cell r="AL101">
            <v>1.9975769566910246</v>
          </cell>
        </row>
        <row r="102">
          <cell r="A102" t="str">
            <v>Gastos Financieros TMH - DIGES</v>
          </cell>
          <cell r="B102" t="str">
            <v>CODEINSP</v>
          </cell>
          <cell r="C102" t="str">
            <v>Gastos Financieros TMH - DIGES CODEINSP</v>
          </cell>
          <cell r="K102" t="str">
            <v>JCM,JAM,DMM</v>
          </cell>
          <cell r="L102">
            <v>480</v>
          </cell>
          <cell r="M102" t="str">
            <v>LOC Excel</v>
          </cell>
          <cell r="N102">
            <v>10</v>
          </cell>
          <cell r="O102">
            <v>5.234664781706079</v>
          </cell>
          <cell r="P102">
            <v>2.5126390952189177</v>
          </cell>
          <cell r="Q102">
            <v>1</v>
          </cell>
          <cell r="R102">
            <v>2.5126390952189177</v>
          </cell>
          <cell r="S102">
            <v>40021</v>
          </cell>
          <cell r="T102">
            <v>11</v>
          </cell>
          <cell r="Z102">
            <v>126.5730319696966</v>
          </cell>
          <cell r="AA102">
            <v>59.334564639329329</v>
          </cell>
          <cell r="AB102">
            <v>1.1778681800580257</v>
          </cell>
          <cell r="AD102">
            <v>40007</v>
          </cell>
          <cell r="AE102">
            <v>40021</v>
          </cell>
          <cell r="AG102" t="str">
            <v>13/07/2009</v>
          </cell>
          <cell r="AH102">
            <v>2.5126390952189177</v>
          </cell>
          <cell r="AJ102">
            <v>11</v>
          </cell>
          <cell r="AK102">
            <v>2.5126390952189177</v>
          </cell>
          <cell r="AL102">
            <v>2.5126390952189177</v>
          </cell>
        </row>
        <row r="103">
          <cell r="A103" t="str">
            <v>Generación Gastos Financieros - DIGES</v>
          </cell>
          <cell r="B103" t="str">
            <v>PLAN</v>
          </cell>
          <cell r="C103" t="str">
            <v>Generación Gastos Financieros - DIGES PLAN</v>
          </cell>
          <cell r="K103" t="str">
            <v>JAM</v>
          </cell>
          <cell r="L103">
            <v>1510</v>
          </cell>
          <cell r="M103" t="str">
            <v>LOC</v>
          </cell>
          <cell r="N103">
            <v>15</v>
          </cell>
          <cell r="O103">
            <v>6.7337100344435576</v>
          </cell>
          <cell r="P103">
            <v>6.7786014346731811</v>
          </cell>
          <cell r="Q103">
            <v>1</v>
          </cell>
          <cell r="R103">
            <v>6.7786014346731811</v>
          </cell>
          <cell r="S103">
            <v>40021</v>
          </cell>
          <cell r="T103">
            <v>11</v>
          </cell>
          <cell r="Z103">
            <v>133.35163340436978</v>
          </cell>
          <cell r="AA103">
            <v>62.512219142273999</v>
          </cell>
          <cell r="AB103">
            <v>3.1776545029446726</v>
          </cell>
          <cell r="AD103">
            <v>40021</v>
          </cell>
          <cell r="AE103">
            <v>40021</v>
          </cell>
          <cell r="AG103" t="str">
            <v>13/07/2009</v>
          </cell>
          <cell r="AH103">
            <v>6.7786014346731811</v>
          </cell>
          <cell r="AJ103">
            <v>11</v>
          </cell>
          <cell r="AK103">
            <v>6.7786014346731811</v>
          </cell>
          <cell r="AL103">
            <v>6.7786014346731811</v>
          </cell>
        </row>
        <row r="104">
          <cell r="A104" t="str">
            <v>Generación Gastos Financieros - DIGES</v>
          </cell>
          <cell r="B104" t="str">
            <v>HLD</v>
          </cell>
          <cell r="C104" t="str">
            <v>Generación Gastos Financieros - DIGES HLD</v>
          </cell>
          <cell r="K104" t="str">
            <v>JAM</v>
          </cell>
          <cell r="L104">
            <v>1510</v>
          </cell>
          <cell r="M104" t="str">
            <v>LOC</v>
          </cell>
          <cell r="N104">
            <v>15</v>
          </cell>
          <cell r="O104">
            <v>7.2412326212042677</v>
          </cell>
          <cell r="P104">
            <v>7.2895075053456297</v>
          </cell>
          <cell r="Q104">
            <v>1</v>
          </cell>
          <cell r="R104">
            <v>7.2895075053456297</v>
          </cell>
          <cell r="S104">
            <v>40028</v>
          </cell>
          <cell r="T104">
            <v>12</v>
          </cell>
          <cell r="Z104">
            <v>140.6411409097154</v>
          </cell>
          <cell r="AA104">
            <v>65.92937481543791</v>
          </cell>
          <cell r="AB104">
            <v>3.4171556731639172</v>
          </cell>
          <cell r="AD104">
            <v>40021</v>
          </cell>
          <cell r="AE104">
            <v>40028</v>
          </cell>
          <cell r="AG104" t="str">
            <v>13/07/2009</v>
          </cell>
          <cell r="AH104">
            <v>7.2895075053456297</v>
          </cell>
          <cell r="AJ104">
            <v>11</v>
          </cell>
          <cell r="AK104">
            <v>0.64836659563022625</v>
          </cell>
          <cell r="AL104">
            <v>6.6411409097154035</v>
          </cell>
        </row>
        <row r="105">
          <cell r="A105" t="str">
            <v>Generación Gastos Financieros - DIGES</v>
          </cell>
          <cell r="B105" t="str">
            <v>HLD</v>
          </cell>
          <cell r="C105" t="str">
            <v>Generación Gastos Financieros - DIGES HLDR</v>
          </cell>
          <cell r="K105" t="str">
            <v>JAM</v>
          </cell>
          <cell r="L105">
            <v>1510</v>
          </cell>
          <cell r="M105" t="str">
            <v>LOC</v>
          </cell>
          <cell r="N105">
            <v>15</v>
          </cell>
          <cell r="O105">
            <v>2.6872096496848563</v>
          </cell>
          <cell r="P105">
            <v>2.7051243806827556</v>
          </cell>
          <cell r="Q105">
            <v>1</v>
          </cell>
          <cell r="R105">
            <v>2.7051243806827556</v>
          </cell>
          <cell r="S105">
            <v>40028</v>
          </cell>
          <cell r="T105">
            <v>12</v>
          </cell>
          <cell r="Z105">
            <v>143.34626529039815</v>
          </cell>
          <cell r="AA105">
            <v>67.197475728604587</v>
          </cell>
          <cell r="AB105">
            <v>1.2681009131666725</v>
          </cell>
          <cell r="AD105">
            <v>40021</v>
          </cell>
          <cell r="AE105">
            <v>40028</v>
          </cell>
          <cell r="AG105" t="str">
            <v>27/07/2009</v>
          </cell>
          <cell r="AH105">
            <v>2.7051243806827556</v>
          </cell>
          <cell r="AJ105">
            <v>12</v>
          </cell>
          <cell r="AK105">
            <v>2.7051243806827556</v>
          </cell>
          <cell r="AL105">
            <v>2.7051243806827556</v>
          </cell>
        </row>
        <row r="106">
          <cell r="A106" t="str">
            <v>Generación Gastos Financieros - DIGES</v>
          </cell>
          <cell r="B106" t="str">
            <v>HLDINSP</v>
          </cell>
          <cell r="C106" t="str">
            <v>Generación Gastos Financieros - DIGES HLDINSP</v>
          </cell>
          <cell r="K106" t="str">
            <v>JAM,JCM,SCB</v>
          </cell>
          <cell r="L106">
            <v>1510</v>
          </cell>
          <cell r="M106" t="str">
            <v>LOC</v>
          </cell>
          <cell r="N106">
            <v>15</v>
          </cell>
          <cell r="O106">
            <v>1.848885360907883</v>
          </cell>
          <cell r="P106">
            <v>1.8612112633139355</v>
          </cell>
          <cell r="Q106">
            <v>1</v>
          </cell>
          <cell r="R106">
            <v>1.8612112633139355</v>
          </cell>
          <cell r="S106">
            <v>40028</v>
          </cell>
          <cell r="T106">
            <v>12</v>
          </cell>
          <cell r="Z106">
            <v>145.2074765537121</v>
          </cell>
          <cell r="AA106">
            <v>68.069969326111107</v>
          </cell>
          <cell r="AB106">
            <v>0.87249359750652122</v>
          </cell>
          <cell r="AD106">
            <v>40021</v>
          </cell>
          <cell r="AE106">
            <v>40028</v>
          </cell>
          <cell r="AG106" t="str">
            <v>27/07/2009</v>
          </cell>
          <cell r="AH106">
            <v>1.8612112633139355</v>
          </cell>
          <cell r="AJ106">
            <v>12</v>
          </cell>
          <cell r="AK106">
            <v>1.8612112633139355</v>
          </cell>
          <cell r="AL106">
            <v>1.8612112633139355</v>
          </cell>
        </row>
        <row r="107">
          <cell r="A107" t="str">
            <v>Generación Gastos Financieros - DIGES</v>
          </cell>
          <cell r="B107" t="str">
            <v>DLD</v>
          </cell>
          <cell r="C107" t="str">
            <v>Generación Gastos Financieros - DIGES DLD</v>
          </cell>
          <cell r="K107" t="str">
            <v>JAM</v>
          </cell>
          <cell r="L107">
            <v>300</v>
          </cell>
          <cell r="M107" t="str">
            <v>LOC</v>
          </cell>
          <cell r="N107">
            <v>15</v>
          </cell>
          <cell r="O107">
            <v>18.774493401045238</v>
          </cell>
          <cell r="P107">
            <v>3.7548986802090472</v>
          </cell>
          <cell r="Q107">
            <v>1</v>
          </cell>
          <cell r="R107">
            <v>3.7548986802090472</v>
          </cell>
          <cell r="S107">
            <v>40028</v>
          </cell>
          <cell r="T107">
            <v>12</v>
          </cell>
          <cell r="Z107">
            <v>148.96237523392114</v>
          </cell>
          <cell r="AA107">
            <v>69.830180604832279</v>
          </cell>
          <cell r="AB107">
            <v>1.7602112787211774</v>
          </cell>
          <cell r="AD107">
            <v>40021</v>
          </cell>
          <cell r="AE107">
            <v>40028</v>
          </cell>
          <cell r="AG107" t="str">
            <v>27/07/2009</v>
          </cell>
          <cell r="AH107">
            <v>3.7548986802090472</v>
          </cell>
          <cell r="AJ107">
            <v>12</v>
          </cell>
          <cell r="AK107">
            <v>3.7548986802090472</v>
          </cell>
          <cell r="AL107">
            <v>3.7548986802090472</v>
          </cell>
        </row>
        <row r="108">
          <cell r="A108" t="str">
            <v>Generación Gastos Financieros - DIGES</v>
          </cell>
          <cell r="B108" t="str">
            <v>DLD</v>
          </cell>
          <cell r="C108" t="str">
            <v>Generación Gastos Financieros2 - DIGES DLD</v>
          </cell>
          <cell r="K108" t="str">
            <v>JAM</v>
          </cell>
          <cell r="L108">
            <v>600</v>
          </cell>
          <cell r="M108" t="str">
            <v>LOC</v>
          </cell>
          <cell r="N108">
            <v>15</v>
          </cell>
          <cell r="O108">
            <v>18.774493401045238</v>
          </cell>
          <cell r="P108">
            <v>7.5097973604180943</v>
          </cell>
          <cell r="Q108">
            <v>1</v>
          </cell>
          <cell r="R108">
            <v>7.5097973604180943</v>
          </cell>
          <cell r="S108">
            <v>40035</v>
          </cell>
          <cell r="T108">
            <v>13</v>
          </cell>
          <cell r="Z108">
            <v>156.47217259433924</v>
          </cell>
          <cell r="AA108">
            <v>73.350603162274638</v>
          </cell>
          <cell r="AB108">
            <v>3.5204225574423549</v>
          </cell>
          <cell r="AD108">
            <v>40028</v>
          </cell>
          <cell r="AE108">
            <v>40035</v>
          </cell>
          <cell r="AG108" t="str">
            <v>27/07/2009</v>
          </cell>
          <cell r="AH108">
            <v>7.5097973604180943</v>
          </cell>
          <cell r="AJ108">
            <v>12</v>
          </cell>
          <cell r="AK108">
            <v>5.0376247660788529</v>
          </cell>
          <cell r="AL108">
            <v>2.4721725943392414</v>
          </cell>
        </row>
        <row r="109">
          <cell r="A109" t="str">
            <v>Generación Gastos Financieros - DIGES</v>
          </cell>
          <cell r="B109" t="str">
            <v>DLD</v>
          </cell>
          <cell r="C109" t="str">
            <v>Generación Gastos Financieros3 - DIGES DLD</v>
          </cell>
          <cell r="K109" t="str">
            <v>JAM</v>
          </cell>
          <cell r="L109">
            <v>610</v>
          </cell>
          <cell r="M109" t="str">
            <v>LOC</v>
          </cell>
          <cell r="N109">
            <v>15</v>
          </cell>
          <cell r="O109">
            <v>18.774493401045238</v>
          </cell>
          <cell r="P109">
            <v>7.6349606497583968</v>
          </cell>
          <cell r="Q109">
            <v>1</v>
          </cell>
          <cell r="R109">
            <v>7.6349606497583968</v>
          </cell>
          <cell r="S109">
            <v>40035</v>
          </cell>
          <cell r="T109">
            <v>13</v>
          </cell>
          <cell r="Z109">
            <v>164.10713324409764</v>
          </cell>
          <cell r="AA109">
            <v>76.929699429007698</v>
          </cell>
          <cell r="AB109">
            <v>3.5790962667330608</v>
          </cell>
          <cell r="AD109">
            <v>40028</v>
          </cell>
          <cell r="AE109">
            <v>40035</v>
          </cell>
          <cell r="AG109">
            <v>39880</v>
          </cell>
          <cell r="AH109">
            <v>7.6349606497583968</v>
          </cell>
          <cell r="AJ109">
            <v>13</v>
          </cell>
          <cell r="AK109">
            <v>7.6349606497583968</v>
          </cell>
          <cell r="AL109">
            <v>7.6349606497583968</v>
          </cell>
        </row>
        <row r="110">
          <cell r="A110" t="str">
            <v>Generación Gastos Financieros - DIGES</v>
          </cell>
          <cell r="B110" t="str">
            <v>TD</v>
          </cell>
          <cell r="C110" t="str">
            <v>Generación Gastos Financieros - DIGES TD</v>
          </cell>
          <cell r="K110" t="str">
            <v>JAM</v>
          </cell>
          <cell r="L110">
            <v>1510</v>
          </cell>
          <cell r="M110" t="str">
            <v>LOC</v>
          </cell>
          <cell r="N110">
            <v>15</v>
          </cell>
          <cell r="O110">
            <v>2.1614888736650881</v>
          </cell>
          <cell r="P110">
            <v>2.1758987994895223</v>
          </cell>
          <cell r="Q110">
            <v>1</v>
          </cell>
          <cell r="R110">
            <v>2.1758987994895223</v>
          </cell>
          <cell r="S110">
            <v>40035</v>
          </cell>
          <cell r="T110">
            <v>13</v>
          </cell>
          <cell r="Z110">
            <v>166.28303204358716</v>
          </cell>
          <cell r="AA110">
            <v>77.949711401209328</v>
          </cell>
          <cell r="AB110">
            <v>1.0200119722016299</v>
          </cell>
          <cell r="AD110">
            <v>40028</v>
          </cell>
          <cell r="AE110">
            <v>40035</v>
          </cell>
          <cell r="AG110">
            <v>39880</v>
          </cell>
          <cell r="AH110">
            <v>2.1758987994895223</v>
          </cell>
          <cell r="AJ110">
            <v>13</v>
          </cell>
          <cell r="AK110">
            <v>2.1758987994895223</v>
          </cell>
          <cell r="AL110">
            <v>2.1758987994895223</v>
          </cell>
        </row>
        <row r="111">
          <cell r="A111" t="str">
            <v>Generación Gastos Financieros - DIGES</v>
          </cell>
          <cell r="B111" t="str">
            <v>DLDR</v>
          </cell>
          <cell r="C111" t="str">
            <v>Generación Gastos Financieros - DIGES DLDR</v>
          </cell>
          <cell r="K111" t="str">
            <v>JAM</v>
          </cell>
          <cell r="L111">
            <v>1510</v>
          </cell>
          <cell r="M111" t="str">
            <v>LOC</v>
          </cell>
          <cell r="N111">
            <v>15</v>
          </cell>
          <cell r="O111">
            <v>7.2586412370546398</v>
          </cell>
          <cell r="P111">
            <v>7.3070321786350041</v>
          </cell>
          <cell r="Q111">
            <v>1</v>
          </cell>
          <cell r="R111">
            <v>7.3070321786350041</v>
          </cell>
          <cell r="S111">
            <v>40035</v>
          </cell>
          <cell r="T111">
            <v>13</v>
          </cell>
          <cell r="Z111">
            <v>173.59006422222217</v>
          </cell>
          <cell r="AA111">
            <v>81.375082243464874</v>
          </cell>
          <cell r="AB111">
            <v>3.4253708422555484</v>
          </cell>
          <cell r="AD111">
            <v>40028</v>
          </cell>
          <cell r="AE111">
            <v>40035</v>
          </cell>
          <cell r="AG111">
            <v>39880</v>
          </cell>
          <cell r="AH111">
            <v>7.3070321786350041</v>
          </cell>
          <cell r="AJ111">
            <v>13</v>
          </cell>
          <cell r="AK111">
            <v>7.3070321786350041</v>
          </cell>
          <cell r="AL111">
            <v>7.3070321786350041</v>
          </cell>
        </row>
        <row r="112">
          <cell r="A112" t="str">
            <v>Generación Gastos Financieros - DIGES</v>
          </cell>
          <cell r="B112" t="str">
            <v>DLDINSP</v>
          </cell>
          <cell r="C112" t="str">
            <v>Generación Gastos Financieros - DIGES DLDINSP</v>
          </cell>
          <cell r="K112" t="str">
            <v>JAM,JCM,SCB</v>
          </cell>
          <cell r="L112">
            <v>1510</v>
          </cell>
          <cell r="M112" t="str">
            <v>LOC</v>
          </cell>
          <cell r="N112">
            <v>15</v>
          </cell>
          <cell r="O112">
            <v>6.5061130363706923</v>
          </cell>
          <cell r="P112">
            <v>6.54948712327983</v>
          </cell>
          <cell r="Q112">
            <v>1</v>
          </cell>
          <cell r="R112">
            <v>6.54948712327983</v>
          </cell>
          <cell r="S112">
            <v>40042</v>
          </cell>
          <cell r="T112">
            <v>14</v>
          </cell>
          <cell r="Z112">
            <v>180.13955134550199</v>
          </cell>
          <cell r="AA112">
            <v>84.445333157290989</v>
          </cell>
          <cell r="AB112">
            <v>3.0702509138261083</v>
          </cell>
          <cell r="AD112">
            <v>40035</v>
          </cell>
          <cell r="AE112">
            <v>40042</v>
          </cell>
          <cell r="AG112">
            <v>39880</v>
          </cell>
          <cell r="AH112">
            <v>6.54948712327983</v>
          </cell>
          <cell r="AJ112">
            <v>13</v>
          </cell>
          <cell r="AK112">
            <v>0.40993577777784473</v>
          </cell>
          <cell r="AL112">
            <v>6.1395513455019852</v>
          </cell>
        </row>
        <row r="113">
          <cell r="A113" t="str">
            <v>Generación Gastos Financieros - DIGES</v>
          </cell>
          <cell r="B113" t="str">
            <v>CODE</v>
          </cell>
          <cell r="C113" t="str">
            <v>Generación Gastos Financieros - DIGES CODE</v>
          </cell>
          <cell r="K113" t="str">
            <v>JAM</v>
          </cell>
          <cell r="L113">
            <v>1510</v>
          </cell>
          <cell r="M113" t="str">
            <v>LOC</v>
          </cell>
          <cell r="N113">
            <v>15</v>
          </cell>
          <cell r="O113">
            <v>7.741155036116651</v>
          </cell>
          <cell r="P113">
            <v>7.792762736357429</v>
          </cell>
          <cell r="Q113">
            <v>1</v>
          </cell>
          <cell r="R113">
            <v>7.792762736357429</v>
          </cell>
          <cell r="S113">
            <v>40042</v>
          </cell>
          <cell r="T113">
            <v>14</v>
          </cell>
          <cell r="Z113">
            <v>187.9323140818594</v>
          </cell>
          <cell r="AA113">
            <v>88.098403460687507</v>
          </cell>
          <cell r="AB113">
            <v>3.6530703033965191</v>
          </cell>
          <cell r="AD113">
            <v>40035</v>
          </cell>
          <cell r="AE113">
            <v>40042</v>
          </cell>
          <cell r="AG113">
            <v>40094</v>
          </cell>
          <cell r="AH113">
            <v>7.792762736357429</v>
          </cell>
          <cell r="AJ113">
            <v>14</v>
          </cell>
          <cell r="AK113">
            <v>7.792762736357429</v>
          </cell>
          <cell r="AL113">
            <v>7.792762736357429</v>
          </cell>
        </row>
        <row r="114">
          <cell r="A114" t="str">
            <v>Generación Gastos Financieros - DIGES</v>
          </cell>
          <cell r="B114" t="str">
            <v>CR</v>
          </cell>
          <cell r="C114" t="str">
            <v>Generación Gastos Financieros - DIGES CR</v>
          </cell>
          <cell r="K114" t="str">
            <v>JAM</v>
          </cell>
          <cell r="L114">
            <v>1510</v>
          </cell>
          <cell r="M114" t="str">
            <v>LOC</v>
          </cell>
          <cell r="N114">
            <v>15</v>
          </cell>
          <cell r="O114">
            <v>4.1462737518565014</v>
          </cell>
          <cell r="P114">
            <v>4.173915576868878</v>
          </cell>
          <cell r="Q114">
            <v>1</v>
          </cell>
          <cell r="R114">
            <v>4.173915576868878</v>
          </cell>
          <cell r="S114">
            <v>40042</v>
          </cell>
          <cell r="T114">
            <v>14</v>
          </cell>
          <cell r="Z114">
            <v>192.10622965872827</v>
          </cell>
          <cell r="AA114">
            <v>90.055040350401285</v>
          </cell>
          <cell r="AB114">
            <v>1.9566368897137802</v>
          </cell>
          <cell r="AD114">
            <v>40035</v>
          </cell>
          <cell r="AE114">
            <v>40042</v>
          </cell>
          <cell r="AG114">
            <v>40094</v>
          </cell>
          <cell r="AH114">
            <v>4.173915576868878</v>
          </cell>
          <cell r="AJ114">
            <v>14</v>
          </cell>
          <cell r="AK114">
            <v>4.173915576868878</v>
          </cell>
          <cell r="AL114">
            <v>4.173915576868878</v>
          </cell>
        </row>
        <row r="115">
          <cell r="A115" t="str">
            <v>Generación Gastos Financieros - DIGES</v>
          </cell>
          <cell r="B115" t="str">
            <v>COMPILE</v>
          </cell>
          <cell r="C115" t="str">
            <v>Generación Gastos Financieros - DIGES COMPILE</v>
          </cell>
          <cell r="K115" t="str">
            <v>JAM</v>
          </cell>
          <cell r="L115">
            <v>1510</v>
          </cell>
          <cell r="M115" t="str">
            <v>LOC</v>
          </cell>
          <cell r="N115">
            <v>15</v>
          </cell>
          <cell r="O115">
            <v>0.10973803685450305</v>
          </cell>
          <cell r="P115">
            <v>0.11046962376686642</v>
          </cell>
          <cell r="Q115">
            <v>1</v>
          </cell>
          <cell r="R115">
            <v>0.11046962376686642</v>
          </cell>
          <cell r="S115">
            <v>40042</v>
          </cell>
          <cell r="T115">
            <v>14</v>
          </cell>
          <cell r="Z115">
            <v>192.21669928249514</v>
          </cell>
          <cell r="AA115">
            <v>90.106826002763995</v>
          </cell>
          <cell r="AB115">
            <v>5.1785652362715068E-2</v>
          </cell>
          <cell r="AD115">
            <v>40035</v>
          </cell>
          <cell r="AE115">
            <v>40042</v>
          </cell>
          <cell r="AG115">
            <v>40094</v>
          </cell>
          <cell r="AH115">
            <v>0.11046962376686642</v>
          </cell>
          <cell r="AJ115">
            <v>14</v>
          </cell>
          <cell r="AK115">
            <v>0.11046962376686642</v>
          </cell>
          <cell r="AL115">
            <v>0.11046962376686642</v>
          </cell>
        </row>
        <row r="116">
          <cell r="A116" t="str">
            <v>Generación Gastos Financieros - DIGES</v>
          </cell>
          <cell r="B116" t="str">
            <v>CODEINSP</v>
          </cell>
          <cell r="C116" t="str">
            <v>Generación Gastos Financieros - DIGES CODEINSP</v>
          </cell>
          <cell r="K116" t="str">
            <v>JAM,JCM,SCB</v>
          </cell>
          <cell r="L116">
            <v>1510</v>
          </cell>
          <cell r="M116" t="str">
            <v>LOC</v>
          </cell>
          <cell r="N116">
            <v>15</v>
          </cell>
          <cell r="O116">
            <v>3.7133172955632947</v>
          </cell>
          <cell r="P116">
            <v>3.7380727442003838</v>
          </cell>
          <cell r="Q116">
            <v>1</v>
          </cell>
          <cell r="R116">
            <v>3.7380727442003838</v>
          </cell>
          <cell r="S116">
            <v>40049</v>
          </cell>
          <cell r="T116">
            <v>15</v>
          </cell>
          <cell r="Z116">
            <v>195.95477202669554</v>
          </cell>
          <cell r="AA116">
            <v>91.859149664571945</v>
          </cell>
          <cell r="AB116">
            <v>1.7523236618079454</v>
          </cell>
          <cell r="AD116">
            <v>40035</v>
          </cell>
          <cell r="AE116">
            <v>40049</v>
          </cell>
          <cell r="AG116">
            <v>40094</v>
          </cell>
          <cell r="AH116">
            <v>3.7380727442003838</v>
          </cell>
          <cell r="AJ116">
            <v>14</v>
          </cell>
          <cell r="AK116">
            <v>1.7833007175048472</v>
          </cell>
          <cell r="AL116">
            <v>1.9547720266955366</v>
          </cell>
        </row>
        <row r="117">
          <cell r="A117" t="str">
            <v>Generación Gastos Financieros - DIGES</v>
          </cell>
          <cell r="B117" t="str">
            <v>UT</v>
          </cell>
          <cell r="C117" t="str">
            <v>Generación Gastos Financieros - DIGES UT</v>
          </cell>
          <cell r="K117" t="str">
            <v>JAM</v>
          </cell>
          <cell r="L117">
            <v>1510</v>
          </cell>
          <cell r="M117" t="str">
            <v>LOC</v>
          </cell>
          <cell r="N117">
            <v>15</v>
          </cell>
          <cell r="O117">
            <v>5.0101177287730909</v>
          </cell>
          <cell r="P117">
            <v>5.0435185136315788</v>
          </cell>
          <cell r="Q117">
            <v>1</v>
          </cell>
          <cell r="R117">
            <v>5.0435185136315788</v>
          </cell>
          <cell r="S117">
            <v>40049</v>
          </cell>
          <cell r="T117">
            <v>15</v>
          </cell>
          <cell r="Z117">
            <v>200.9982905403271</v>
          </cell>
          <cell r="AA117">
            <v>94.223436674212138</v>
          </cell>
          <cell r="AB117">
            <v>2.3642870096401976</v>
          </cell>
          <cell r="AD117">
            <v>40042</v>
          </cell>
          <cell r="AE117">
            <v>40049</v>
          </cell>
          <cell r="AG117">
            <v>40094</v>
          </cell>
          <cell r="AH117">
            <v>5.0435185136315788</v>
          </cell>
          <cell r="AJ117">
            <v>15</v>
          </cell>
          <cell r="AK117">
            <v>5.0435185136315788</v>
          </cell>
          <cell r="AL117">
            <v>5.0435185136315788</v>
          </cell>
        </row>
        <row r="118">
          <cell r="A118" t="str">
            <v>Generación Gastos Financieros - DIGES</v>
          </cell>
          <cell r="B118" t="str">
            <v>PM</v>
          </cell>
          <cell r="C118" t="str">
            <v>Generación Gastos Financieros - DIGES PM</v>
          </cell>
          <cell r="K118" t="str">
            <v>JAM</v>
          </cell>
          <cell r="L118">
            <v>1510</v>
          </cell>
          <cell r="M118" t="str">
            <v>LOC</v>
          </cell>
          <cell r="N118">
            <v>15</v>
          </cell>
          <cell r="O118">
            <v>1.9309925507760097</v>
          </cell>
          <cell r="P118">
            <v>1.9438658344478497</v>
          </cell>
          <cell r="Q118">
            <v>1</v>
          </cell>
          <cell r="R118">
            <v>1.9438658344478497</v>
          </cell>
          <cell r="S118">
            <v>40049</v>
          </cell>
          <cell r="T118">
            <v>15</v>
          </cell>
          <cell r="Z118">
            <v>202.94215637477495</v>
          </cell>
          <cell r="AA118">
            <v>95.134676858707707</v>
          </cell>
          <cell r="AB118">
            <v>0.91124018449556832</v>
          </cell>
          <cell r="AD118">
            <v>40042</v>
          </cell>
          <cell r="AE118">
            <v>40049</v>
          </cell>
          <cell r="AG118" t="str">
            <v>17/08/2009</v>
          </cell>
          <cell r="AH118">
            <v>1.9438658344478497</v>
          </cell>
          <cell r="AJ118">
            <v>15</v>
          </cell>
          <cell r="AK118">
            <v>1.9438658344478497</v>
          </cell>
          <cell r="AL118">
            <v>1.9438658344478497</v>
          </cell>
        </row>
        <row r="119">
          <cell r="A119" t="str">
            <v>Ajustes Validacion Facturas CFE - DIGES</v>
          </cell>
          <cell r="B119" t="str">
            <v>HLDINSP</v>
          </cell>
          <cell r="C119" t="str">
            <v>Ajustes Validacion Facturas CFE - DIGES HLDINSP</v>
          </cell>
          <cell r="K119" t="str">
            <v>DMM,JCM,JAM</v>
          </cell>
          <cell r="L119">
            <v>430</v>
          </cell>
          <cell r="M119" t="str">
            <v>LOC</v>
          </cell>
          <cell r="N119">
            <v>5</v>
          </cell>
          <cell r="O119">
            <v>1.848885360907883</v>
          </cell>
          <cell r="P119">
            <v>1.5900414103807794</v>
          </cell>
          <cell r="Q119">
            <v>1</v>
          </cell>
          <cell r="R119">
            <v>1.5900414103807794</v>
          </cell>
          <cell r="S119">
            <v>40049</v>
          </cell>
          <cell r="T119">
            <v>15</v>
          </cell>
          <cell r="Z119">
            <v>204.53219778515574</v>
          </cell>
          <cell r="AA119">
            <v>95.880052183729831</v>
          </cell>
          <cell r="AB119">
            <v>0.74537532502212744</v>
          </cell>
          <cell r="AD119">
            <v>40042</v>
          </cell>
          <cell r="AE119">
            <v>40049</v>
          </cell>
          <cell r="AG119" t="str">
            <v>17/08/2009</v>
          </cell>
          <cell r="AH119">
            <v>1.5900414103807794</v>
          </cell>
          <cell r="AJ119">
            <v>15</v>
          </cell>
          <cell r="AK119">
            <v>1.5900414103807794</v>
          </cell>
          <cell r="AL119">
            <v>1.5900414103807794</v>
          </cell>
        </row>
        <row r="120">
          <cell r="A120" t="str">
            <v>Ajustes Validacion Facturas CFE - DIGES</v>
          </cell>
          <cell r="B120" t="str">
            <v>DLDINSP</v>
          </cell>
          <cell r="C120" t="str">
            <v>Ajustes Validacion Facturas CFE - DIGES DLDINSP</v>
          </cell>
          <cell r="K120" t="str">
            <v>DMM,JCM,JAM</v>
          </cell>
          <cell r="L120">
            <v>430</v>
          </cell>
          <cell r="M120" t="str">
            <v>LOC</v>
          </cell>
          <cell r="N120">
            <v>5</v>
          </cell>
          <cell r="O120">
            <v>6.5061130363706923</v>
          </cell>
          <cell r="P120">
            <v>5.5952572112787946</v>
          </cell>
          <cell r="Q120">
            <v>1</v>
          </cell>
          <cell r="R120">
            <v>5.5952572112787946</v>
          </cell>
          <cell r="S120">
            <v>40049</v>
          </cell>
          <cell r="T120">
            <v>15</v>
          </cell>
          <cell r="Z120">
            <v>210.12745499643455</v>
          </cell>
          <cell r="AA120">
            <v>98.50298177236273</v>
          </cell>
          <cell r="AB120">
            <v>2.6229295886329003</v>
          </cell>
          <cell r="AD120">
            <v>40042</v>
          </cell>
          <cell r="AE120">
            <v>40049</v>
          </cell>
          <cell r="AG120" t="str">
            <v>17/08/2009</v>
          </cell>
          <cell r="AH120">
            <v>5.5952572112787946</v>
          </cell>
          <cell r="AJ120">
            <v>15</v>
          </cell>
          <cell r="AK120">
            <v>5.5952572112787946</v>
          </cell>
          <cell r="AL120">
            <v>5.5952572112787946</v>
          </cell>
        </row>
        <row r="121">
          <cell r="A121" t="str">
            <v>Ajustes Validacion Facturas CFE - DIGES</v>
          </cell>
          <cell r="B121" t="str">
            <v>CODEINSP</v>
          </cell>
          <cell r="C121" t="str">
            <v>Ajustes Validacion Facturas CFE - DIGES CODEINSP</v>
          </cell>
          <cell r="K121" t="str">
            <v>DMM,JCM,JAM</v>
          </cell>
          <cell r="L121">
            <v>430</v>
          </cell>
          <cell r="M121" t="str">
            <v>LOC</v>
          </cell>
          <cell r="N121">
            <v>5</v>
          </cell>
          <cell r="O121">
            <v>3.7133172955632947</v>
          </cell>
          <cell r="P121">
            <v>3.193452874184433</v>
          </cell>
          <cell r="Q121">
            <v>1</v>
          </cell>
          <cell r="R121">
            <v>3.193452874184433</v>
          </cell>
          <cell r="S121">
            <v>40049</v>
          </cell>
          <cell r="T121">
            <v>15</v>
          </cell>
          <cell r="Z121">
            <v>213.32090787061898</v>
          </cell>
          <cell r="AA121">
            <v>100</v>
          </cell>
          <cell r="AB121">
            <v>1.4970182276372508</v>
          </cell>
          <cell r="AD121">
            <v>40042</v>
          </cell>
          <cell r="AE121">
            <v>40049</v>
          </cell>
          <cell r="AG121" t="str">
            <v>17/08/2009</v>
          </cell>
          <cell r="AH121">
            <v>3.193452874184433</v>
          </cell>
          <cell r="AJ121">
            <v>15</v>
          </cell>
          <cell r="AK121">
            <v>3.193452874184433</v>
          </cell>
          <cell r="AL121">
            <v>3.193452874184433</v>
          </cell>
        </row>
        <row r="122">
          <cell r="A122" t="str">
            <v>GENERALES</v>
          </cell>
          <cell r="B122" t="str">
            <v>MGMT</v>
          </cell>
          <cell r="C122" t="str">
            <v>Fin Desarrollo JAM</v>
          </cell>
          <cell r="K122" t="str">
            <v>JAM</v>
          </cell>
          <cell r="Q122">
            <v>1</v>
          </cell>
          <cell r="R122">
            <v>0</v>
          </cell>
          <cell r="S122">
            <v>40049</v>
          </cell>
          <cell r="T122">
            <v>15</v>
          </cell>
          <cell r="Z122">
            <v>213.32090787061898</v>
          </cell>
          <cell r="AA122">
            <v>100</v>
          </cell>
          <cell r="AB122">
            <v>0</v>
          </cell>
          <cell r="AD122">
            <v>40042</v>
          </cell>
          <cell r="AE122">
            <v>40049</v>
          </cell>
          <cell r="AF122" t="str">
            <v>17/08/2009</v>
          </cell>
          <cell r="AG122" t="str">
            <v>17/08/2009</v>
          </cell>
          <cell r="AH122">
            <v>0</v>
          </cell>
          <cell r="AJ122">
            <v>15</v>
          </cell>
          <cell r="AK122">
            <v>0</v>
          </cell>
          <cell r="AL122">
            <v>0</v>
          </cell>
        </row>
        <row r="123">
          <cell r="A123" t="str">
            <v>Ajustes IndiceEdit - DIGES</v>
          </cell>
          <cell r="B123" t="str">
            <v>PLAN</v>
          </cell>
          <cell r="C123" t="str">
            <v>Ajustes IndiceEdit - DIGES PLAN</v>
          </cell>
          <cell r="K123" t="str">
            <v>DMM</v>
          </cell>
          <cell r="L123">
            <v>150</v>
          </cell>
          <cell r="M123" t="str">
            <v>LOC</v>
          </cell>
          <cell r="N123">
            <v>5</v>
          </cell>
          <cell r="O123">
            <v>6.7337100344435576</v>
          </cell>
          <cell r="P123">
            <v>2.0201130103330671</v>
          </cell>
          <cell r="Q123">
            <v>0</v>
          </cell>
          <cell r="R123">
            <v>0</v>
          </cell>
          <cell r="S123">
            <v>40049</v>
          </cell>
          <cell r="T123">
            <v>15</v>
          </cell>
          <cell r="Z123">
            <v>213.32090787061898</v>
          </cell>
          <cell r="AA123">
            <v>100</v>
          </cell>
          <cell r="AB123">
            <v>0</v>
          </cell>
          <cell r="AD123">
            <v>40042</v>
          </cell>
          <cell r="AE123">
            <v>40049</v>
          </cell>
          <cell r="AG123" t="str">
            <v>17/08/2009</v>
          </cell>
          <cell r="AH123">
            <v>0</v>
          </cell>
          <cell r="AJ123">
            <v>15</v>
          </cell>
          <cell r="AK123">
            <v>0</v>
          </cell>
          <cell r="AL123">
            <v>0</v>
          </cell>
        </row>
        <row r="124">
          <cell r="A124" t="str">
            <v>Ajustes IndiceEdit - DIGES</v>
          </cell>
          <cell r="B124" t="str">
            <v>HLD</v>
          </cell>
          <cell r="C124" t="str">
            <v>Ajustes IndiceEdit - DIGES HLD</v>
          </cell>
          <cell r="K124" t="str">
            <v>DMM</v>
          </cell>
          <cell r="L124">
            <v>150</v>
          </cell>
          <cell r="M124" t="str">
            <v>LOC</v>
          </cell>
          <cell r="N124">
            <v>5</v>
          </cell>
          <cell r="O124">
            <v>7.2412326212042677</v>
          </cell>
          <cell r="P124">
            <v>2.1723697863612803</v>
          </cell>
          <cell r="Q124">
            <v>0</v>
          </cell>
          <cell r="R124">
            <v>0</v>
          </cell>
          <cell r="S124">
            <v>40049</v>
          </cell>
          <cell r="T124">
            <v>15</v>
          </cell>
          <cell r="Z124">
            <v>213.32090787061898</v>
          </cell>
          <cell r="AA124">
            <v>100</v>
          </cell>
          <cell r="AB124">
            <v>0</v>
          </cell>
          <cell r="AD124">
            <v>40042</v>
          </cell>
          <cell r="AE124">
            <v>40049</v>
          </cell>
          <cell r="AG124" t="str">
            <v>17/08/2009</v>
          </cell>
          <cell r="AH124">
            <v>0</v>
          </cell>
          <cell r="AJ124">
            <v>15</v>
          </cell>
          <cell r="AK124">
            <v>0</v>
          </cell>
          <cell r="AL124">
            <v>0</v>
          </cell>
        </row>
        <row r="125">
          <cell r="A125" t="str">
            <v>Ajustes IndiceEdit - DIGES</v>
          </cell>
          <cell r="B125" t="str">
            <v>HLD</v>
          </cell>
          <cell r="C125" t="str">
            <v>Ajustes IndiceEdit - DIGES HLDR</v>
          </cell>
          <cell r="K125" t="str">
            <v>DMM</v>
          </cell>
          <cell r="L125">
            <v>150</v>
          </cell>
          <cell r="M125" t="str">
            <v>LOC</v>
          </cell>
          <cell r="N125">
            <v>5</v>
          </cell>
          <cell r="O125">
            <v>2.6872096496848563</v>
          </cell>
          <cell r="P125">
            <v>0.80616289490545678</v>
          </cell>
          <cell r="Q125">
            <v>0</v>
          </cell>
          <cell r="R125">
            <v>0</v>
          </cell>
          <cell r="S125">
            <v>40049</v>
          </cell>
          <cell r="T125">
            <v>15</v>
          </cell>
          <cell r="Z125">
            <v>213.32090787061898</v>
          </cell>
          <cell r="AA125">
            <v>100</v>
          </cell>
          <cell r="AB125">
            <v>0</v>
          </cell>
          <cell r="AD125">
            <v>40042</v>
          </cell>
          <cell r="AE125">
            <v>40049</v>
          </cell>
          <cell r="AG125" t="str">
            <v>17/08/2009</v>
          </cell>
          <cell r="AH125">
            <v>0</v>
          </cell>
          <cell r="AJ125">
            <v>15</v>
          </cell>
          <cell r="AK125">
            <v>0</v>
          </cell>
          <cell r="AL125">
            <v>0</v>
          </cell>
        </row>
        <row r="126">
          <cell r="A126" t="str">
            <v>Ajustes IndiceEdit - DIGES</v>
          </cell>
          <cell r="B126" t="str">
            <v>DLD</v>
          </cell>
          <cell r="C126" t="str">
            <v>Ajustes IndiceEdit - DIGES DLD</v>
          </cell>
          <cell r="K126" t="str">
            <v>DMM</v>
          </cell>
          <cell r="L126">
            <v>150</v>
          </cell>
          <cell r="M126" t="str">
            <v>LOC</v>
          </cell>
          <cell r="N126">
            <v>5</v>
          </cell>
          <cell r="O126">
            <v>18.774493401045238</v>
          </cell>
          <cell r="P126">
            <v>5.6323480203135716</v>
          </cell>
          <cell r="Q126">
            <v>0</v>
          </cell>
          <cell r="R126">
            <v>0</v>
          </cell>
          <cell r="S126">
            <v>40049</v>
          </cell>
          <cell r="T126">
            <v>15</v>
          </cell>
          <cell r="Z126">
            <v>213.32090787061898</v>
          </cell>
          <cell r="AA126">
            <v>100</v>
          </cell>
          <cell r="AB126">
            <v>0</v>
          </cell>
          <cell r="AD126">
            <v>40042</v>
          </cell>
          <cell r="AE126">
            <v>40049</v>
          </cell>
          <cell r="AG126" t="str">
            <v>17/08/2009</v>
          </cell>
          <cell r="AH126">
            <v>0</v>
          </cell>
          <cell r="AJ126">
            <v>15</v>
          </cell>
          <cell r="AK126">
            <v>0</v>
          </cell>
          <cell r="AL126">
            <v>0</v>
          </cell>
        </row>
        <row r="127">
          <cell r="A127" t="str">
            <v>Ajustes IndiceEdit - DIGES</v>
          </cell>
          <cell r="B127" t="str">
            <v>TD</v>
          </cell>
          <cell r="C127" t="str">
            <v>Ajustes IndiceEdit - DIGES TD</v>
          </cell>
          <cell r="K127" t="str">
            <v>DMM</v>
          </cell>
          <cell r="L127">
            <v>150</v>
          </cell>
          <cell r="M127" t="str">
            <v>LOC</v>
          </cell>
          <cell r="N127">
            <v>5</v>
          </cell>
          <cell r="O127">
            <v>2.1614888736650881</v>
          </cell>
          <cell r="P127">
            <v>0.64844666209952651</v>
          </cell>
          <cell r="Q127">
            <v>0</v>
          </cell>
          <cell r="R127">
            <v>0</v>
          </cell>
          <cell r="S127">
            <v>40049</v>
          </cell>
          <cell r="T127">
            <v>15</v>
          </cell>
          <cell r="Z127">
            <v>213.32090787061898</v>
          </cell>
          <cell r="AA127">
            <v>100</v>
          </cell>
          <cell r="AB127">
            <v>0</v>
          </cell>
          <cell r="AD127">
            <v>40042</v>
          </cell>
          <cell r="AE127">
            <v>40049</v>
          </cell>
          <cell r="AG127" t="str">
            <v>17/08/2009</v>
          </cell>
          <cell r="AH127">
            <v>0</v>
          </cell>
          <cell r="AJ127">
            <v>15</v>
          </cell>
          <cell r="AK127">
            <v>0</v>
          </cell>
          <cell r="AL127">
            <v>0</v>
          </cell>
        </row>
        <row r="128">
          <cell r="A128" t="str">
            <v>Ajustes IndiceEdit - DIGES</v>
          </cell>
          <cell r="B128" t="str">
            <v>DLDR</v>
          </cell>
          <cell r="C128" t="str">
            <v>Ajustes IndiceEdit - DIGES DLDR</v>
          </cell>
          <cell r="K128" t="str">
            <v>DMM</v>
          </cell>
          <cell r="L128">
            <v>150</v>
          </cell>
          <cell r="M128" t="str">
            <v>LOC</v>
          </cell>
          <cell r="N128">
            <v>5</v>
          </cell>
          <cell r="O128">
            <v>7.2586412370546398</v>
          </cell>
          <cell r="P128">
            <v>2.177592371116392</v>
          </cell>
          <cell r="Q128">
            <v>0</v>
          </cell>
          <cell r="R128">
            <v>0</v>
          </cell>
          <cell r="S128">
            <v>40049</v>
          </cell>
          <cell r="T128">
            <v>15</v>
          </cell>
          <cell r="Z128">
            <v>213.32090787061898</v>
          </cell>
          <cell r="AA128">
            <v>100</v>
          </cell>
          <cell r="AB128">
            <v>0</v>
          </cell>
          <cell r="AD128">
            <v>40042</v>
          </cell>
          <cell r="AE128">
            <v>40049</v>
          </cell>
          <cell r="AG128" t="str">
            <v>17/08/2009</v>
          </cell>
          <cell r="AH128">
            <v>0</v>
          </cell>
          <cell r="AJ128">
            <v>15</v>
          </cell>
          <cell r="AK128">
            <v>0</v>
          </cell>
          <cell r="AL128">
            <v>0</v>
          </cell>
        </row>
        <row r="129">
          <cell r="A129" t="str">
            <v>Ajustes IndiceEdit - DIGES</v>
          </cell>
          <cell r="B129" t="str">
            <v>CODE</v>
          </cell>
          <cell r="C129" t="str">
            <v>Ajustes IndiceEdit - DIGES CODE</v>
          </cell>
          <cell r="K129" t="str">
            <v>DMM</v>
          </cell>
          <cell r="L129">
            <v>150</v>
          </cell>
          <cell r="M129" t="str">
            <v>LOC</v>
          </cell>
          <cell r="N129">
            <v>5</v>
          </cell>
          <cell r="O129">
            <v>7.741155036116651</v>
          </cell>
          <cell r="P129">
            <v>2.3223465108349952</v>
          </cell>
          <cell r="Q129">
            <v>0</v>
          </cell>
          <cell r="R129">
            <v>0</v>
          </cell>
          <cell r="S129">
            <v>40049</v>
          </cell>
          <cell r="T129">
            <v>15</v>
          </cell>
          <cell r="Z129">
            <v>213.32090787061898</v>
          </cell>
          <cell r="AA129">
            <v>100</v>
          </cell>
          <cell r="AB129">
            <v>0</v>
          </cell>
          <cell r="AD129">
            <v>40042</v>
          </cell>
          <cell r="AE129">
            <v>40049</v>
          </cell>
          <cell r="AG129" t="str">
            <v>17/08/2009</v>
          </cell>
          <cell r="AH129">
            <v>0</v>
          </cell>
          <cell r="AJ129">
            <v>15</v>
          </cell>
          <cell r="AK129">
            <v>0</v>
          </cell>
          <cell r="AL129">
            <v>0</v>
          </cell>
        </row>
        <row r="130">
          <cell r="A130" t="str">
            <v>Ajustes IndiceEdit - DIGES</v>
          </cell>
          <cell r="B130" t="str">
            <v>CR</v>
          </cell>
          <cell r="C130" t="str">
            <v>Ajustes IndiceEdit - DIGES CR</v>
          </cell>
          <cell r="K130" t="str">
            <v>DMM</v>
          </cell>
          <cell r="L130">
            <v>150</v>
          </cell>
          <cell r="M130" t="str">
            <v>LOC</v>
          </cell>
          <cell r="N130">
            <v>5</v>
          </cell>
          <cell r="O130">
            <v>4.1462737518565014</v>
          </cell>
          <cell r="P130">
            <v>1.2438821255569505</v>
          </cell>
          <cell r="Q130">
            <v>0</v>
          </cell>
          <cell r="R130">
            <v>0</v>
          </cell>
          <cell r="S130">
            <v>40049</v>
          </cell>
          <cell r="T130">
            <v>15</v>
          </cell>
          <cell r="Z130">
            <v>213.32090787061898</v>
          </cell>
          <cell r="AA130">
            <v>100</v>
          </cell>
          <cell r="AB130">
            <v>0</v>
          </cell>
          <cell r="AD130">
            <v>40042</v>
          </cell>
          <cell r="AE130">
            <v>40049</v>
          </cell>
          <cell r="AG130" t="str">
            <v>17/08/2009</v>
          </cell>
          <cell r="AH130">
            <v>0</v>
          </cell>
          <cell r="AJ130">
            <v>15</v>
          </cell>
          <cell r="AK130">
            <v>0</v>
          </cell>
          <cell r="AL130">
            <v>0</v>
          </cell>
        </row>
        <row r="131">
          <cell r="A131" t="str">
            <v>Ajustes IndiceEdit - DIGES</v>
          </cell>
          <cell r="B131" t="str">
            <v>COMPILE</v>
          </cell>
          <cell r="C131" t="str">
            <v>Ajustes IndiceEdit - DIGES COMPILE</v>
          </cell>
          <cell r="K131" t="str">
            <v>DMM</v>
          </cell>
          <cell r="L131">
            <v>150</v>
          </cell>
          <cell r="M131" t="str">
            <v>LOC</v>
          </cell>
          <cell r="N131">
            <v>5</v>
          </cell>
          <cell r="O131">
            <v>0.10973803685450305</v>
          </cell>
          <cell r="P131">
            <v>3.2921411056350915E-2</v>
          </cell>
          <cell r="Q131">
            <v>0</v>
          </cell>
          <cell r="R131">
            <v>0</v>
          </cell>
          <cell r="S131">
            <v>40049</v>
          </cell>
          <cell r="T131">
            <v>15</v>
          </cell>
          <cell r="Z131">
            <v>213.32090787061898</v>
          </cell>
          <cell r="AA131">
            <v>100</v>
          </cell>
          <cell r="AB131">
            <v>0</v>
          </cell>
          <cell r="AD131">
            <v>40042</v>
          </cell>
          <cell r="AE131">
            <v>40049</v>
          </cell>
          <cell r="AG131" t="str">
            <v>17/08/2009</v>
          </cell>
          <cell r="AH131">
            <v>0</v>
          </cell>
          <cell r="AJ131">
            <v>15</v>
          </cell>
          <cell r="AK131">
            <v>0</v>
          </cell>
          <cell r="AL131">
            <v>0</v>
          </cell>
        </row>
        <row r="132">
          <cell r="A132" t="str">
            <v>Ajustes IndiceEdit - DIGES</v>
          </cell>
          <cell r="B132" t="str">
            <v>UT</v>
          </cell>
          <cell r="C132" t="str">
            <v>Ajustes IndiceEdit - DIGES UT</v>
          </cell>
          <cell r="K132" t="str">
            <v>DMM</v>
          </cell>
          <cell r="L132">
            <v>150</v>
          </cell>
          <cell r="M132" t="str">
            <v>LOC</v>
          </cell>
          <cell r="N132">
            <v>5</v>
          </cell>
          <cell r="O132">
            <v>5.0101177287730909</v>
          </cell>
          <cell r="P132">
            <v>1.5030353186319272</v>
          </cell>
          <cell r="Q132">
            <v>0</v>
          </cell>
          <cell r="R132">
            <v>0</v>
          </cell>
          <cell r="S132">
            <v>40049</v>
          </cell>
          <cell r="T132">
            <v>15</v>
          </cell>
          <cell r="Z132">
            <v>213.32090787061898</v>
          </cell>
          <cell r="AA132">
            <v>100</v>
          </cell>
          <cell r="AB132">
            <v>0</v>
          </cell>
          <cell r="AD132">
            <v>40042</v>
          </cell>
          <cell r="AE132">
            <v>40049</v>
          </cell>
          <cell r="AG132" t="str">
            <v>17/08/2009</v>
          </cell>
          <cell r="AH132">
            <v>0</v>
          </cell>
          <cell r="AJ132">
            <v>15</v>
          </cell>
          <cell r="AK132">
            <v>0</v>
          </cell>
          <cell r="AL132">
            <v>0</v>
          </cell>
        </row>
        <row r="133">
          <cell r="A133" t="str">
            <v>Ajustes IndiceEdit - DIGES</v>
          </cell>
          <cell r="B133" t="str">
            <v>PM</v>
          </cell>
          <cell r="C133" t="str">
            <v>Ajustes IndiceEdit - DIGES PM</v>
          </cell>
          <cell r="K133" t="str">
            <v>DMM</v>
          </cell>
          <cell r="L133">
            <v>150</v>
          </cell>
          <cell r="M133" t="str">
            <v>LOC</v>
          </cell>
          <cell r="N133">
            <v>5</v>
          </cell>
          <cell r="O133">
            <v>1.9309925507760097</v>
          </cell>
          <cell r="P133">
            <v>0.57929776523280285</v>
          </cell>
          <cell r="Q133">
            <v>0</v>
          </cell>
          <cell r="R133">
            <v>0</v>
          </cell>
          <cell r="S133">
            <v>40049</v>
          </cell>
          <cell r="T133">
            <v>15</v>
          </cell>
          <cell r="Z133">
            <v>213.32090787061898</v>
          </cell>
          <cell r="AA133">
            <v>100</v>
          </cell>
          <cell r="AB133">
            <v>0</v>
          </cell>
          <cell r="AD133">
            <v>40042</v>
          </cell>
          <cell r="AE133">
            <v>40049</v>
          </cell>
          <cell r="AG133" t="str">
            <v>17/08/2009</v>
          </cell>
          <cell r="AH133">
            <v>0</v>
          </cell>
          <cell r="AJ133">
            <v>15</v>
          </cell>
          <cell r="AK133">
            <v>0</v>
          </cell>
          <cell r="AL133">
            <v>0</v>
          </cell>
        </row>
        <row r="134">
          <cell r="A134" t="str">
            <v>Ajustes Reparto - DIGES</v>
          </cell>
          <cell r="B134" t="str">
            <v>PLAN</v>
          </cell>
          <cell r="C134" t="str">
            <v>Ajustes Reparto - DIGES PLAN</v>
          </cell>
          <cell r="K134" t="str">
            <v>JCM</v>
          </cell>
          <cell r="L134">
            <v>110</v>
          </cell>
          <cell r="M134" t="str">
            <v>LOC</v>
          </cell>
          <cell r="N134">
            <v>5</v>
          </cell>
          <cell r="O134">
            <v>6.7337100344435576</v>
          </cell>
          <cell r="P134">
            <v>1.4814162075775825</v>
          </cell>
          <cell r="Q134">
            <v>0</v>
          </cell>
          <cell r="R134">
            <v>0</v>
          </cell>
          <cell r="S134">
            <v>40049</v>
          </cell>
          <cell r="T134">
            <v>15</v>
          </cell>
          <cell r="Z134">
            <v>213.32090787061898</v>
          </cell>
          <cell r="AA134">
            <v>100</v>
          </cell>
          <cell r="AB134">
            <v>0</v>
          </cell>
          <cell r="AD134">
            <v>40042</v>
          </cell>
          <cell r="AE134">
            <v>40049</v>
          </cell>
          <cell r="AG134" t="str">
            <v>17/08/2009</v>
          </cell>
          <cell r="AH134">
            <v>0</v>
          </cell>
          <cell r="AJ134">
            <v>15</v>
          </cell>
          <cell r="AK134">
            <v>0</v>
          </cell>
          <cell r="AL134">
            <v>0</v>
          </cell>
        </row>
        <row r="135">
          <cell r="A135" t="str">
            <v>Ajustes Reparto - DIGES</v>
          </cell>
          <cell r="B135" t="str">
            <v>HLD</v>
          </cell>
          <cell r="C135" t="str">
            <v>Ajustes Reparto - DIGES HLD</v>
          </cell>
          <cell r="K135" t="str">
            <v>JCM</v>
          </cell>
          <cell r="L135">
            <v>110</v>
          </cell>
          <cell r="M135" t="str">
            <v>LOC</v>
          </cell>
          <cell r="N135">
            <v>5</v>
          </cell>
          <cell r="O135">
            <v>7.2412326212042677</v>
          </cell>
          <cell r="P135">
            <v>1.593071176664939</v>
          </cell>
          <cell r="Q135">
            <v>0</v>
          </cell>
          <cell r="R135">
            <v>0</v>
          </cell>
          <cell r="S135">
            <v>40049</v>
          </cell>
          <cell r="T135">
            <v>15</v>
          </cell>
          <cell r="Z135">
            <v>213.32090787061898</v>
          </cell>
          <cell r="AA135">
            <v>100</v>
          </cell>
          <cell r="AB135">
            <v>0</v>
          </cell>
          <cell r="AD135">
            <v>40042</v>
          </cell>
          <cell r="AE135">
            <v>40049</v>
          </cell>
          <cell r="AG135" t="str">
            <v>17/08/2009</v>
          </cell>
          <cell r="AH135">
            <v>0</v>
          </cell>
          <cell r="AJ135">
            <v>15</v>
          </cell>
          <cell r="AK135">
            <v>0</v>
          </cell>
          <cell r="AL135">
            <v>0</v>
          </cell>
        </row>
        <row r="136">
          <cell r="A136" t="str">
            <v>Ajustes Reparto - DIGES</v>
          </cell>
          <cell r="B136" t="str">
            <v>HLD</v>
          </cell>
          <cell r="C136" t="str">
            <v>Ajustes Reparto - DIGES HLD</v>
          </cell>
          <cell r="K136" t="str">
            <v>JCM</v>
          </cell>
          <cell r="L136">
            <v>110</v>
          </cell>
          <cell r="M136" t="str">
            <v>LOC</v>
          </cell>
          <cell r="N136">
            <v>5</v>
          </cell>
          <cell r="O136">
            <v>2.6872096496848563</v>
          </cell>
          <cell r="P136">
            <v>0.59118612293066841</v>
          </cell>
          <cell r="Q136">
            <v>0</v>
          </cell>
          <cell r="R136">
            <v>0</v>
          </cell>
          <cell r="S136">
            <v>40049</v>
          </cell>
          <cell r="T136">
            <v>15</v>
          </cell>
          <cell r="Z136">
            <v>213.32090787061898</v>
          </cell>
          <cell r="AA136">
            <v>100</v>
          </cell>
          <cell r="AB136">
            <v>0</v>
          </cell>
          <cell r="AD136">
            <v>40042</v>
          </cell>
          <cell r="AE136">
            <v>40049</v>
          </cell>
          <cell r="AG136" t="str">
            <v>17/08/2009</v>
          </cell>
          <cell r="AH136">
            <v>0</v>
          </cell>
          <cell r="AJ136">
            <v>15</v>
          </cell>
          <cell r="AK136">
            <v>0</v>
          </cell>
          <cell r="AL136">
            <v>0</v>
          </cell>
        </row>
        <row r="137">
          <cell r="A137" t="str">
            <v>Ajustes Reparto - DIGES</v>
          </cell>
          <cell r="B137" t="str">
            <v>DLD</v>
          </cell>
          <cell r="C137" t="str">
            <v>Ajustes Reparto - DIGES DLD</v>
          </cell>
          <cell r="K137" t="str">
            <v>JCM</v>
          </cell>
          <cell r="L137">
            <v>110</v>
          </cell>
          <cell r="M137" t="str">
            <v>LOC</v>
          </cell>
          <cell r="N137">
            <v>5</v>
          </cell>
          <cell r="O137">
            <v>18.774493401045238</v>
          </cell>
          <cell r="P137">
            <v>4.1303885482299521</v>
          </cell>
          <cell r="Q137">
            <v>0</v>
          </cell>
          <cell r="R137">
            <v>0</v>
          </cell>
          <cell r="S137">
            <v>40049</v>
          </cell>
          <cell r="T137">
            <v>15</v>
          </cell>
          <cell r="Z137">
            <v>213.32090787061898</v>
          </cell>
          <cell r="AA137">
            <v>100</v>
          </cell>
          <cell r="AB137">
            <v>0</v>
          </cell>
          <cell r="AD137">
            <v>40042</v>
          </cell>
          <cell r="AE137">
            <v>40049</v>
          </cell>
          <cell r="AG137" t="str">
            <v>17/08/2009</v>
          </cell>
          <cell r="AH137">
            <v>0</v>
          </cell>
          <cell r="AJ137">
            <v>15</v>
          </cell>
          <cell r="AK137">
            <v>0</v>
          </cell>
          <cell r="AL137">
            <v>0</v>
          </cell>
        </row>
        <row r="138">
          <cell r="A138" t="str">
            <v>Ajustes Reparto - DIGES</v>
          </cell>
          <cell r="B138" t="str">
            <v>TD</v>
          </cell>
          <cell r="C138" t="str">
            <v>Ajustes Reparto - DIGES TD</v>
          </cell>
          <cell r="K138" t="str">
            <v>JCM</v>
          </cell>
          <cell r="L138">
            <v>110</v>
          </cell>
          <cell r="M138" t="str">
            <v>LOC</v>
          </cell>
          <cell r="N138">
            <v>5</v>
          </cell>
          <cell r="O138">
            <v>2.1614888736650881</v>
          </cell>
          <cell r="P138">
            <v>0.47552755220631937</v>
          </cell>
          <cell r="Q138">
            <v>0</v>
          </cell>
          <cell r="R138">
            <v>0</v>
          </cell>
          <cell r="S138">
            <v>40049</v>
          </cell>
          <cell r="T138">
            <v>15</v>
          </cell>
          <cell r="Z138">
            <v>213.32090787061898</v>
          </cell>
          <cell r="AA138">
            <v>100</v>
          </cell>
          <cell r="AB138">
            <v>0</v>
          </cell>
          <cell r="AD138">
            <v>40042</v>
          </cell>
          <cell r="AE138">
            <v>40049</v>
          </cell>
          <cell r="AG138" t="str">
            <v>17/08/2009</v>
          </cell>
          <cell r="AH138">
            <v>0</v>
          </cell>
          <cell r="AJ138">
            <v>15</v>
          </cell>
          <cell r="AK138">
            <v>0</v>
          </cell>
          <cell r="AL138">
            <v>0</v>
          </cell>
        </row>
        <row r="139">
          <cell r="A139" t="str">
            <v>Ajustes Reparto - DIGES</v>
          </cell>
          <cell r="B139" t="str">
            <v>DLDR</v>
          </cell>
          <cell r="C139" t="str">
            <v>Ajustes Reparto - DIGES DLDR</v>
          </cell>
          <cell r="K139" t="str">
            <v>JCM</v>
          </cell>
          <cell r="L139">
            <v>110</v>
          </cell>
          <cell r="M139" t="str">
            <v>LOC</v>
          </cell>
          <cell r="N139">
            <v>5</v>
          </cell>
          <cell r="O139">
            <v>7.2586412370546398</v>
          </cell>
          <cell r="P139">
            <v>1.5969010721520209</v>
          </cell>
          <cell r="Q139">
            <v>0</v>
          </cell>
          <cell r="R139">
            <v>0</v>
          </cell>
          <cell r="S139">
            <v>40049</v>
          </cell>
          <cell r="T139">
            <v>15</v>
          </cell>
          <cell r="Z139">
            <v>213.32090787061898</v>
          </cell>
          <cell r="AA139">
            <v>100</v>
          </cell>
          <cell r="AB139">
            <v>0</v>
          </cell>
          <cell r="AD139">
            <v>40042</v>
          </cell>
          <cell r="AE139">
            <v>40049</v>
          </cell>
          <cell r="AG139" t="str">
            <v>17/08/2009</v>
          </cell>
          <cell r="AH139">
            <v>0</v>
          </cell>
          <cell r="AJ139">
            <v>15</v>
          </cell>
          <cell r="AK139">
            <v>0</v>
          </cell>
          <cell r="AL139">
            <v>0</v>
          </cell>
        </row>
        <row r="140">
          <cell r="A140" t="str">
            <v>Ajustes Reparto - DIGES</v>
          </cell>
          <cell r="B140" t="str">
            <v>CODE</v>
          </cell>
          <cell r="C140" t="str">
            <v>Ajustes Reparto - DIGES CODE</v>
          </cell>
          <cell r="K140" t="str">
            <v>JCM</v>
          </cell>
          <cell r="L140">
            <v>110</v>
          </cell>
          <cell r="M140" t="str">
            <v>LOC</v>
          </cell>
          <cell r="N140">
            <v>5</v>
          </cell>
          <cell r="O140">
            <v>7.741155036116651</v>
          </cell>
          <cell r="P140">
            <v>1.7030541079456631</v>
          </cell>
          <cell r="Q140">
            <v>0</v>
          </cell>
          <cell r="R140">
            <v>0</v>
          </cell>
          <cell r="S140">
            <v>40049</v>
          </cell>
          <cell r="T140">
            <v>15</v>
          </cell>
          <cell r="Z140">
            <v>213.32090787061898</v>
          </cell>
          <cell r="AA140">
            <v>100</v>
          </cell>
          <cell r="AB140">
            <v>0</v>
          </cell>
          <cell r="AD140">
            <v>40042</v>
          </cell>
          <cell r="AE140">
            <v>40049</v>
          </cell>
          <cell r="AG140" t="str">
            <v>17/08/2009</v>
          </cell>
          <cell r="AH140">
            <v>0</v>
          </cell>
          <cell r="AJ140">
            <v>15</v>
          </cell>
          <cell r="AK140">
            <v>0</v>
          </cell>
          <cell r="AL140">
            <v>0</v>
          </cell>
        </row>
        <row r="141">
          <cell r="A141" t="str">
            <v>Ajustes Reparto - DIGES</v>
          </cell>
          <cell r="B141" t="str">
            <v>CR</v>
          </cell>
          <cell r="C141" t="str">
            <v>Ajustes Reparto - DIGES CR</v>
          </cell>
          <cell r="K141" t="str">
            <v>JCM</v>
          </cell>
          <cell r="L141">
            <v>110</v>
          </cell>
          <cell r="M141" t="str">
            <v>LOC</v>
          </cell>
          <cell r="N141">
            <v>5</v>
          </cell>
          <cell r="O141">
            <v>4.1462737518565014</v>
          </cell>
          <cell r="P141">
            <v>0.91218022540843036</v>
          </cell>
          <cell r="Q141">
            <v>0</v>
          </cell>
          <cell r="R141">
            <v>0</v>
          </cell>
          <cell r="S141">
            <v>40049</v>
          </cell>
          <cell r="T141">
            <v>15</v>
          </cell>
          <cell r="Z141">
            <v>213.32090787061898</v>
          </cell>
          <cell r="AA141">
            <v>100</v>
          </cell>
          <cell r="AB141">
            <v>0</v>
          </cell>
          <cell r="AD141">
            <v>40042</v>
          </cell>
          <cell r="AE141">
            <v>40049</v>
          </cell>
          <cell r="AG141" t="str">
            <v>17/08/2009</v>
          </cell>
          <cell r="AH141">
            <v>0</v>
          </cell>
          <cell r="AJ141">
            <v>15</v>
          </cell>
          <cell r="AK141">
            <v>0</v>
          </cell>
          <cell r="AL141">
            <v>0</v>
          </cell>
        </row>
        <row r="142">
          <cell r="A142" t="str">
            <v>Ajustes Reparto - DIGES</v>
          </cell>
          <cell r="B142" t="str">
            <v>COMPILE</v>
          </cell>
          <cell r="C142" t="str">
            <v>Ajustes Reparto - DIGES COMPILE</v>
          </cell>
          <cell r="K142" t="str">
            <v>JCM</v>
          </cell>
          <cell r="L142">
            <v>110</v>
          </cell>
          <cell r="M142" t="str">
            <v>LOC</v>
          </cell>
          <cell r="N142">
            <v>5</v>
          </cell>
          <cell r="O142">
            <v>0.10973803685450305</v>
          </cell>
          <cell r="P142">
            <v>2.4142368107990673E-2</v>
          </cell>
          <cell r="Q142">
            <v>0</v>
          </cell>
          <cell r="R142">
            <v>0</v>
          </cell>
          <cell r="S142">
            <v>40049</v>
          </cell>
          <cell r="T142">
            <v>15</v>
          </cell>
          <cell r="Z142">
            <v>213.32090787061898</v>
          </cell>
          <cell r="AA142">
            <v>100</v>
          </cell>
          <cell r="AB142">
            <v>0</v>
          </cell>
          <cell r="AD142">
            <v>40042</v>
          </cell>
          <cell r="AE142">
            <v>40049</v>
          </cell>
          <cell r="AG142" t="str">
            <v>17/08/2009</v>
          </cell>
          <cell r="AH142">
            <v>0</v>
          </cell>
          <cell r="AJ142">
            <v>15</v>
          </cell>
          <cell r="AK142">
            <v>0</v>
          </cell>
          <cell r="AL142">
            <v>0</v>
          </cell>
        </row>
        <row r="143">
          <cell r="A143" t="str">
            <v>Ajustes Reparto - DIGES</v>
          </cell>
          <cell r="B143" t="str">
            <v>UT</v>
          </cell>
          <cell r="C143" t="str">
            <v>Ajustes Reparto - DIGES UT</v>
          </cell>
          <cell r="K143" t="str">
            <v>JCM</v>
          </cell>
          <cell r="L143">
            <v>110</v>
          </cell>
          <cell r="M143" t="str">
            <v>LOC</v>
          </cell>
          <cell r="N143">
            <v>5</v>
          </cell>
          <cell r="O143">
            <v>5.0101177287730909</v>
          </cell>
          <cell r="P143">
            <v>1.1022259003300801</v>
          </cell>
          <cell r="Q143">
            <v>0</v>
          </cell>
          <cell r="R143">
            <v>0</v>
          </cell>
          <cell r="S143">
            <v>40049</v>
          </cell>
          <cell r="T143">
            <v>15</v>
          </cell>
          <cell r="Z143">
            <v>213.32090787061898</v>
          </cell>
          <cell r="AA143">
            <v>100</v>
          </cell>
          <cell r="AB143">
            <v>0</v>
          </cell>
          <cell r="AD143">
            <v>40042</v>
          </cell>
          <cell r="AE143">
            <v>40049</v>
          </cell>
          <cell r="AG143" t="str">
            <v>17/08/2009</v>
          </cell>
          <cell r="AH143">
            <v>0</v>
          </cell>
          <cell r="AJ143">
            <v>15</v>
          </cell>
          <cell r="AK143">
            <v>0</v>
          </cell>
          <cell r="AL143">
            <v>0</v>
          </cell>
        </row>
        <row r="144">
          <cell r="A144" t="str">
            <v>Ajustes Reparto - DIGES</v>
          </cell>
          <cell r="B144" t="str">
            <v>PM</v>
          </cell>
          <cell r="C144" t="str">
            <v>Ajustes Reparto - DIGES PM</v>
          </cell>
          <cell r="K144" t="str">
            <v>JCM</v>
          </cell>
          <cell r="L144">
            <v>110</v>
          </cell>
          <cell r="M144" t="str">
            <v>LOC</v>
          </cell>
          <cell r="N144">
            <v>5</v>
          </cell>
          <cell r="O144">
            <v>1.9309925507760097</v>
          </cell>
          <cell r="P144">
            <v>0.42481836117072214</v>
          </cell>
          <cell r="Q144">
            <v>0</v>
          </cell>
          <cell r="R144">
            <v>0</v>
          </cell>
          <cell r="S144">
            <v>40049</v>
          </cell>
          <cell r="T144">
            <v>15</v>
          </cell>
          <cell r="Z144">
            <v>213.32090787061898</v>
          </cell>
          <cell r="AA144">
            <v>100</v>
          </cell>
          <cell r="AB144">
            <v>0</v>
          </cell>
          <cell r="AD144">
            <v>40042</v>
          </cell>
          <cell r="AE144">
            <v>40049</v>
          </cell>
          <cell r="AG144" t="str">
            <v>17/08/2009</v>
          </cell>
          <cell r="AH144">
            <v>0</v>
          </cell>
          <cell r="AJ144">
            <v>15</v>
          </cell>
          <cell r="AK144">
            <v>0</v>
          </cell>
          <cell r="AL144">
            <v>0</v>
          </cell>
        </row>
        <row r="145">
          <cell r="A145" t="str">
            <v>Ajustes Anexos - DIGES</v>
          </cell>
          <cell r="B145" t="str">
            <v>PLAN</v>
          </cell>
          <cell r="C145" t="str">
            <v>Ajustes Anexos - DIGES PLAN</v>
          </cell>
          <cell r="K145" t="str">
            <v>DMM</v>
          </cell>
          <cell r="L145">
            <v>90</v>
          </cell>
          <cell r="M145" t="str">
            <v>LOC</v>
          </cell>
          <cell r="N145">
            <v>5</v>
          </cell>
          <cell r="O145">
            <v>6.7337100344435576</v>
          </cell>
          <cell r="P145">
            <v>1.2120678061998404</v>
          </cell>
          <cell r="Q145">
            <v>0</v>
          </cell>
          <cell r="R145">
            <v>0</v>
          </cell>
          <cell r="S145">
            <v>40049</v>
          </cell>
          <cell r="T145">
            <v>15</v>
          </cell>
          <cell r="Z145">
            <v>213.32090787061898</v>
          </cell>
          <cell r="AA145">
            <v>100</v>
          </cell>
          <cell r="AB145">
            <v>0</v>
          </cell>
          <cell r="AD145">
            <v>40042</v>
          </cell>
          <cell r="AE145">
            <v>40049</v>
          </cell>
          <cell r="AG145" t="str">
            <v>17/08/2009</v>
          </cell>
          <cell r="AH145">
            <v>0</v>
          </cell>
          <cell r="AJ145">
            <v>15</v>
          </cell>
          <cell r="AK145">
            <v>0</v>
          </cell>
          <cell r="AL145">
            <v>0</v>
          </cell>
        </row>
        <row r="146">
          <cell r="A146" t="str">
            <v>Ajustes Anexos - DIGES</v>
          </cell>
          <cell r="B146" t="str">
            <v>HLD</v>
          </cell>
          <cell r="C146" t="str">
            <v>Ajustes Anexos - DIGES HLD</v>
          </cell>
          <cell r="K146" t="str">
            <v>DMM</v>
          </cell>
          <cell r="L146">
            <v>90</v>
          </cell>
          <cell r="M146" t="str">
            <v>LOC</v>
          </cell>
          <cell r="N146">
            <v>5</v>
          </cell>
          <cell r="O146">
            <v>7.2412326212042677</v>
          </cell>
          <cell r="P146">
            <v>1.3034218718167683</v>
          </cell>
          <cell r="Q146">
            <v>0</v>
          </cell>
          <cell r="R146">
            <v>0</v>
          </cell>
          <cell r="S146">
            <v>40049</v>
          </cell>
          <cell r="T146">
            <v>15</v>
          </cell>
          <cell r="Z146">
            <v>213.32090787061898</v>
          </cell>
          <cell r="AA146">
            <v>100</v>
          </cell>
          <cell r="AB146">
            <v>0</v>
          </cell>
          <cell r="AD146">
            <v>40042</v>
          </cell>
          <cell r="AE146">
            <v>40049</v>
          </cell>
          <cell r="AG146" t="str">
            <v>17/08/2009</v>
          </cell>
          <cell r="AH146">
            <v>0</v>
          </cell>
          <cell r="AJ146">
            <v>15</v>
          </cell>
          <cell r="AK146">
            <v>0</v>
          </cell>
          <cell r="AL146">
            <v>0</v>
          </cell>
        </row>
        <row r="147">
          <cell r="A147" t="str">
            <v>Ajustes Anexos - DIGES</v>
          </cell>
          <cell r="B147" t="str">
            <v>HLD</v>
          </cell>
          <cell r="C147" t="str">
            <v>Ajustes Anexos - DIGES HLD</v>
          </cell>
          <cell r="K147" t="str">
            <v>DMM</v>
          </cell>
          <cell r="L147">
            <v>90</v>
          </cell>
          <cell r="M147" t="str">
            <v>LOC</v>
          </cell>
          <cell r="N147">
            <v>5</v>
          </cell>
          <cell r="O147">
            <v>2.6872096496848563</v>
          </cell>
          <cell r="P147">
            <v>0.48369773694327411</v>
          </cell>
          <cell r="Q147">
            <v>0</v>
          </cell>
          <cell r="R147">
            <v>0</v>
          </cell>
          <cell r="S147">
            <v>40049</v>
          </cell>
          <cell r="T147">
            <v>15</v>
          </cell>
          <cell r="Z147">
            <v>213.32090787061898</v>
          </cell>
          <cell r="AA147">
            <v>100</v>
          </cell>
          <cell r="AB147">
            <v>0</v>
          </cell>
          <cell r="AD147">
            <v>40042</v>
          </cell>
          <cell r="AE147">
            <v>40049</v>
          </cell>
          <cell r="AG147" t="str">
            <v>17/08/2009</v>
          </cell>
          <cell r="AH147">
            <v>0</v>
          </cell>
          <cell r="AJ147">
            <v>15</v>
          </cell>
          <cell r="AK147">
            <v>0</v>
          </cell>
          <cell r="AL147">
            <v>0</v>
          </cell>
        </row>
        <row r="148">
          <cell r="A148" t="str">
            <v>Ajustes Anexos - DIGES</v>
          </cell>
          <cell r="B148" t="str">
            <v>DLD</v>
          </cell>
          <cell r="C148" t="str">
            <v>Ajustes Anexos - DIGES DLD</v>
          </cell>
          <cell r="K148" t="str">
            <v>DMM</v>
          </cell>
          <cell r="L148">
            <v>90</v>
          </cell>
          <cell r="M148" t="str">
            <v>LOC</v>
          </cell>
          <cell r="N148">
            <v>5</v>
          </cell>
          <cell r="O148">
            <v>18.774493401045238</v>
          </cell>
          <cell r="P148">
            <v>3.3794088121881432</v>
          </cell>
          <cell r="Q148">
            <v>0</v>
          </cell>
          <cell r="R148">
            <v>0</v>
          </cell>
          <cell r="S148">
            <v>40049</v>
          </cell>
          <cell r="T148">
            <v>15</v>
          </cell>
          <cell r="Z148">
            <v>213.32090787061898</v>
          </cell>
          <cell r="AA148">
            <v>100</v>
          </cell>
          <cell r="AB148">
            <v>0</v>
          </cell>
          <cell r="AD148">
            <v>40042</v>
          </cell>
          <cell r="AE148">
            <v>40049</v>
          </cell>
          <cell r="AG148" t="str">
            <v>17/08/2009</v>
          </cell>
          <cell r="AH148">
            <v>0</v>
          </cell>
          <cell r="AJ148">
            <v>15</v>
          </cell>
          <cell r="AK148">
            <v>0</v>
          </cell>
          <cell r="AL148">
            <v>0</v>
          </cell>
        </row>
        <row r="149">
          <cell r="A149" t="str">
            <v>Ajustes Anexos - DIGES</v>
          </cell>
          <cell r="B149" t="str">
            <v>TD</v>
          </cell>
          <cell r="C149" t="str">
            <v>Ajustes Anexos - DIGES TD</v>
          </cell>
          <cell r="K149" t="str">
            <v>DMM</v>
          </cell>
          <cell r="L149">
            <v>90</v>
          </cell>
          <cell r="M149" t="str">
            <v>LOC</v>
          </cell>
          <cell r="N149">
            <v>5</v>
          </cell>
          <cell r="O149">
            <v>2.1614888736650881</v>
          </cell>
          <cell r="P149">
            <v>0.38906799725971586</v>
          </cell>
          <cell r="Q149">
            <v>0</v>
          </cell>
          <cell r="R149">
            <v>0</v>
          </cell>
          <cell r="S149">
            <v>40049</v>
          </cell>
          <cell r="T149">
            <v>15</v>
          </cell>
          <cell r="Z149">
            <v>213.32090787061898</v>
          </cell>
          <cell r="AA149">
            <v>100</v>
          </cell>
          <cell r="AB149">
            <v>0</v>
          </cell>
          <cell r="AD149">
            <v>40042</v>
          </cell>
          <cell r="AE149">
            <v>40049</v>
          </cell>
          <cell r="AG149" t="str">
            <v>17/08/2009</v>
          </cell>
          <cell r="AH149">
            <v>0</v>
          </cell>
          <cell r="AJ149">
            <v>15</v>
          </cell>
          <cell r="AK149">
            <v>0</v>
          </cell>
          <cell r="AL149">
            <v>0</v>
          </cell>
        </row>
        <row r="150">
          <cell r="A150" t="str">
            <v>Ajustes Anexos - DIGES</v>
          </cell>
          <cell r="B150" t="str">
            <v>DLDR</v>
          </cell>
          <cell r="C150" t="str">
            <v>Ajustes Anexos - DIGES DLDR</v>
          </cell>
          <cell r="K150" t="str">
            <v>DMM</v>
          </cell>
          <cell r="L150">
            <v>90</v>
          </cell>
          <cell r="M150" t="str">
            <v>LOC</v>
          </cell>
          <cell r="N150">
            <v>5</v>
          </cell>
          <cell r="O150">
            <v>7.2586412370546398</v>
          </cell>
          <cell r="P150">
            <v>1.306555422669835</v>
          </cell>
          <cell r="Q150">
            <v>0</v>
          </cell>
          <cell r="R150">
            <v>0</v>
          </cell>
          <cell r="S150">
            <v>40049</v>
          </cell>
          <cell r="T150">
            <v>15</v>
          </cell>
          <cell r="Z150">
            <v>213.32090787061898</v>
          </cell>
          <cell r="AA150">
            <v>100</v>
          </cell>
          <cell r="AB150">
            <v>0</v>
          </cell>
          <cell r="AD150">
            <v>40042</v>
          </cell>
          <cell r="AE150">
            <v>40049</v>
          </cell>
          <cell r="AG150" t="str">
            <v>17/08/2009</v>
          </cell>
          <cell r="AH150">
            <v>0</v>
          </cell>
          <cell r="AJ150">
            <v>15</v>
          </cell>
          <cell r="AK150">
            <v>0</v>
          </cell>
          <cell r="AL150">
            <v>0</v>
          </cell>
        </row>
        <row r="151">
          <cell r="A151" t="str">
            <v>Ajustes Anexos - DIGES</v>
          </cell>
          <cell r="B151" t="str">
            <v>CODE</v>
          </cell>
          <cell r="C151" t="str">
            <v>Ajustes Anexos - DIGES CODE</v>
          </cell>
          <cell r="K151" t="str">
            <v>DMM</v>
          </cell>
          <cell r="L151">
            <v>90</v>
          </cell>
          <cell r="M151" t="str">
            <v>LOC</v>
          </cell>
          <cell r="N151">
            <v>5</v>
          </cell>
          <cell r="O151">
            <v>7.741155036116651</v>
          </cell>
          <cell r="P151">
            <v>1.393407906500997</v>
          </cell>
          <cell r="Q151">
            <v>0</v>
          </cell>
          <cell r="R151">
            <v>0</v>
          </cell>
          <cell r="S151">
            <v>40049</v>
          </cell>
          <cell r="T151">
            <v>15</v>
          </cell>
          <cell r="Z151">
            <v>213.32090787061898</v>
          </cell>
          <cell r="AA151">
            <v>100</v>
          </cell>
          <cell r="AB151">
            <v>0</v>
          </cell>
          <cell r="AD151">
            <v>40042</v>
          </cell>
          <cell r="AE151">
            <v>40049</v>
          </cell>
          <cell r="AG151" t="str">
            <v>17/08/2009</v>
          </cell>
          <cell r="AH151">
            <v>0</v>
          </cell>
          <cell r="AJ151">
            <v>15</v>
          </cell>
          <cell r="AK151">
            <v>0</v>
          </cell>
          <cell r="AL151">
            <v>0</v>
          </cell>
        </row>
        <row r="152">
          <cell r="A152" t="str">
            <v>Ajustes Anexos - DIGES</v>
          </cell>
          <cell r="B152" t="str">
            <v>CR</v>
          </cell>
          <cell r="C152" t="str">
            <v>Ajustes Anexos - DIGES CR</v>
          </cell>
          <cell r="K152" t="str">
            <v>DMM</v>
          </cell>
          <cell r="L152">
            <v>90</v>
          </cell>
          <cell r="M152" t="str">
            <v>LOC</v>
          </cell>
          <cell r="N152">
            <v>5</v>
          </cell>
          <cell r="O152">
            <v>4.1462737518565014</v>
          </cell>
          <cell r="P152">
            <v>0.74632927533417015</v>
          </cell>
          <cell r="Q152">
            <v>0</v>
          </cell>
          <cell r="R152">
            <v>0</v>
          </cell>
          <cell r="S152">
            <v>40049</v>
          </cell>
          <cell r="T152">
            <v>15</v>
          </cell>
          <cell r="Z152">
            <v>213.32090787061898</v>
          </cell>
          <cell r="AA152">
            <v>100</v>
          </cell>
          <cell r="AB152">
            <v>0</v>
          </cell>
          <cell r="AD152">
            <v>40042</v>
          </cell>
          <cell r="AE152">
            <v>40049</v>
          </cell>
          <cell r="AG152" t="str">
            <v>17/08/2009</v>
          </cell>
          <cell r="AH152">
            <v>0</v>
          </cell>
          <cell r="AJ152">
            <v>15</v>
          </cell>
          <cell r="AK152">
            <v>0</v>
          </cell>
          <cell r="AL152">
            <v>0</v>
          </cell>
        </row>
        <row r="153">
          <cell r="A153" t="str">
            <v>Ajustes Anexos - DIGES</v>
          </cell>
          <cell r="B153" t="str">
            <v>COMPILE</v>
          </cell>
          <cell r="C153" t="str">
            <v>Ajustes Anexos - DIGES COMPILE</v>
          </cell>
          <cell r="K153" t="str">
            <v>DMM</v>
          </cell>
          <cell r="L153">
            <v>90</v>
          </cell>
          <cell r="M153" t="str">
            <v>LOC</v>
          </cell>
          <cell r="N153">
            <v>5</v>
          </cell>
          <cell r="O153">
            <v>0.10973803685450305</v>
          </cell>
          <cell r="P153">
            <v>1.9752846633810547E-2</v>
          </cell>
          <cell r="Q153">
            <v>0</v>
          </cell>
          <cell r="R153">
            <v>0</v>
          </cell>
          <cell r="S153">
            <v>40049</v>
          </cell>
          <cell r="T153">
            <v>15</v>
          </cell>
          <cell r="Z153">
            <v>213.32090787061898</v>
          </cell>
          <cell r="AA153">
            <v>100</v>
          </cell>
          <cell r="AB153">
            <v>0</v>
          </cell>
          <cell r="AD153">
            <v>40042</v>
          </cell>
          <cell r="AE153">
            <v>40049</v>
          </cell>
          <cell r="AG153" t="str">
            <v>17/08/2009</v>
          </cell>
          <cell r="AH153">
            <v>0</v>
          </cell>
          <cell r="AJ153">
            <v>15</v>
          </cell>
          <cell r="AK153">
            <v>0</v>
          </cell>
          <cell r="AL153">
            <v>0</v>
          </cell>
        </row>
        <row r="154">
          <cell r="A154" t="str">
            <v>Ajustes Anexos - DIGES</v>
          </cell>
          <cell r="B154" t="str">
            <v>UT</v>
          </cell>
          <cell r="C154" t="str">
            <v>Ajustes Anexos - DIGES UT</v>
          </cell>
          <cell r="K154" t="str">
            <v>DMM</v>
          </cell>
          <cell r="L154">
            <v>90</v>
          </cell>
          <cell r="M154" t="str">
            <v>LOC</v>
          </cell>
          <cell r="N154">
            <v>5</v>
          </cell>
          <cell r="O154">
            <v>5.0101177287730909</v>
          </cell>
          <cell r="P154">
            <v>0.90182119117915638</v>
          </cell>
          <cell r="Q154">
            <v>0</v>
          </cell>
          <cell r="R154">
            <v>0</v>
          </cell>
          <cell r="S154">
            <v>40049</v>
          </cell>
          <cell r="T154">
            <v>15</v>
          </cell>
          <cell r="Z154">
            <v>213.32090787061898</v>
          </cell>
          <cell r="AA154">
            <v>100</v>
          </cell>
          <cell r="AB154">
            <v>0</v>
          </cell>
          <cell r="AD154">
            <v>40042</v>
          </cell>
          <cell r="AE154">
            <v>40049</v>
          </cell>
          <cell r="AG154" t="str">
            <v>17/08/2009</v>
          </cell>
          <cell r="AH154">
            <v>0</v>
          </cell>
          <cell r="AJ154">
            <v>15</v>
          </cell>
          <cell r="AK154">
            <v>0</v>
          </cell>
          <cell r="AL154">
            <v>0</v>
          </cell>
        </row>
        <row r="155">
          <cell r="A155" t="str">
            <v>Ajustes Anexos - DIGES</v>
          </cell>
          <cell r="B155" t="str">
            <v>PM</v>
          </cell>
          <cell r="C155" t="str">
            <v>Ajustes Anexos - DIGES PM</v>
          </cell>
          <cell r="K155" t="str">
            <v>DMM</v>
          </cell>
          <cell r="L155">
            <v>90</v>
          </cell>
          <cell r="M155" t="str">
            <v>LOC</v>
          </cell>
          <cell r="N155">
            <v>5</v>
          </cell>
          <cell r="O155">
            <v>1.9309925507760097</v>
          </cell>
          <cell r="P155">
            <v>0.34757865913968172</v>
          </cell>
          <cell r="Q155">
            <v>0</v>
          </cell>
          <cell r="R155">
            <v>0</v>
          </cell>
          <cell r="S155">
            <v>40049</v>
          </cell>
          <cell r="T155">
            <v>15</v>
          </cell>
          <cell r="Z155">
            <v>213.32090787061898</v>
          </cell>
          <cell r="AA155">
            <v>100</v>
          </cell>
          <cell r="AB155">
            <v>0</v>
          </cell>
          <cell r="AD155">
            <v>40042</v>
          </cell>
          <cell r="AE155">
            <v>40049</v>
          </cell>
          <cell r="AG155" t="str">
            <v>17/08/2009</v>
          </cell>
          <cell r="AH155">
            <v>0</v>
          </cell>
          <cell r="AJ155">
            <v>15</v>
          </cell>
          <cell r="AK155">
            <v>0</v>
          </cell>
          <cell r="AL155">
            <v>0</v>
          </cell>
        </row>
        <row r="156">
          <cell r="A156" t="str">
            <v>Ajustes Facturacion - DIGES</v>
          </cell>
          <cell r="B156" t="str">
            <v>PLAN</v>
          </cell>
          <cell r="C156" t="str">
            <v>Ajustes Facturacion - DIGES PLAN</v>
          </cell>
          <cell r="K156" t="str">
            <v>SCB</v>
          </cell>
          <cell r="L156">
            <v>200</v>
          </cell>
          <cell r="M156" t="str">
            <v>LOC</v>
          </cell>
          <cell r="N156">
            <v>5</v>
          </cell>
          <cell r="O156">
            <v>6.7337100344435576</v>
          </cell>
          <cell r="P156">
            <v>2.6934840137774234</v>
          </cell>
          <cell r="Q156">
            <v>0</v>
          </cell>
          <cell r="R156">
            <v>0</v>
          </cell>
          <cell r="S156">
            <v>40049</v>
          </cell>
          <cell r="T156">
            <v>15</v>
          </cell>
          <cell r="Z156">
            <v>213.32090787061898</v>
          </cell>
          <cell r="AA156">
            <v>100</v>
          </cell>
          <cell r="AB156">
            <v>0</v>
          </cell>
          <cell r="AD156">
            <v>40042</v>
          </cell>
          <cell r="AE156">
            <v>40049</v>
          </cell>
          <cell r="AG156" t="str">
            <v>17/08/2009</v>
          </cell>
          <cell r="AH156">
            <v>0</v>
          </cell>
          <cell r="AJ156">
            <v>15</v>
          </cell>
          <cell r="AK156">
            <v>0</v>
          </cell>
          <cell r="AL156">
            <v>0</v>
          </cell>
        </row>
        <row r="157">
          <cell r="A157" t="str">
            <v>Ajustes Facturacion - DIGES</v>
          </cell>
          <cell r="B157" t="str">
            <v>HLD</v>
          </cell>
          <cell r="C157" t="str">
            <v>Ajustes Facturacion - DIGES HLD</v>
          </cell>
          <cell r="K157" t="str">
            <v>SCB</v>
          </cell>
          <cell r="L157">
            <v>200</v>
          </cell>
          <cell r="M157" t="str">
            <v>LOC</v>
          </cell>
          <cell r="N157">
            <v>5</v>
          </cell>
          <cell r="O157">
            <v>7.2412326212042677</v>
          </cell>
          <cell r="P157">
            <v>2.8964930484817071</v>
          </cell>
          <cell r="Q157">
            <v>0</v>
          </cell>
          <cell r="R157">
            <v>0</v>
          </cell>
          <cell r="S157">
            <v>40049</v>
          </cell>
          <cell r="T157">
            <v>15</v>
          </cell>
          <cell r="Z157">
            <v>213.32090787061898</v>
          </cell>
          <cell r="AA157">
            <v>100</v>
          </cell>
          <cell r="AB157">
            <v>0</v>
          </cell>
          <cell r="AD157">
            <v>40042</v>
          </cell>
          <cell r="AE157">
            <v>40049</v>
          </cell>
          <cell r="AG157" t="str">
            <v>17/08/2009</v>
          </cell>
          <cell r="AH157">
            <v>0</v>
          </cell>
          <cell r="AJ157">
            <v>15</v>
          </cell>
          <cell r="AK157">
            <v>0</v>
          </cell>
          <cell r="AL157">
            <v>0</v>
          </cell>
        </row>
        <row r="158">
          <cell r="A158" t="str">
            <v>Ajustes Facturacion - DIGES</v>
          </cell>
          <cell r="B158" t="str">
            <v>HLD</v>
          </cell>
          <cell r="C158" t="str">
            <v>Ajustes Facturacion - DIGES HLD</v>
          </cell>
          <cell r="K158" t="str">
            <v>SCB</v>
          </cell>
          <cell r="L158">
            <v>200</v>
          </cell>
          <cell r="M158" t="str">
            <v>LOC</v>
          </cell>
          <cell r="N158">
            <v>5</v>
          </cell>
          <cell r="O158">
            <v>2.6872096496848563</v>
          </cell>
          <cell r="P158">
            <v>1.0748838598739425</v>
          </cell>
          <cell r="Q158">
            <v>0</v>
          </cell>
          <cell r="R158">
            <v>0</v>
          </cell>
          <cell r="S158">
            <v>40049</v>
          </cell>
          <cell r="T158">
            <v>15</v>
          </cell>
          <cell r="Z158">
            <v>213.32090787061898</v>
          </cell>
          <cell r="AA158">
            <v>100</v>
          </cell>
          <cell r="AB158">
            <v>0</v>
          </cell>
          <cell r="AD158">
            <v>40042</v>
          </cell>
          <cell r="AE158">
            <v>40049</v>
          </cell>
          <cell r="AG158" t="str">
            <v>17/08/2009</v>
          </cell>
          <cell r="AH158">
            <v>0</v>
          </cell>
          <cell r="AJ158">
            <v>15</v>
          </cell>
          <cell r="AK158">
            <v>0</v>
          </cell>
          <cell r="AL158">
            <v>0</v>
          </cell>
        </row>
        <row r="159">
          <cell r="A159" t="str">
            <v>Ajustes Facturacion - DIGES</v>
          </cell>
          <cell r="B159" t="str">
            <v>DLD</v>
          </cell>
          <cell r="C159" t="str">
            <v>Ajustes Facturacion - DIGES DLD</v>
          </cell>
          <cell r="K159" t="str">
            <v>SCB</v>
          </cell>
          <cell r="L159">
            <v>200</v>
          </cell>
          <cell r="M159" t="str">
            <v>LOC</v>
          </cell>
          <cell r="N159">
            <v>5</v>
          </cell>
          <cell r="O159">
            <v>18.774493401045238</v>
          </cell>
          <cell r="P159">
            <v>7.5097973604180943</v>
          </cell>
          <cell r="Q159">
            <v>0</v>
          </cell>
          <cell r="R159">
            <v>0</v>
          </cell>
          <cell r="S159">
            <v>40049</v>
          </cell>
          <cell r="T159">
            <v>15</v>
          </cell>
          <cell r="Z159">
            <v>213.32090787061898</v>
          </cell>
          <cell r="AA159">
            <v>100</v>
          </cell>
          <cell r="AB159">
            <v>0</v>
          </cell>
          <cell r="AD159">
            <v>40042</v>
          </cell>
          <cell r="AE159">
            <v>40049</v>
          </cell>
          <cell r="AG159" t="str">
            <v>17/08/2009</v>
          </cell>
          <cell r="AH159">
            <v>0</v>
          </cell>
          <cell r="AJ159">
            <v>15</v>
          </cell>
          <cell r="AK159">
            <v>0</v>
          </cell>
          <cell r="AL159">
            <v>0</v>
          </cell>
        </row>
        <row r="160">
          <cell r="A160" t="str">
            <v>Ajustes Facturacion - DIGES</v>
          </cell>
          <cell r="B160" t="str">
            <v>TD</v>
          </cell>
          <cell r="C160" t="str">
            <v>Ajustes Facturacion - DIGES TD</v>
          </cell>
          <cell r="K160" t="str">
            <v>SCB</v>
          </cell>
          <cell r="L160">
            <v>200</v>
          </cell>
          <cell r="M160" t="str">
            <v>LOC</v>
          </cell>
          <cell r="N160">
            <v>5</v>
          </cell>
          <cell r="O160">
            <v>2.1614888736650881</v>
          </cell>
          <cell r="P160">
            <v>0.86459554946603534</v>
          </cell>
          <cell r="Q160">
            <v>0</v>
          </cell>
          <cell r="R160">
            <v>0</v>
          </cell>
          <cell r="S160">
            <v>40049</v>
          </cell>
          <cell r="T160">
            <v>15</v>
          </cell>
          <cell r="Z160">
            <v>213.32090787061898</v>
          </cell>
          <cell r="AA160">
            <v>100</v>
          </cell>
          <cell r="AB160">
            <v>0</v>
          </cell>
          <cell r="AD160">
            <v>40042</v>
          </cell>
          <cell r="AE160">
            <v>40049</v>
          </cell>
          <cell r="AG160" t="str">
            <v>17/08/2009</v>
          </cell>
          <cell r="AH160">
            <v>0</v>
          </cell>
          <cell r="AJ160">
            <v>15</v>
          </cell>
          <cell r="AK160">
            <v>0</v>
          </cell>
          <cell r="AL160">
            <v>0</v>
          </cell>
        </row>
        <row r="161">
          <cell r="A161" t="str">
            <v>Ajustes Facturacion - DIGES</v>
          </cell>
          <cell r="B161" t="str">
            <v>DLDR</v>
          </cell>
          <cell r="C161" t="str">
            <v>Ajustes Facturacion - DIGES DLDR</v>
          </cell>
          <cell r="K161" t="str">
            <v>SCB</v>
          </cell>
          <cell r="L161">
            <v>200</v>
          </cell>
          <cell r="M161" t="str">
            <v>LOC</v>
          </cell>
          <cell r="N161">
            <v>5</v>
          </cell>
          <cell r="O161">
            <v>7.2586412370546398</v>
          </cell>
          <cell r="P161">
            <v>2.9034564948218557</v>
          </cell>
          <cell r="Q161">
            <v>0</v>
          </cell>
          <cell r="R161">
            <v>0</v>
          </cell>
          <cell r="S161">
            <v>40049</v>
          </cell>
          <cell r="T161">
            <v>15</v>
          </cell>
          <cell r="Z161">
            <v>213.32090787061898</v>
          </cell>
          <cell r="AA161">
            <v>100</v>
          </cell>
          <cell r="AB161">
            <v>0</v>
          </cell>
          <cell r="AD161">
            <v>40042</v>
          </cell>
          <cell r="AE161">
            <v>40049</v>
          </cell>
          <cell r="AG161" t="str">
            <v>17/08/2009</v>
          </cell>
          <cell r="AH161">
            <v>0</v>
          </cell>
          <cell r="AJ161">
            <v>15</v>
          </cell>
          <cell r="AK161">
            <v>0</v>
          </cell>
          <cell r="AL161">
            <v>0</v>
          </cell>
        </row>
        <row r="162">
          <cell r="A162" t="str">
            <v>Ajustes Facturacion - DIGES</v>
          </cell>
          <cell r="B162" t="str">
            <v>CODE</v>
          </cell>
          <cell r="C162" t="str">
            <v>Ajustes Facturacion - DIGES CODE</v>
          </cell>
          <cell r="K162" t="str">
            <v>SCB</v>
          </cell>
          <cell r="L162">
            <v>200</v>
          </cell>
          <cell r="M162" t="str">
            <v>LOC</v>
          </cell>
          <cell r="N162">
            <v>5</v>
          </cell>
          <cell r="O162">
            <v>7.741155036116651</v>
          </cell>
          <cell r="P162">
            <v>3.0964620144466601</v>
          </cell>
          <cell r="Q162">
            <v>0</v>
          </cell>
          <cell r="R162">
            <v>0</v>
          </cell>
          <cell r="S162">
            <v>40049</v>
          </cell>
          <cell r="T162">
            <v>15</v>
          </cell>
          <cell r="Z162">
            <v>213.32090787061898</v>
          </cell>
          <cell r="AA162">
            <v>100</v>
          </cell>
          <cell r="AB162">
            <v>0</v>
          </cell>
          <cell r="AD162">
            <v>40042</v>
          </cell>
          <cell r="AE162">
            <v>40049</v>
          </cell>
          <cell r="AG162" t="str">
            <v>17/08/2009</v>
          </cell>
          <cell r="AH162">
            <v>0</v>
          </cell>
          <cell r="AJ162">
            <v>15</v>
          </cell>
          <cell r="AK162">
            <v>0</v>
          </cell>
          <cell r="AL162">
            <v>0</v>
          </cell>
        </row>
        <row r="163">
          <cell r="A163" t="str">
            <v>Ajustes Facturacion - DIGES</v>
          </cell>
          <cell r="B163" t="str">
            <v>CR</v>
          </cell>
          <cell r="C163" t="str">
            <v>Ajustes Facturacion - DIGES CR</v>
          </cell>
          <cell r="K163" t="str">
            <v>SCB</v>
          </cell>
          <cell r="L163">
            <v>200</v>
          </cell>
          <cell r="M163" t="str">
            <v>LOC</v>
          </cell>
          <cell r="N163">
            <v>5</v>
          </cell>
          <cell r="O163">
            <v>4.1462737518565014</v>
          </cell>
          <cell r="P163">
            <v>1.6585095007426005</v>
          </cell>
          <cell r="Q163">
            <v>0</v>
          </cell>
          <cell r="R163">
            <v>0</v>
          </cell>
          <cell r="S163">
            <v>40049</v>
          </cell>
          <cell r="T163">
            <v>15</v>
          </cell>
          <cell r="Z163">
            <v>213.32090787061898</v>
          </cell>
          <cell r="AA163">
            <v>100</v>
          </cell>
          <cell r="AB163">
            <v>0</v>
          </cell>
          <cell r="AD163">
            <v>40042</v>
          </cell>
          <cell r="AE163">
            <v>40049</v>
          </cell>
          <cell r="AG163" t="str">
            <v>17/08/2009</v>
          </cell>
          <cell r="AH163">
            <v>0</v>
          </cell>
          <cell r="AJ163">
            <v>15</v>
          </cell>
          <cell r="AK163">
            <v>0</v>
          </cell>
          <cell r="AL163">
            <v>0</v>
          </cell>
        </row>
        <row r="164">
          <cell r="A164" t="str">
            <v>Ajustes Facturacion - DIGES</v>
          </cell>
          <cell r="B164" t="str">
            <v>COMPILE</v>
          </cell>
          <cell r="C164" t="str">
            <v>Ajustes Facturacion - DIGES COMPILE</v>
          </cell>
          <cell r="K164" t="str">
            <v>SCB</v>
          </cell>
          <cell r="L164">
            <v>200</v>
          </cell>
          <cell r="M164" t="str">
            <v>LOC</v>
          </cell>
          <cell r="N164">
            <v>5</v>
          </cell>
          <cell r="O164">
            <v>0.10973803685450305</v>
          </cell>
          <cell r="P164">
            <v>4.389521474180122E-2</v>
          </cell>
          <cell r="Q164">
            <v>0</v>
          </cell>
          <cell r="R164">
            <v>0</v>
          </cell>
          <cell r="S164">
            <v>40049</v>
          </cell>
          <cell r="T164">
            <v>15</v>
          </cell>
          <cell r="Z164">
            <v>213.32090787061898</v>
          </cell>
          <cell r="AA164">
            <v>100</v>
          </cell>
          <cell r="AB164">
            <v>0</v>
          </cell>
          <cell r="AD164">
            <v>40042</v>
          </cell>
          <cell r="AE164">
            <v>40049</v>
          </cell>
          <cell r="AG164" t="str">
            <v>17/08/2009</v>
          </cell>
          <cell r="AH164">
            <v>0</v>
          </cell>
          <cell r="AJ164">
            <v>15</v>
          </cell>
          <cell r="AK164">
            <v>0</v>
          </cell>
          <cell r="AL164">
            <v>0</v>
          </cell>
        </row>
        <row r="165">
          <cell r="A165" t="str">
            <v>Ajustes Facturacion - DIGES</v>
          </cell>
          <cell r="B165" t="str">
            <v>UT</v>
          </cell>
          <cell r="C165" t="str">
            <v>Ajustes Facturacion - DIGES UT</v>
          </cell>
          <cell r="K165" t="str">
            <v>SCB</v>
          </cell>
          <cell r="L165">
            <v>200</v>
          </cell>
          <cell r="M165" t="str">
            <v>LOC</v>
          </cell>
          <cell r="N165">
            <v>5</v>
          </cell>
          <cell r="O165">
            <v>5.0101177287730909</v>
          </cell>
          <cell r="P165">
            <v>2.0040470915092361</v>
          </cell>
          <cell r="Q165">
            <v>0</v>
          </cell>
          <cell r="R165">
            <v>0</v>
          </cell>
          <cell r="S165">
            <v>40049</v>
          </cell>
          <cell r="T165">
            <v>15</v>
          </cell>
          <cell r="Z165">
            <v>213.32090787061898</v>
          </cell>
          <cell r="AA165">
            <v>100</v>
          </cell>
          <cell r="AB165">
            <v>0</v>
          </cell>
          <cell r="AD165">
            <v>40042</v>
          </cell>
          <cell r="AE165">
            <v>40049</v>
          </cell>
          <cell r="AG165" t="str">
            <v>17/08/2009</v>
          </cell>
          <cell r="AH165">
            <v>0</v>
          </cell>
          <cell r="AJ165">
            <v>15</v>
          </cell>
          <cell r="AK165">
            <v>0</v>
          </cell>
          <cell r="AL165">
            <v>0</v>
          </cell>
        </row>
        <row r="166">
          <cell r="A166" t="str">
            <v>Ajustes Facturacion - DIGES</v>
          </cell>
          <cell r="B166" t="str">
            <v>PM</v>
          </cell>
          <cell r="C166" t="str">
            <v>Ajustes Facturacion - DIGES PM</v>
          </cell>
          <cell r="K166" t="str">
            <v>SCB</v>
          </cell>
          <cell r="L166">
            <v>200</v>
          </cell>
          <cell r="M166" t="str">
            <v>LOC</v>
          </cell>
          <cell r="N166">
            <v>5</v>
          </cell>
          <cell r="O166">
            <v>1.9309925507760097</v>
          </cell>
          <cell r="P166">
            <v>0.77239702031040391</v>
          </cell>
          <cell r="Q166">
            <v>0</v>
          </cell>
          <cell r="R166">
            <v>0</v>
          </cell>
          <cell r="S166">
            <v>40049</v>
          </cell>
          <cell r="T166">
            <v>15</v>
          </cell>
          <cell r="Z166">
            <v>213.32090787061898</v>
          </cell>
          <cell r="AA166">
            <v>100</v>
          </cell>
          <cell r="AB166">
            <v>0</v>
          </cell>
          <cell r="AD166">
            <v>40042</v>
          </cell>
          <cell r="AE166">
            <v>40049</v>
          </cell>
          <cell r="AG166" t="str">
            <v>17/08/2009</v>
          </cell>
          <cell r="AH166">
            <v>0</v>
          </cell>
          <cell r="AJ166">
            <v>15</v>
          </cell>
          <cell r="AK166">
            <v>0</v>
          </cell>
          <cell r="AL166">
            <v>0</v>
          </cell>
        </row>
        <row r="167">
          <cell r="A167" t="str">
            <v>Plan de Pruebas MF y GF - DIGES</v>
          </cell>
          <cell r="B167" t="str">
            <v>PLAN</v>
          </cell>
          <cell r="C167" t="str">
            <v>Plan de Pruebas MF y GF - DIGES PLAN</v>
          </cell>
          <cell r="K167" t="str">
            <v>JCM</v>
          </cell>
          <cell r="L167">
            <v>40</v>
          </cell>
          <cell r="M167" t="str">
            <v>STP Pages</v>
          </cell>
          <cell r="N167">
            <v>1</v>
          </cell>
          <cell r="O167">
            <v>9.6843098278359925</v>
          </cell>
          <cell r="P167">
            <v>3.8737239311343967</v>
          </cell>
          <cell r="Q167">
            <v>0</v>
          </cell>
          <cell r="R167">
            <v>0</v>
          </cell>
          <cell r="S167">
            <v>40049</v>
          </cell>
          <cell r="T167">
            <v>15</v>
          </cell>
          <cell r="Z167">
            <v>213.32090787061898</v>
          </cell>
          <cell r="AA167">
            <v>100</v>
          </cell>
          <cell r="AB167">
            <v>0</v>
          </cell>
          <cell r="AD167">
            <v>40042</v>
          </cell>
          <cell r="AE167">
            <v>40049</v>
          </cell>
          <cell r="AG167" t="str">
            <v>17/08/2009</v>
          </cell>
          <cell r="AH167">
            <v>0</v>
          </cell>
          <cell r="AJ167">
            <v>15</v>
          </cell>
          <cell r="AK167">
            <v>0</v>
          </cell>
          <cell r="AL167">
            <v>0</v>
          </cell>
        </row>
        <row r="168">
          <cell r="A168" t="str">
            <v>Plan de Pruebas MF y GF - DIGES</v>
          </cell>
          <cell r="B168" t="str">
            <v>STP</v>
          </cell>
          <cell r="C168" t="str">
            <v>Plan de Pruebas MF y GF - DIGES Analisis</v>
          </cell>
          <cell r="K168" t="str">
            <v>JCM</v>
          </cell>
          <cell r="L168">
            <v>40</v>
          </cell>
          <cell r="M168" t="str">
            <v>STP Pages</v>
          </cell>
          <cell r="N168">
            <v>1</v>
          </cell>
          <cell r="O168">
            <v>19.945756544590832</v>
          </cell>
          <cell r="P168">
            <v>7.9783026178363334</v>
          </cell>
          <cell r="Q168">
            <v>0</v>
          </cell>
          <cell r="R168">
            <v>0</v>
          </cell>
          <cell r="S168">
            <v>40049</v>
          </cell>
          <cell r="T168">
            <v>15</v>
          </cell>
          <cell r="Z168">
            <v>213.32090787061898</v>
          </cell>
          <cell r="AA168">
            <v>100</v>
          </cell>
          <cell r="AB168">
            <v>0</v>
          </cell>
          <cell r="AD168">
            <v>40042</v>
          </cell>
          <cell r="AE168">
            <v>40049</v>
          </cell>
          <cell r="AG168" t="str">
            <v>17/08/2009</v>
          </cell>
          <cell r="AH168">
            <v>0</v>
          </cell>
          <cell r="AJ168">
            <v>15</v>
          </cell>
          <cell r="AK168">
            <v>0</v>
          </cell>
          <cell r="AL168">
            <v>0</v>
          </cell>
        </row>
        <row r="169">
          <cell r="A169" t="str">
            <v>Plan de Pruebas MF y GF - DIGES</v>
          </cell>
          <cell r="B169" t="str">
            <v>STP</v>
          </cell>
          <cell r="C169" t="str">
            <v>Plan de Pruebas MF y GF - DIGES Datos</v>
          </cell>
          <cell r="K169" t="str">
            <v>JCM</v>
          </cell>
          <cell r="L169">
            <v>40</v>
          </cell>
          <cell r="M169" t="str">
            <v>STP Pages</v>
          </cell>
          <cell r="N169">
            <v>1</v>
          </cell>
          <cell r="O169">
            <v>9.6277079613220575</v>
          </cell>
          <cell r="P169">
            <v>3.8510831845288234</v>
          </cell>
          <cell r="Q169">
            <v>0</v>
          </cell>
          <cell r="R169">
            <v>0</v>
          </cell>
          <cell r="S169">
            <v>40049</v>
          </cell>
          <cell r="T169">
            <v>15</v>
          </cell>
          <cell r="Z169">
            <v>213.32090787061898</v>
          </cell>
          <cell r="AA169">
            <v>100</v>
          </cell>
          <cell r="AB169">
            <v>0</v>
          </cell>
          <cell r="AD169">
            <v>40042</v>
          </cell>
          <cell r="AE169">
            <v>40049</v>
          </cell>
          <cell r="AG169" t="str">
            <v>17/08/2009</v>
          </cell>
          <cell r="AH169">
            <v>0</v>
          </cell>
          <cell r="AJ169">
            <v>15</v>
          </cell>
          <cell r="AK169">
            <v>0</v>
          </cell>
          <cell r="AL169">
            <v>0</v>
          </cell>
        </row>
        <row r="170">
          <cell r="A170" t="str">
            <v>Plan de Pruebas MF y GF - DIGES</v>
          </cell>
          <cell r="B170" t="str">
            <v>STP</v>
          </cell>
          <cell r="C170" t="str">
            <v>Plan de Pruebas MF y GF - DIGES Redaccion</v>
          </cell>
          <cell r="K170" t="str">
            <v>JCM</v>
          </cell>
          <cell r="L170">
            <v>40</v>
          </cell>
          <cell r="M170" t="str">
            <v>STP Pages</v>
          </cell>
          <cell r="N170">
            <v>1</v>
          </cell>
          <cell r="O170">
            <v>17.36801320710218</v>
          </cell>
          <cell r="P170">
            <v>6.9472052828408719</v>
          </cell>
          <cell r="Q170">
            <v>0</v>
          </cell>
          <cell r="R170">
            <v>0</v>
          </cell>
          <cell r="S170">
            <v>40049</v>
          </cell>
          <cell r="T170">
            <v>15</v>
          </cell>
          <cell r="Z170">
            <v>213.32090787061898</v>
          </cell>
          <cell r="AA170">
            <v>100</v>
          </cell>
          <cell r="AB170">
            <v>0</v>
          </cell>
          <cell r="AD170">
            <v>40042</v>
          </cell>
          <cell r="AE170">
            <v>40049</v>
          </cell>
          <cell r="AG170" t="str">
            <v>17/08/2009</v>
          </cell>
          <cell r="AH170">
            <v>0</v>
          </cell>
          <cell r="AJ170">
            <v>15</v>
          </cell>
          <cell r="AK170">
            <v>0</v>
          </cell>
          <cell r="AL170">
            <v>0</v>
          </cell>
        </row>
        <row r="171">
          <cell r="A171" t="str">
            <v>Plan de Pruebas MF y GF - DIGES</v>
          </cell>
          <cell r="B171" t="str">
            <v>STP</v>
          </cell>
          <cell r="C171" t="str">
            <v>Plan de Pruebas MF y GF - DIGES Revision</v>
          </cell>
          <cell r="K171" t="str">
            <v>JCM</v>
          </cell>
          <cell r="L171">
            <v>40</v>
          </cell>
          <cell r="M171" t="str">
            <v>STP Pages</v>
          </cell>
          <cell r="N171">
            <v>1</v>
          </cell>
          <cell r="O171">
            <v>9.2234089147939748</v>
          </cell>
          <cell r="P171">
            <v>3.6893635659175903</v>
          </cell>
          <cell r="Q171">
            <v>0</v>
          </cell>
          <cell r="R171">
            <v>0</v>
          </cell>
          <cell r="S171">
            <v>40049</v>
          </cell>
          <cell r="T171">
            <v>15</v>
          </cell>
          <cell r="Z171">
            <v>213.32090787061898</v>
          </cell>
          <cell r="AA171">
            <v>100</v>
          </cell>
          <cell r="AB171">
            <v>0</v>
          </cell>
          <cell r="AD171">
            <v>40042</v>
          </cell>
          <cell r="AE171">
            <v>40049</v>
          </cell>
          <cell r="AG171" t="str">
            <v>17/08/2009</v>
          </cell>
          <cell r="AH171">
            <v>0</v>
          </cell>
          <cell r="AJ171">
            <v>15</v>
          </cell>
          <cell r="AK171">
            <v>0</v>
          </cell>
          <cell r="AL171">
            <v>0</v>
          </cell>
        </row>
        <row r="172">
          <cell r="A172" t="str">
            <v>Plan de Pruebas MF y GF - DIGES</v>
          </cell>
          <cell r="B172" t="str">
            <v>STP</v>
          </cell>
          <cell r="C172" t="str">
            <v>Plan de Pruebas MF y GF - DIGES Ambiente</v>
          </cell>
          <cell r="K172" t="str">
            <v>JCM</v>
          </cell>
          <cell r="L172">
            <v>40</v>
          </cell>
          <cell r="M172" t="str">
            <v>STP Pages</v>
          </cell>
          <cell r="N172">
            <v>1</v>
          </cell>
          <cell r="O172">
            <v>8.9963276169940283</v>
          </cell>
          <cell r="P172">
            <v>3.5985310467976115</v>
          </cell>
          <cell r="Q172">
            <v>0</v>
          </cell>
          <cell r="R172">
            <v>0</v>
          </cell>
          <cell r="S172">
            <v>40049</v>
          </cell>
          <cell r="T172">
            <v>15</v>
          </cell>
          <cell r="Z172">
            <v>213.32090787061898</v>
          </cell>
          <cell r="AA172">
            <v>100</v>
          </cell>
          <cell r="AB172">
            <v>0</v>
          </cell>
          <cell r="AD172">
            <v>40042</v>
          </cell>
          <cell r="AE172">
            <v>40049</v>
          </cell>
          <cell r="AG172" t="str">
            <v>17/08/2009</v>
          </cell>
          <cell r="AH172">
            <v>0</v>
          </cell>
          <cell r="AJ172">
            <v>15</v>
          </cell>
          <cell r="AK172">
            <v>0</v>
          </cell>
          <cell r="AL172">
            <v>0</v>
          </cell>
        </row>
        <row r="173">
          <cell r="A173" t="str">
            <v>Plan de Pruebas MF y GF - DIGES</v>
          </cell>
          <cell r="B173" t="str">
            <v>PM</v>
          </cell>
          <cell r="C173" t="str">
            <v>Plan de Pruebas MF y GF - DIGES PM</v>
          </cell>
          <cell r="K173" t="str">
            <v>JCM</v>
          </cell>
          <cell r="L173">
            <v>40</v>
          </cell>
          <cell r="M173" t="str">
            <v>STP Pages</v>
          </cell>
          <cell r="N173">
            <v>1</v>
          </cell>
          <cell r="O173">
            <v>4.8586637916512263</v>
          </cell>
          <cell r="P173">
            <v>1.9434655166604904</v>
          </cell>
          <cell r="Q173">
            <v>0</v>
          </cell>
          <cell r="R173">
            <v>0</v>
          </cell>
          <cell r="S173">
            <v>40049</v>
          </cell>
          <cell r="T173">
            <v>15</v>
          </cell>
          <cell r="Z173">
            <v>213.32090787061898</v>
          </cell>
          <cell r="AA173">
            <v>100</v>
          </cell>
          <cell r="AB173">
            <v>0</v>
          </cell>
          <cell r="AD173">
            <v>40042</v>
          </cell>
          <cell r="AE173">
            <v>40049</v>
          </cell>
          <cell r="AG173" t="str">
            <v>17/08/2009</v>
          </cell>
          <cell r="AH173">
            <v>0</v>
          </cell>
          <cell r="AJ173">
            <v>15</v>
          </cell>
          <cell r="AK173">
            <v>0</v>
          </cell>
          <cell r="AL173">
            <v>0</v>
          </cell>
        </row>
        <row r="174">
          <cell r="A174" t="str">
            <v>Montos Finales ATC - DIGES</v>
          </cell>
          <cell r="B174" t="str">
            <v>PLAN</v>
          </cell>
          <cell r="C174" t="str">
            <v>Montos Finales ATC - DIGES PLAN</v>
          </cell>
          <cell r="K174" t="str">
            <v>SCB</v>
          </cell>
          <cell r="L174">
            <v>920</v>
          </cell>
          <cell r="M174" t="str">
            <v>LOC</v>
          </cell>
          <cell r="N174">
            <v>10</v>
          </cell>
          <cell r="O174">
            <v>6.7337100344435576</v>
          </cell>
          <cell r="P174">
            <v>6.1950132316880726</v>
          </cell>
          <cell r="Q174">
            <v>0</v>
          </cell>
          <cell r="R174">
            <v>0</v>
          </cell>
          <cell r="S174">
            <v>40049</v>
          </cell>
          <cell r="T174">
            <v>15</v>
          </cell>
          <cell r="Z174">
            <v>213.32090787061898</v>
          </cell>
          <cell r="AA174">
            <v>100</v>
          </cell>
          <cell r="AB174">
            <v>0</v>
          </cell>
          <cell r="AD174">
            <v>40042</v>
          </cell>
          <cell r="AE174">
            <v>40049</v>
          </cell>
          <cell r="AG174" t="str">
            <v>17/08/2009</v>
          </cell>
          <cell r="AH174">
            <v>0</v>
          </cell>
          <cell r="AJ174">
            <v>15</v>
          </cell>
          <cell r="AK174">
            <v>0</v>
          </cell>
          <cell r="AL174">
            <v>0</v>
          </cell>
        </row>
        <row r="175">
          <cell r="A175" t="str">
            <v>Montos Finales ATC - DIGES</v>
          </cell>
          <cell r="B175" t="str">
            <v>HLD</v>
          </cell>
          <cell r="C175" t="str">
            <v>Montos Finales ATC - DIGES HLD</v>
          </cell>
          <cell r="K175" t="str">
            <v>SCB</v>
          </cell>
          <cell r="L175">
            <v>920</v>
          </cell>
          <cell r="M175" t="str">
            <v>LOC</v>
          </cell>
          <cell r="N175">
            <v>10</v>
          </cell>
          <cell r="O175">
            <v>7.2412326212042677</v>
          </cell>
          <cell r="P175">
            <v>6.6619340115079266</v>
          </cell>
          <cell r="Q175">
            <v>0</v>
          </cell>
          <cell r="R175">
            <v>0</v>
          </cell>
          <cell r="S175">
            <v>40049</v>
          </cell>
          <cell r="T175">
            <v>15</v>
          </cell>
          <cell r="Z175">
            <v>213.32090787061898</v>
          </cell>
          <cell r="AA175">
            <v>100</v>
          </cell>
          <cell r="AB175">
            <v>0</v>
          </cell>
          <cell r="AD175">
            <v>40042</v>
          </cell>
          <cell r="AE175">
            <v>40049</v>
          </cell>
          <cell r="AG175" t="str">
            <v>17/08/2009</v>
          </cell>
          <cell r="AH175">
            <v>0</v>
          </cell>
          <cell r="AJ175">
            <v>15</v>
          </cell>
          <cell r="AK175">
            <v>0</v>
          </cell>
          <cell r="AL175">
            <v>0</v>
          </cell>
        </row>
        <row r="176">
          <cell r="A176" t="str">
            <v>Montos Finales ATC - DIGES</v>
          </cell>
          <cell r="B176" t="str">
            <v>HLD</v>
          </cell>
          <cell r="C176" t="str">
            <v>Montos Finales ATC - DIGES HLDR</v>
          </cell>
          <cell r="K176" t="str">
            <v>SCB</v>
          </cell>
          <cell r="L176">
            <v>920</v>
          </cell>
          <cell r="M176" t="str">
            <v>LOC</v>
          </cell>
          <cell r="N176">
            <v>10</v>
          </cell>
          <cell r="O176">
            <v>2.6872096496848563</v>
          </cell>
          <cell r="P176">
            <v>2.4722328777100677</v>
          </cell>
          <cell r="Q176">
            <v>0</v>
          </cell>
          <cell r="R176">
            <v>0</v>
          </cell>
          <cell r="S176">
            <v>40049</v>
          </cell>
          <cell r="T176">
            <v>15</v>
          </cell>
          <cell r="Z176">
            <v>213.32090787061898</v>
          </cell>
          <cell r="AA176">
            <v>100</v>
          </cell>
          <cell r="AB176">
            <v>0</v>
          </cell>
          <cell r="AD176">
            <v>40042</v>
          </cell>
          <cell r="AE176">
            <v>40049</v>
          </cell>
          <cell r="AG176" t="str">
            <v>17/08/2009</v>
          </cell>
          <cell r="AH176">
            <v>0</v>
          </cell>
          <cell r="AJ176">
            <v>15</v>
          </cell>
          <cell r="AK176">
            <v>0</v>
          </cell>
          <cell r="AL176">
            <v>0</v>
          </cell>
        </row>
        <row r="177">
          <cell r="A177" t="str">
            <v>Montos Finales ATC - DIGES</v>
          </cell>
          <cell r="B177" t="str">
            <v>DLD</v>
          </cell>
          <cell r="C177" t="str">
            <v>Montos Finales ATC - DIGES DLD</v>
          </cell>
          <cell r="K177" t="str">
            <v>SCB</v>
          </cell>
          <cell r="L177">
            <v>920</v>
          </cell>
          <cell r="M177" t="str">
            <v>LOC</v>
          </cell>
          <cell r="N177">
            <v>10</v>
          </cell>
          <cell r="O177">
            <v>18.774493401045238</v>
          </cell>
          <cell r="P177">
            <v>17.272533928961618</v>
          </cell>
          <cell r="Q177">
            <v>0</v>
          </cell>
          <cell r="R177">
            <v>0</v>
          </cell>
          <cell r="S177">
            <v>40049</v>
          </cell>
          <cell r="T177">
            <v>15</v>
          </cell>
          <cell r="Z177">
            <v>213.32090787061898</v>
          </cell>
          <cell r="AA177">
            <v>100</v>
          </cell>
          <cell r="AB177">
            <v>0</v>
          </cell>
          <cell r="AD177">
            <v>40042</v>
          </cell>
          <cell r="AE177">
            <v>40049</v>
          </cell>
          <cell r="AG177" t="str">
            <v>17/08/2009</v>
          </cell>
          <cell r="AH177">
            <v>0</v>
          </cell>
          <cell r="AJ177">
            <v>15</v>
          </cell>
          <cell r="AK177">
            <v>0</v>
          </cell>
          <cell r="AL177">
            <v>0</v>
          </cell>
        </row>
        <row r="178">
          <cell r="A178" t="str">
            <v>Montos Finales ATC - DIGES</v>
          </cell>
          <cell r="B178" t="str">
            <v>TD</v>
          </cell>
          <cell r="C178" t="str">
            <v>Montos Finales ATC - DIGES TD</v>
          </cell>
          <cell r="K178" t="str">
            <v>SCB</v>
          </cell>
          <cell r="L178">
            <v>920</v>
          </cell>
          <cell r="M178" t="str">
            <v>LOC</v>
          </cell>
          <cell r="N178">
            <v>10</v>
          </cell>
          <cell r="O178">
            <v>2.1614888736650881</v>
          </cell>
          <cell r="P178">
            <v>1.9885697637718811</v>
          </cell>
          <cell r="Q178">
            <v>0</v>
          </cell>
          <cell r="R178">
            <v>0</v>
          </cell>
          <cell r="S178">
            <v>40049</v>
          </cell>
          <cell r="T178">
            <v>15</v>
          </cell>
          <cell r="Z178">
            <v>213.32090787061898</v>
          </cell>
          <cell r="AA178">
            <v>100</v>
          </cell>
          <cell r="AB178">
            <v>0</v>
          </cell>
          <cell r="AD178">
            <v>40042</v>
          </cell>
          <cell r="AE178">
            <v>40049</v>
          </cell>
          <cell r="AG178" t="str">
            <v>17/08/2009</v>
          </cell>
          <cell r="AH178">
            <v>0</v>
          </cell>
          <cell r="AJ178">
            <v>15</v>
          </cell>
          <cell r="AK178">
            <v>0</v>
          </cell>
          <cell r="AL178">
            <v>0</v>
          </cell>
        </row>
        <row r="179">
          <cell r="A179" t="str">
            <v>Montos Finales ATC - DIGES</v>
          </cell>
          <cell r="B179" t="str">
            <v>DLDR</v>
          </cell>
          <cell r="C179" t="str">
            <v>Montos Finales ATC - DIGES DLDR</v>
          </cell>
          <cell r="K179" t="str">
            <v>SCB</v>
          </cell>
          <cell r="L179">
            <v>920</v>
          </cell>
          <cell r="M179" t="str">
            <v>LOC</v>
          </cell>
          <cell r="N179">
            <v>10</v>
          </cell>
          <cell r="O179">
            <v>7.2586412370546398</v>
          </cell>
          <cell r="P179">
            <v>6.6779499380902685</v>
          </cell>
          <cell r="Q179">
            <v>0</v>
          </cell>
          <cell r="R179">
            <v>0</v>
          </cell>
          <cell r="S179">
            <v>40049</v>
          </cell>
          <cell r="T179">
            <v>15</v>
          </cell>
          <cell r="Z179">
            <v>213.32090787061898</v>
          </cell>
          <cell r="AA179">
            <v>100</v>
          </cell>
          <cell r="AB179">
            <v>0</v>
          </cell>
          <cell r="AD179">
            <v>40042</v>
          </cell>
          <cell r="AE179">
            <v>40049</v>
          </cell>
          <cell r="AG179" t="str">
            <v>17/08/2009</v>
          </cell>
          <cell r="AH179">
            <v>0</v>
          </cell>
          <cell r="AJ179">
            <v>15</v>
          </cell>
          <cell r="AK179">
            <v>0</v>
          </cell>
          <cell r="AL179">
            <v>0</v>
          </cell>
        </row>
        <row r="180">
          <cell r="A180" t="str">
            <v>Montos Finales ATC - DIGES</v>
          </cell>
          <cell r="B180" t="str">
            <v>CODE</v>
          </cell>
          <cell r="C180" t="str">
            <v>Montos Finales ATC - DIGES CODE</v>
          </cell>
          <cell r="K180" t="str">
            <v>SCB</v>
          </cell>
          <cell r="L180">
            <v>920</v>
          </cell>
          <cell r="M180" t="str">
            <v>LOC</v>
          </cell>
          <cell r="N180">
            <v>10</v>
          </cell>
          <cell r="O180">
            <v>7.741155036116651</v>
          </cell>
          <cell r="P180">
            <v>7.1218626332273187</v>
          </cell>
          <cell r="Q180">
            <v>0</v>
          </cell>
          <cell r="R180">
            <v>0</v>
          </cell>
          <cell r="S180">
            <v>40049</v>
          </cell>
          <cell r="T180">
            <v>15</v>
          </cell>
          <cell r="Z180">
            <v>213.32090787061898</v>
          </cell>
          <cell r="AA180">
            <v>100</v>
          </cell>
          <cell r="AB180">
            <v>0</v>
          </cell>
          <cell r="AD180">
            <v>40042</v>
          </cell>
          <cell r="AE180">
            <v>40049</v>
          </cell>
          <cell r="AG180" t="str">
            <v>17/08/2009</v>
          </cell>
          <cell r="AH180">
            <v>0</v>
          </cell>
          <cell r="AJ180">
            <v>15</v>
          </cell>
          <cell r="AK180">
            <v>0</v>
          </cell>
          <cell r="AL180">
            <v>0</v>
          </cell>
        </row>
        <row r="181">
          <cell r="A181" t="str">
            <v>Montos Finales ATC - DIGES</v>
          </cell>
          <cell r="B181" t="str">
            <v>CR</v>
          </cell>
          <cell r="C181" t="str">
            <v>Montos Finales ATC - DIGES CR</v>
          </cell>
          <cell r="K181" t="str">
            <v>SCB</v>
          </cell>
          <cell r="L181">
            <v>920</v>
          </cell>
          <cell r="M181" t="str">
            <v>LOC</v>
          </cell>
          <cell r="N181">
            <v>10</v>
          </cell>
          <cell r="O181">
            <v>4.1462737518565014</v>
          </cell>
          <cell r="P181">
            <v>3.8145718517079814</v>
          </cell>
          <cell r="Q181">
            <v>0</v>
          </cell>
          <cell r="R181">
            <v>0</v>
          </cell>
          <cell r="S181">
            <v>40049</v>
          </cell>
          <cell r="T181">
            <v>15</v>
          </cell>
          <cell r="Z181">
            <v>213.32090787061898</v>
          </cell>
          <cell r="AA181">
            <v>100</v>
          </cell>
          <cell r="AB181">
            <v>0</v>
          </cell>
          <cell r="AD181">
            <v>40042</v>
          </cell>
          <cell r="AE181">
            <v>40049</v>
          </cell>
          <cell r="AG181" t="str">
            <v>17/08/2009</v>
          </cell>
          <cell r="AH181">
            <v>0</v>
          </cell>
          <cell r="AJ181">
            <v>15</v>
          </cell>
          <cell r="AK181">
            <v>0</v>
          </cell>
          <cell r="AL181">
            <v>0</v>
          </cell>
        </row>
        <row r="182">
          <cell r="A182" t="str">
            <v>Montos Finales ATC - DIGES</v>
          </cell>
          <cell r="B182" t="str">
            <v>COMPILE</v>
          </cell>
          <cell r="C182" t="str">
            <v>Montos Finales ATC - DIGES COMPILE</v>
          </cell>
          <cell r="K182" t="str">
            <v>SCB</v>
          </cell>
          <cell r="L182">
            <v>920</v>
          </cell>
          <cell r="M182" t="str">
            <v>LOC</v>
          </cell>
          <cell r="N182">
            <v>10</v>
          </cell>
          <cell r="O182">
            <v>0.10973803685450305</v>
          </cell>
          <cell r="P182">
            <v>0.1009589939061428</v>
          </cell>
          <cell r="Q182">
            <v>0</v>
          </cell>
          <cell r="R182">
            <v>0</v>
          </cell>
          <cell r="S182">
            <v>40049</v>
          </cell>
          <cell r="T182">
            <v>15</v>
          </cell>
          <cell r="Z182">
            <v>213.32090787061898</v>
          </cell>
          <cell r="AA182">
            <v>100</v>
          </cell>
          <cell r="AB182">
            <v>0</v>
          </cell>
          <cell r="AD182">
            <v>40042</v>
          </cell>
          <cell r="AE182">
            <v>40049</v>
          </cell>
          <cell r="AG182" t="str">
            <v>17/08/2009</v>
          </cell>
          <cell r="AH182">
            <v>0</v>
          </cell>
          <cell r="AJ182">
            <v>15</v>
          </cell>
          <cell r="AK182">
            <v>0</v>
          </cell>
          <cell r="AL182">
            <v>0</v>
          </cell>
        </row>
        <row r="183">
          <cell r="A183" t="str">
            <v>Montos Finales ATC - DIGES</v>
          </cell>
          <cell r="B183" t="str">
            <v>UT</v>
          </cell>
          <cell r="C183" t="str">
            <v>Montos Finales ATC - DIGES UT</v>
          </cell>
          <cell r="K183" t="str">
            <v>SCB</v>
          </cell>
          <cell r="L183">
            <v>920</v>
          </cell>
          <cell r="M183" t="str">
            <v>LOC</v>
          </cell>
          <cell r="N183">
            <v>10</v>
          </cell>
          <cell r="O183">
            <v>5.0101177287730909</v>
          </cell>
          <cell r="P183">
            <v>4.6093083104712438</v>
          </cell>
          <cell r="Q183">
            <v>0</v>
          </cell>
          <cell r="R183">
            <v>0</v>
          </cell>
          <cell r="S183">
            <v>40049</v>
          </cell>
          <cell r="T183">
            <v>15</v>
          </cell>
          <cell r="Z183">
            <v>213.32090787061898</v>
          </cell>
          <cell r="AA183">
            <v>100</v>
          </cell>
          <cell r="AB183">
            <v>0</v>
          </cell>
          <cell r="AD183">
            <v>40042</v>
          </cell>
          <cell r="AE183">
            <v>40049</v>
          </cell>
          <cell r="AG183" t="str">
            <v>17/08/2009</v>
          </cell>
          <cell r="AH183">
            <v>0</v>
          </cell>
          <cell r="AJ183">
            <v>15</v>
          </cell>
          <cell r="AK183">
            <v>0</v>
          </cell>
          <cell r="AL183">
            <v>0</v>
          </cell>
        </row>
        <row r="184">
          <cell r="A184" t="str">
            <v>Montos Finales ATC - DIGES</v>
          </cell>
          <cell r="B184" t="str">
            <v>PM</v>
          </cell>
          <cell r="C184" t="str">
            <v>Montos Finales ATC - DIGES PM</v>
          </cell>
          <cell r="K184" t="str">
            <v>SCB</v>
          </cell>
          <cell r="L184">
            <v>920</v>
          </cell>
          <cell r="M184" t="str">
            <v>LOC</v>
          </cell>
          <cell r="N184">
            <v>10</v>
          </cell>
          <cell r="O184">
            <v>1.9309925507760097</v>
          </cell>
          <cell r="P184">
            <v>1.776513146713929</v>
          </cell>
          <cell r="Q184">
            <v>0</v>
          </cell>
          <cell r="R184">
            <v>0</v>
          </cell>
          <cell r="S184">
            <v>40049</v>
          </cell>
          <cell r="T184">
            <v>15</v>
          </cell>
          <cell r="Z184">
            <v>213.32090787061898</v>
          </cell>
          <cell r="AA184">
            <v>100</v>
          </cell>
          <cell r="AB184">
            <v>0</v>
          </cell>
          <cell r="AD184">
            <v>40042</v>
          </cell>
          <cell r="AE184">
            <v>40049</v>
          </cell>
          <cell r="AG184" t="str">
            <v>17/08/2009</v>
          </cell>
          <cell r="AH184">
            <v>0</v>
          </cell>
          <cell r="AJ184">
            <v>15</v>
          </cell>
          <cell r="AK184">
            <v>0</v>
          </cell>
          <cell r="AL184">
            <v>0</v>
          </cell>
        </row>
        <row r="185">
          <cell r="A185" t="str">
            <v>Montos Finales ATV - DIGES</v>
          </cell>
          <cell r="B185" t="str">
            <v>PLAN</v>
          </cell>
          <cell r="C185" t="str">
            <v>Montos Finales ATV - DIGES PLAN</v>
          </cell>
          <cell r="K185" t="str">
            <v>JCM</v>
          </cell>
          <cell r="L185">
            <v>780</v>
          </cell>
          <cell r="M185" t="str">
            <v>LOC</v>
          </cell>
          <cell r="N185">
            <v>10</v>
          </cell>
          <cell r="O185">
            <v>6.7337100344435576</v>
          </cell>
          <cell r="P185">
            <v>5.2522938268659756</v>
          </cell>
          <cell r="Q185">
            <v>0</v>
          </cell>
          <cell r="R185">
            <v>0</v>
          </cell>
          <cell r="S185">
            <v>40049</v>
          </cell>
          <cell r="T185">
            <v>15</v>
          </cell>
          <cell r="Z185">
            <v>213.32090787061898</v>
          </cell>
          <cell r="AA185">
            <v>100</v>
          </cell>
          <cell r="AB185">
            <v>0</v>
          </cell>
          <cell r="AD185">
            <v>40042</v>
          </cell>
          <cell r="AE185">
            <v>40049</v>
          </cell>
          <cell r="AG185" t="str">
            <v>17/08/2009</v>
          </cell>
          <cell r="AH185">
            <v>0</v>
          </cell>
          <cell r="AJ185">
            <v>15</v>
          </cell>
          <cell r="AK185">
            <v>0</v>
          </cell>
          <cell r="AL185">
            <v>0</v>
          </cell>
        </row>
        <row r="186">
          <cell r="A186" t="str">
            <v>Montos Finales ATV - DIGES</v>
          </cell>
          <cell r="B186" t="str">
            <v>HLD</v>
          </cell>
          <cell r="C186" t="str">
            <v>Montos Finales ATV - DIGES HLD</v>
          </cell>
          <cell r="K186" t="str">
            <v>JCM</v>
          </cell>
          <cell r="L186">
            <v>780</v>
          </cell>
          <cell r="M186" t="str">
            <v>LOC</v>
          </cell>
          <cell r="N186">
            <v>10</v>
          </cell>
          <cell r="O186">
            <v>7.2412326212042677</v>
          </cell>
          <cell r="P186">
            <v>5.6481614445393289</v>
          </cell>
          <cell r="Q186">
            <v>0</v>
          </cell>
          <cell r="R186">
            <v>0</v>
          </cell>
          <cell r="S186">
            <v>40049</v>
          </cell>
          <cell r="T186">
            <v>15</v>
          </cell>
          <cell r="Z186">
            <v>213.32090787061898</v>
          </cell>
          <cell r="AA186">
            <v>100</v>
          </cell>
          <cell r="AB186">
            <v>0</v>
          </cell>
          <cell r="AD186">
            <v>40042</v>
          </cell>
          <cell r="AE186">
            <v>40049</v>
          </cell>
          <cell r="AG186" t="str">
            <v>17/08/2009</v>
          </cell>
          <cell r="AH186">
            <v>0</v>
          </cell>
          <cell r="AJ186">
            <v>15</v>
          </cell>
          <cell r="AK186">
            <v>0</v>
          </cell>
          <cell r="AL186">
            <v>0</v>
          </cell>
        </row>
        <row r="187">
          <cell r="A187" t="str">
            <v>Montos Finales ATV - DIGES</v>
          </cell>
          <cell r="B187" t="str">
            <v>HLD</v>
          </cell>
          <cell r="C187" t="str">
            <v>Montos Finales ATV - DIGES HLDR</v>
          </cell>
          <cell r="K187" t="str">
            <v>JCM</v>
          </cell>
          <cell r="L187">
            <v>780</v>
          </cell>
          <cell r="M187" t="str">
            <v>LOC</v>
          </cell>
          <cell r="N187">
            <v>10</v>
          </cell>
          <cell r="O187">
            <v>2.6872096496848563</v>
          </cell>
          <cell r="P187">
            <v>2.096023526754188</v>
          </cell>
          <cell r="Q187">
            <v>0</v>
          </cell>
          <cell r="R187">
            <v>0</v>
          </cell>
          <cell r="S187">
            <v>40049</v>
          </cell>
          <cell r="T187">
            <v>15</v>
          </cell>
          <cell r="Z187">
            <v>213.32090787061898</v>
          </cell>
          <cell r="AA187">
            <v>100</v>
          </cell>
          <cell r="AB187">
            <v>0</v>
          </cell>
          <cell r="AD187">
            <v>40042</v>
          </cell>
          <cell r="AE187">
            <v>40049</v>
          </cell>
          <cell r="AG187" t="str">
            <v>17/08/2009</v>
          </cell>
          <cell r="AH187">
            <v>0</v>
          </cell>
          <cell r="AJ187">
            <v>15</v>
          </cell>
          <cell r="AK187">
            <v>0</v>
          </cell>
          <cell r="AL187">
            <v>0</v>
          </cell>
        </row>
        <row r="188">
          <cell r="A188" t="str">
            <v>Montos Finales ATV - DIGES</v>
          </cell>
          <cell r="B188" t="str">
            <v>DLD</v>
          </cell>
          <cell r="C188" t="str">
            <v>Montos Finales ATV - DIGES DLD</v>
          </cell>
          <cell r="K188" t="str">
            <v>JCM</v>
          </cell>
          <cell r="L188">
            <v>780</v>
          </cell>
          <cell r="M188" t="str">
            <v>LOC</v>
          </cell>
          <cell r="N188">
            <v>10</v>
          </cell>
          <cell r="O188">
            <v>18.774493401045238</v>
          </cell>
          <cell r="P188">
            <v>14.644104852815286</v>
          </cell>
          <cell r="Q188">
            <v>0</v>
          </cell>
          <cell r="R188">
            <v>0</v>
          </cell>
          <cell r="S188">
            <v>40049</v>
          </cell>
          <cell r="T188">
            <v>15</v>
          </cell>
          <cell r="Z188">
            <v>213.32090787061898</v>
          </cell>
          <cell r="AA188">
            <v>100</v>
          </cell>
          <cell r="AB188">
            <v>0</v>
          </cell>
          <cell r="AD188">
            <v>40042</v>
          </cell>
          <cell r="AE188">
            <v>40049</v>
          </cell>
          <cell r="AG188" t="str">
            <v>17/08/2009</v>
          </cell>
          <cell r="AH188">
            <v>0</v>
          </cell>
          <cell r="AJ188">
            <v>15</v>
          </cell>
          <cell r="AK188">
            <v>0</v>
          </cell>
          <cell r="AL188">
            <v>0</v>
          </cell>
        </row>
        <row r="189">
          <cell r="A189" t="str">
            <v>Montos Finales ATV - DIGES</v>
          </cell>
          <cell r="B189" t="str">
            <v>TD</v>
          </cell>
          <cell r="C189" t="str">
            <v>Montos Finales ATV - DIGES TD</v>
          </cell>
          <cell r="K189" t="str">
            <v>JCM</v>
          </cell>
          <cell r="L189">
            <v>780</v>
          </cell>
          <cell r="M189" t="str">
            <v>LOC</v>
          </cell>
          <cell r="N189">
            <v>10</v>
          </cell>
          <cell r="O189">
            <v>2.1614888736650881</v>
          </cell>
          <cell r="P189">
            <v>1.6859613214587688</v>
          </cell>
          <cell r="Q189">
            <v>0</v>
          </cell>
          <cell r="R189">
            <v>0</v>
          </cell>
          <cell r="S189">
            <v>40049</v>
          </cell>
          <cell r="T189">
            <v>15</v>
          </cell>
          <cell r="Z189">
            <v>213.32090787061898</v>
          </cell>
          <cell r="AA189">
            <v>100</v>
          </cell>
          <cell r="AB189">
            <v>0</v>
          </cell>
          <cell r="AD189">
            <v>40042</v>
          </cell>
          <cell r="AE189">
            <v>40049</v>
          </cell>
          <cell r="AG189" t="str">
            <v>17/08/2009</v>
          </cell>
          <cell r="AH189">
            <v>0</v>
          </cell>
          <cell r="AJ189">
            <v>15</v>
          </cell>
          <cell r="AK189">
            <v>0</v>
          </cell>
          <cell r="AL189">
            <v>0</v>
          </cell>
        </row>
        <row r="190">
          <cell r="A190" t="str">
            <v>Montos Finales ATV - DIGES</v>
          </cell>
          <cell r="B190" t="str">
            <v>DLDR</v>
          </cell>
          <cell r="C190" t="str">
            <v>Montos Finales ATV - DIGES DLDR</v>
          </cell>
          <cell r="K190" t="str">
            <v>JCM</v>
          </cell>
          <cell r="L190">
            <v>780</v>
          </cell>
          <cell r="M190" t="str">
            <v>LOC</v>
          </cell>
          <cell r="N190">
            <v>10</v>
          </cell>
          <cell r="O190">
            <v>7.2586412370546398</v>
          </cell>
          <cell r="P190">
            <v>5.6617401649026196</v>
          </cell>
          <cell r="Q190">
            <v>0</v>
          </cell>
          <cell r="R190">
            <v>0</v>
          </cell>
          <cell r="S190">
            <v>40049</v>
          </cell>
          <cell r="T190">
            <v>15</v>
          </cell>
          <cell r="Z190">
            <v>213.32090787061898</v>
          </cell>
          <cell r="AA190">
            <v>100</v>
          </cell>
          <cell r="AB190">
            <v>0</v>
          </cell>
          <cell r="AD190">
            <v>40042</v>
          </cell>
          <cell r="AE190">
            <v>40049</v>
          </cell>
          <cell r="AG190" t="str">
            <v>17/08/2009</v>
          </cell>
          <cell r="AH190">
            <v>0</v>
          </cell>
          <cell r="AJ190">
            <v>15</v>
          </cell>
          <cell r="AK190">
            <v>0</v>
          </cell>
          <cell r="AL190">
            <v>0</v>
          </cell>
        </row>
        <row r="191">
          <cell r="A191" t="str">
            <v>Montos Finales ATV - DIGES</v>
          </cell>
          <cell r="B191" t="str">
            <v>CODE</v>
          </cell>
          <cell r="C191" t="str">
            <v>Montos Finales ATV - DIGES CODE</v>
          </cell>
          <cell r="K191" t="str">
            <v>JCM</v>
          </cell>
          <cell r="L191">
            <v>780</v>
          </cell>
          <cell r="M191" t="str">
            <v>LOC</v>
          </cell>
          <cell r="N191">
            <v>10</v>
          </cell>
          <cell r="O191">
            <v>7.741155036116651</v>
          </cell>
          <cell r="P191">
            <v>6.0381009281709872</v>
          </cell>
          <cell r="Q191">
            <v>0</v>
          </cell>
          <cell r="R191">
            <v>0</v>
          </cell>
          <cell r="S191">
            <v>40049</v>
          </cell>
          <cell r="T191">
            <v>15</v>
          </cell>
          <cell r="Z191">
            <v>213.32090787061898</v>
          </cell>
          <cell r="AA191">
            <v>100</v>
          </cell>
          <cell r="AB191">
            <v>0</v>
          </cell>
          <cell r="AD191">
            <v>40042</v>
          </cell>
          <cell r="AE191">
            <v>40049</v>
          </cell>
          <cell r="AG191" t="str">
            <v>17/08/2009</v>
          </cell>
          <cell r="AH191">
            <v>0</v>
          </cell>
          <cell r="AJ191">
            <v>15</v>
          </cell>
          <cell r="AK191">
            <v>0</v>
          </cell>
          <cell r="AL191">
            <v>0</v>
          </cell>
        </row>
        <row r="192">
          <cell r="A192" t="str">
            <v>Montos Finales ATV - DIGES</v>
          </cell>
          <cell r="B192" t="str">
            <v>CR</v>
          </cell>
          <cell r="C192" t="str">
            <v>Montos Finales ATV - DIGES CR</v>
          </cell>
          <cell r="K192" t="str">
            <v>JCM</v>
          </cell>
          <cell r="L192">
            <v>780</v>
          </cell>
          <cell r="M192" t="str">
            <v>LOC</v>
          </cell>
          <cell r="N192">
            <v>10</v>
          </cell>
          <cell r="O192">
            <v>4.1462737518565014</v>
          </cell>
          <cell r="P192">
            <v>3.234093526448071</v>
          </cell>
          <cell r="Q192">
            <v>0</v>
          </cell>
          <cell r="R192">
            <v>0</v>
          </cell>
          <cell r="S192">
            <v>40049</v>
          </cell>
          <cell r="T192">
            <v>15</v>
          </cell>
          <cell r="Z192">
            <v>213.32090787061898</v>
          </cell>
          <cell r="AA192">
            <v>100</v>
          </cell>
          <cell r="AB192">
            <v>0</v>
          </cell>
          <cell r="AD192">
            <v>40042</v>
          </cell>
          <cell r="AE192">
            <v>40049</v>
          </cell>
          <cell r="AG192" t="str">
            <v>17/08/2009</v>
          </cell>
          <cell r="AH192">
            <v>0</v>
          </cell>
          <cell r="AJ192">
            <v>15</v>
          </cell>
          <cell r="AK192">
            <v>0</v>
          </cell>
          <cell r="AL192">
            <v>0</v>
          </cell>
        </row>
        <row r="193">
          <cell r="A193" t="str">
            <v>Montos Finales ATV - DIGES</v>
          </cell>
          <cell r="B193" t="str">
            <v>COMPILE</v>
          </cell>
          <cell r="C193" t="str">
            <v>Montos Finales ATV - DIGES COMPILE</v>
          </cell>
          <cell r="K193" t="str">
            <v>JCM</v>
          </cell>
          <cell r="L193">
            <v>780</v>
          </cell>
          <cell r="M193" t="str">
            <v>LOC</v>
          </cell>
          <cell r="N193">
            <v>10</v>
          </cell>
          <cell r="O193">
            <v>0.10973803685450305</v>
          </cell>
          <cell r="P193">
            <v>8.5595668746512366E-2</v>
          </cell>
          <cell r="Q193">
            <v>0</v>
          </cell>
          <cell r="R193">
            <v>0</v>
          </cell>
          <cell r="S193">
            <v>40049</v>
          </cell>
          <cell r="T193">
            <v>15</v>
          </cell>
          <cell r="Z193">
            <v>213.32090787061898</v>
          </cell>
          <cell r="AA193">
            <v>100</v>
          </cell>
          <cell r="AB193">
            <v>0</v>
          </cell>
          <cell r="AD193">
            <v>40042</v>
          </cell>
          <cell r="AE193">
            <v>40049</v>
          </cell>
          <cell r="AG193" t="str">
            <v>17/08/2009</v>
          </cell>
          <cell r="AH193">
            <v>0</v>
          </cell>
          <cell r="AJ193">
            <v>15</v>
          </cell>
          <cell r="AK193">
            <v>0</v>
          </cell>
          <cell r="AL193">
            <v>0</v>
          </cell>
        </row>
        <row r="194">
          <cell r="A194" t="str">
            <v>Montos Finales ATV - DIGES</v>
          </cell>
          <cell r="B194" t="str">
            <v>UT</v>
          </cell>
          <cell r="C194" t="str">
            <v>Montos Finales ATV - DIGES UT</v>
          </cell>
          <cell r="K194" t="str">
            <v>JCM</v>
          </cell>
          <cell r="L194">
            <v>780</v>
          </cell>
          <cell r="M194" t="str">
            <v>LOC</v>
          </cell>
          <cell r="N194">
            <v>10</v>
          </cell>
          <cell r="O194">
            <v>5.0101177287730909</v>
          </cell>
          <cell r="P194">
            <v>3.9078918284430109</v>
          </cell>
          <cell r="Q194">
            <v>0</v>
          </cell>
          <cell r="R194">
            <v>0</v>
          </cell>
          <cell r="S194">
            <v>40049</v>
          </cell>
          <cell r="T194">
            <v>15</v>
          </cell>
          <cell r="Z194">
            <v>213.32090787061898</v>
          </cell>
          <cell r="AA194">
            <v>100</v>
          </cell>
          <cell r="AB194">
            <v>0</v>
          </cell>
          <cell r="AD194">
            <v>40042</v>
          </cell>
          <cell r="AE194">
            <v>40049</v>
          </cell>
          <cell r="AG194" t="str">
            <v>17/08/2009</v>
          </cell>
          <cell r="AH194">
            <v>0</v>
          </cell>
          <cell r="AJ194">
            <v>15</v>
          </cell>
          <cell r="AK194">
            <v>0</v>
          </cell>
          <cell r="AL194">
            <v>0</v>
          </cell>
        </row>
        <row r="195">
          <cell r="A195" t="str">
            <v>Montos Finales ATV - DIGES</v>
          </cell>
          <cell r="B195" t="str">
            <v>PM</v>
          </cell>
          <cell r="C195" t="str">
            <v>Montos Finales ATV - DIGES PM</v>
          </cell>
          <cell r="K195" t="str">
            <v>JCM</v>
          </cell>
          <cell r="L195">
            <v>780</v>
          </cell>
          <cell r="M195" t="str">
            <v>LOC</v>
          </cell>
          <cell r="N195">
            <v>10</v>
          </cell>
          <cell r="O195">
            <v>1.9309925507760097</v>
          </cell>
          <cell r="P195">
            <v>1.5061741896052876</v>
          </cell>
          <cell r="Q195">
            <v>0</v>
          </cell>
          <cell r="R195">
            <v>0</v>
          </cell>
          <cell r="S195">
            <v>40049</v>
          </cell>
          <cell r="T195">
            <v>15</v>
          </cell>
          <cell r="Z195">
            <v>213.32090787061898</v>
          </cell>
          <cell r="AA195">
            <v>100</v>
          </cell>
          <cell r="AB195">
            <v>0</v>
          </cell>
          <cell r="AD195">
            <v>40042</v>
          </cell>
          <cell r="AE195">
            <v>40049</v>
          </cell>
          <cell r="AG195" t="str">
            <v>17/08/2009</v>
          </cell>
          <cell r="AH195">
            <v>0</v>
          </cell>
          <cell r="AJ195">
            <v>15</v>
          </cell>
          <cell r="AK195">
            <v>0</v>
          </cell>
          <cell r="AL195">
            <v>0</v>
          </cell>
        </row>
        <row r="196">
          <cell r="A196" t="str">
            <v>Montos Finales CDU - DIGES</v>
          </cell>
          <cell r="B196" t="str">
            <v>PLAN</v>
          </cell>
          <cell r="C196" t="str">
            <v>Montos Finales CDU - DIGES PLAN</v>
          </cell>
          <cell r="K196" t="str">
            <v>DMM</v>
          </cell>
          <cell r="L196">
            <v>800</v>
          </cell>
          <cell r="M196" t="str">
            <v>LOC</v>
          </cell>
          <cell r="N196">
            <v>10</v>
          </cell>
          <cell r="O196">
            <v>6.7337100344435576</v>
          </cell>
          <cell r="P196">
            <v>5.3869680275548468</v>
          </cell>
          <cell r="Q196">
            <v>0</v>
          </cell>
          <cell r="R196">
            <v>0</v>
          </cell>
          <cell r="S196">
            <v>40049</v>
          </cell>
          <cell r="T196">
            <v>15</v>
          </cell>
          <cell r="Z196">
            <v>213.32090787061898</v>
          </cell>
          <cell r="AA196">
            <v>100</v>
          </cell>
          <cell r="AB196">
            <v>0</v>
          </cell>
          <cell r="AD196">
            <v>40042</v>
          </cell>
          <cell r="AE196">
            <v>40049</v>
          </cell>
          <cell r="AG196" t="str">
            <v>17/08/2009</v>
          </cell>
          <cell r="AH196">
            <v>0</v>
          </cell>
          <cell r="AJ196">
            <v>15</v>
          </cell>
          <cell r="AK196">
            <v>0</v>
          </cell>
          <cell r="AL196">
            <v>0</v>
          </cell>
        </row>
        <row r="197">
          <cell r="A197" t="str">
            <v>Montos Finales CDU - DIGES</v>
          </cell>
          <cell r="B197" t="str">
            <v>HLD</v>
          </cell>
          <cell r="C197" t="str">
            <v>Montos Finales CDU - DIGES HLD</v>
          </cell>
          <cell r="K197" t="str">
            <v>DMM</v>
          </cell>
          <cell r="L197">
            <v>800</v>
          </cell>
          <cell r="M197" t="str">
            <v>LOC</v>
          </cell>
          <cell r="N197">
            <v>10</v>
          </cell>
          <cell r="O197">
            <v>7.2412326212042677</v>
          </cell>
          <cell r="P197">
            <v>5.7929860969634142</v>
          </cell>
          <cell r="Q197">
            <v>0</v>
          </cell>
          <cell r="R197">
            <v>0</v>
          </cell>
          <cell r="S197">
            <v>40049</v>
          </cell>
          <cell r="T197">
            <v>15</v>
          </cell>
          <cell r="Z197">
            <v>213.32090787061898</v>
          </cell>
          <cell r="AA197">
            <v>100</v>
          </cell>
          <cell r="AB197">
            <v>0</v>
          </cell>
          <cell r="AD197">
            <v>40042</v>
          </cell>
          <cell r="AE197">
            <v>40049</v>
          </cell>
          <cell r="AG197" t="str">
            <v>17/08/2009</v>
          </cell>
          <cell r="AH197">
            <v>0</v>
          </cell>
          <cell r="AJ197">
            <v>15</v>
          </cell>
          <cell r="AK197">
            <v>0</v>
          </cell>
          <cell r="AL197">
            <v>0</v>
          </cell>
        </row>
        <row r="198">
          <cell r="A198" t="str">
            <v>Montos Finales CDU - DIGES</v>
          </cell>
          <cell r="B198" t="str">
            <v>HLD</v>
          </cell>
          <cell r="C198" t="str">
            <v>Montos Finales CDU - DIGES HLDR</v>
          </cell>
          <cell r="K198" t="str">
            <v>DMM</v>
          </cell>
          <cell r="L198">
            <v>800</v>
          </cell>
          <cell r="M198" t="str">
            <v>LOC</v>
          </cell>
          <cell r="N198">
            <v>10</v>
          </cell>
          <cell r="O198">
            <v>2.6872096496848563</v>
          </cell>
          <cell r="P198">
            <v>2.1497677197478851</v>
          </cell>
          <cell r="Q198">
            <v>0</v>
          </cell>
          <cell r="R198">
            <v>0</v>
          </cell>
          <cell r="S198">
            <v>40049</v>
          </cell>
          <cell r="T198">
            <v>15</v>
          </cell>
          <cell r="Z198">
            <v>213.32090787061898</v>
          </cell>
          <cell r="AA198">
            <v>100</v>
          </cell>
          <cell r="AB198">
            <v>0</v>
          </cell>
          <cell r="AD198">
            <v>40042</v>
          </cell>
          <cell r="AE198">
            <v>40049</v>
          </cell>
          <cell r="AG198" t="str">
            <v>17/08/2009</v>
          </cell>
          <cell r="AH198">
            <v>0</v>
          </cell>
          <cell r="AJ198">
            <v>15</v>
          </cell>
          <cell r="AK198">
            <v>0</v>
          </cell>
          <cell r="AL198">
            <v>0</v>
          </cell>
        </row>
        <row r="199">
          <cell r="A199" t="str">
            <v>Montos Finales CDU - DIGES</v>
          </cell>
          <cell r="B199" t="str">
            <v>DLD</v>
          </cell>
          <cell r="C199" t="str">
            <v>Montos Finales CDU - DIGES DLD</v>
          </cell>
          <cell r="K199" t="str">
            <v>DMM</v>
          </cell>
          <cell r="L199">
            <v>800</v>
          </cell>
          <cell r="M199" t="str">
            <v>LOC</v>
          </cell>
          <cell r="N199">
            <v>10</v>
          </cell>
          <cell r="O199">
            <v>18.774493401045238</v>
          </cell>
          <cell r="P199">
            <v>15.019594720836189</v>
          </cell>
          <cell r="Q199">
            <v>0</v>
          </cell>
          <cell r="R199">
            <v>0</v>
          </cell>
          <cell r="S199">
            <v>40049</v>
          </cell>
          <cell r="T199">
            <v>15</v>
          </cell>
          <cell r="Z199">
            <v>213.32090787061898</v>
          </cell>
          <cell r="AA199">
            <v>100</v>
          </cell>
          <cell r="AB199">
            <v>0</v>
          </cell>
          <cell r="AD199">
            <v>40042</v>
          </cell>
          <cell r="AE199">
            <v>40049</v>
          </cell>
          <cell r="AG199" t="str">
            <v>17/08/2009</v>
          </cell>
          <cell r="AH199">
            <v>0</v>
          </cell>
          <cell r="AJ199">
            <v>15</v>
          </cell>
          <cell r="AK199">
            <v>0</v>
          </cell>
          <cell r="AL199">
            <v>0</v>
          </cell>
        </row>
        <row r="200">
          <cell r="A200" t="str">
            <v>Montos Finales CDU - DIGES</v>
          </cell>
          <cell r="B200" t="str">
            <v>TD</v>
          </cell>
          <cell r="C200" t="str">
            <v>Montos Finales CDU - DIGES TD</v>
          </cell>
          <cell r="K200" t="str">
            <v>DMM</v>
          </cell>
          <cell r="L200">
            <v>800</v>
          </cell>
          <cell r="M200" t="str">
            <v>LOC</v>
          </cell>
          <cell r="N200">
            <v>10</v>
          </cell>
          <cell r="O200">
            <v>2.1614888736650881</v>
          </cell>
          <cell r="P200">
            <v>1.7291910989320707</v>
          </cell>
          <cell r="Q200">
            <v>0</v>
          </cell>
          <cell r="R200">
            <v>0</v>
          </cell>
          <cell r="S200">
            <v>40049</v>
          </cell>
          <cell r="T200">
            <v>15</v>
          </cell>
          <cell r="Z200">
            <v>213.32090787061898</v>
          </cell>
          <cell r="AA200">
            <v>100</v>
          </cell>
          <cell r="AB200">
            <v>0</v>
          </cell>
          <cell r="AD200">
            <v>40042</v>
          </cell>
          <cell r="AE200">
            <v>40049</v>
          </cell>
          <cell r="AG200" t="str">
            <v>17/08/2009</v>
          </cell>
          <cell r="AH200">
            <v>0</v>
          </cell>
          <cell r="AJ200">
            <v>15</v>
          </cell>
          <cell r="AK200">
            <v>0</v>
          </cell>
          <cell r="AL200">
            <v>0</v>
          </cell>
        </row>
        <row r="201">
          <cell r="A201" t="str">
            <v>Montos Finales CDU - DIGES</v>
          </cell>
          <cell r="B201" t="str">
            <v>DLDR</v>
          </cell>
          <cell r="C201" t="str">
            <v>Montos Finales CDU - DIGES DLDR</v>
          </cell>
          <cell r="K201" t="str">
            <v>DMM</v>
          </cell>
          <cell r="L201">
            <v>800</v>
          </cell>
          <cell r="M201" t="str">
            <v>LOC</v>
          </cell>
          <cell r="N201">
            <v>10</v>
          </cell>
          <cell r="O201">
            <v>7.2586412370546398</v>
          </cell>
          <cell r="P201">
            <v>5.8069129896437115</v>
          </cell>
          <cell r="Q201">
            <v>0</v>
          </cell>
          <cell r="R201">
            <v>0</v>
          </cell>
          <cell r="S201">
            <v>40049</v>
          </cell>
          <cell r="T201">
            <v>15</v>
          </cell>
          <cell r="Z201">
            <v>213.32090787061898</v>
          </cell>
          <cell r="AA201">
            <v>100</v>
          </cell>
          <cell r="AB201">
            <v>0</v>
          </cell>
          <cell r="AD201">
            <v>40042</v>
          </cell>
          <cell r="AE201">
            <v>40049</v>
          </cell>
          <cell r="AG201" t="str">
            <v>17/08/2009</v>
          </cell>
          <cell r="AH201">
            <v>0</v>
          </cell>
          <cell r="AJ201">
            <v>15</v>
          </cell>
          <cell r="AK201">
            <v>0</v>
          </cell>
          <cell r="AL201">
            <v>0</v>
          </cell>
        </row>
        <row r="202">
          <cell r="A202" t="str">
            <v>Montos Finales CDU - DIGES</v>
          </cell>
          <cell r="B202" t="str">
            <v>CODE</v>
          </cell>
          <cell r="C202" t="str">
            <v>Montos Finales CDU - DIGES CODE</v>
          </cell>
          <cell r="K202" t="str">
            <v>DMM</v>
          </cell>
          <cell r="L202">
            <v>800</v>
          </cell>
          <cell r="M202" t="str">
            <v>LOC</v>
          </cell>
          <cell r="N202">
            <v>10</v>
          </cell>
          <cell r="O202">
            <v>7.741155036116651</v>
          </cell>
          <cell r="P202">
            <v>6.1929240288933203</v>
          </cell>
          <cell r="Q202">
            <v>0</v>
          </cell>
          <cell r="R202">
            <v>0</v>
          </cell>
          <cell r="S202">
            <v>40049</v>
          </cell>
          <cell r="T202">
            <v>15</v>
          </cell>
          <cell r="Z202">
            <v>213.32090787061898</v>
          </cell>
          <cell r="AA202">
            <v>100</v>
          </cell>
          <cell r="AB202">
            <v>0</v>
          </cell>
          <cell r="AD202">
            <v>40042</v>
          </cell>
          <cell r="AE202">
            <v>40049</v>
          </cell>
          <cell r="AG202" t="str">
            <v>17/08/2009</v>
          </cell>
          <cell r="AH202">
            <v>0</v>
          </cell>
          <cell r="AJ202">
            <v>15</v>
          </cell>
          <cell r="AK202">
            <v>0</v>
          </cell>
          <cell r="AL202">
            <v>0</v>
          </cell>
        </row>
        <row r="203">
          <cell r="A203" t="str">
            <v>Montos Finales CDU - DIGES</v>
          </cell>
          <cell r="B203" t="str">
            <v>CR</v>
          </cell>
          <cell r="C203" t="str">
            <v>Montos Finales CDU - DIGES CR</v>
          </cell>
          <cell r="K203" t="str">
            <v>DMM</v>
          </cell>
          <cell r="L203">
            <v>800</v>
          </cell>
          <cell r="M203" t="str">
            <v>LOC</v>
          </cell>
          <cell r="N203">
            <v>10</v>
          </cell>
          <cell r="O203">
            <v>4.1462737518565014</v>
          </cell>
          <cell r="P203">
            <v>3.317019001485201</v>
          </cell>
          <cell r="Q203">
            <v>0</v>
          </cell>
          <cell r="R203">
            <v>0</v>
          </cell>
          <cell r="S203">
            <v>40049</v>
          </cell>
          <cell r="T203">
            <v>15</v>
          </cell>
          <cell r="Z203">
            <v>213.32090787061898</v>
          </cell>
          <cell r="AA203">
            <v>100</v>
          </cell>
          <cell r="AB203">
            <v>0</v>
          </cell>
          <cell r="AD203">
            <v>40042</v>
          </cell>
          <cell r="AE203">
            <v>40049</v>
          </cell>
          <cell r="AG203" t="str">
            <v>17/08/2009</v>
          </cell>
          <cell r="AH203">
            <v>0</v>
          </cell>
          <cell r="AJ203">
            <v>15</v>
          </cell>
          <cell r="AK203">
            <v>0</v>
          </cell>
          <cell r="AL203">
            <v>0</v>
          </cell>
        </row>
        <row r="204">
          <cell r="A204" t="str">
            <v>Montos Finales CDU - DIGES</v>
          </cell>
          <cell r="B204" t="str">
            <v>COMPILE</v>
          </cell>
          <cell r="C204" t="str">
            <v>Montos Finales CDU - DIGES COMPILE</v>
          </cell>
          <cell r="K204" t="str">
            <v>DMM</v>
          </cell>
          <cell r="L204">
            <v>800</v>
          </cell>
          <cell r="M204" t="str">
            <v>LOC</v>
          </cell>
          <cell r="N204">
            <v>10</v>
          </cell>
          <cell r="O204">
            <v>0.10973803685450305</v>
          </cell>
          <cell r="P204">
            <v>8.7790429483602439E-2</v>
          </cell>
          <cell r="Q204">
            <v>0</v>
          </cell>
          <cell r="R204">
            <v>0</v>
          </cell>
          <cell r="S204">
            <v>40049</v>
          </cell>
          <cell r="T204">
            <v>15</v>
          </cell>
          <cell r="Z204">
            <v>213.32090787061898</v>
          </cell>
          <cell r="AA204">
            <v>100</v>
          </cell>
          <cell r="AB204">
            <v>0</v>
          </cell>
          <cell r="AD204">
            <v>40042</v>
          </cell>
          <cell r="AE204">
            <v>40049</v>
          </cell>
          <cell r="AG204" t="str">
            <v>17/08/2009</v>
          </cell>
          <cell r="AH204">
            <v>0</v>
          </cell>
          <cell r="AJ204">
            <v>15</v>
          </cell>
          <cell r="AK204">
            <v>0</v>
          </cell>
          <cell r="AL204">
            <v>0</v>
          </cell>
        </row>
        <row r="205">
          <cell r="A205" t="str">
            <v>Montos Finales CDU - DIGES</v>
          </cell>
          <cell r="B205" t="str">
            <v>UT</v>
          </cell>
          <cell r="C205" t="str">
            <v>Montos Finales CDU - DIGES UT</v>
          </cell>
          <cell r="K205" t="str">
            <v>DMM</v>
          </cell>
          <cell r="L205">
            <v>800</v>
          </cell>
          <cell r="M205" t="str">
            <v>LOC</v>
          </cell>
          <cell r="N205">
            <v>10</v>
          </cell>
          <cell r="O205">
            <v>5.0101177287730909</v>
          </cell>
          <cell r="P205">
            <v>4.0080941830184722</v>
          </cell>
          <cell r="Q205">
            <v>0</v>
          </cell>
          <cell r="R205">
            <v>0</v>
          </cell>
          <cell r="S205">
            <v>40049</v>
          </cell>
          <cell r="T205">
            <v>15</v>
          </cell>
          <cell r="Z205">
            <v>213.32090787061898</v>
          </cell>
          <cell r="AA205">
            <v>100</v>
          </cell>
          <cell r="AB205">
            <v>0</v>
          </cell>
          <cell r="AD205">
            <v>40042</v>
          </cell>
          <cell r="AE205">
            <v>40049</v>
          </cell>
          <cell r="AG205" t="str">
            <v>17/08/2009</v>
          </cell>
          <cell r="AH205">
            <v>0</v>
          </cell>
          <cell r="AJ205">
            <v>15</v>
          </cell>
          <cell r="AK205">
            <v>0</v>
          </cell>
          <cell r="AL205">
            <v>0</v>
          </cell>
        </row>
        <row r="206">
          <cell r="A206" t="str">
            <v>Montos Finales CDU - DIGES</v>
          </cell>
          <cell r="B206" t="str">
            <v>PM</v>
          </cell>
          <cell r="C206" t="str">
            <v>Montos Finales CDU - DIGES PM</v>
          </cell>
          <cell r="K206" t="str">
            <v>DMM</v>
          </cell>
          <cell r="L206">
            <v>800</v>
          </cell>
          <cell r="M206" t="str">
            <v>LOC</v>
          </cell>
          <cell r="N206">
            <v>10</v>
          </cell>
          <cell r="O206">
            <v>1.9309925507760097</v>
          </cell>
          <cell r="P206">
            <v>1.5447940406208078</v>
          </cell>
          <cell r="Q206">
            <v>0</v>
          </cell>
          <cell r="R206">
            <v>0</v>
          </cell>
          <cell r="S206">
            <v>40049</v>
          </cell>
          <cell r="T206">
            <v>15</v>
          </cell>
          <cell r="Z206">
            <v>213.32090787061898</v>
          </cell>
          <cell r="AA206">
            <v>100</v>
          </cell>
          <cell r="AB206">
            <v>0</v>
          </cell>
          <cell r="AD206">
            <v>40042</v>
          </cell>
          <cell r="AE206">
            <v>40049</v>
          </cell>
          <cell r="AG206" t="str">
            <v>17/08/2009</v>
          </cell>
          <cell r="AH206">
            <v>0</v>
          </cell>
          <cell r="AJ206">
            <v>15</v>
          </cell>
          <cell r="AK206">
            <v>0</v>
          </cell>
          <cell r="AL206">
            <v>0</v>
          </cell>
        </row>
        <row r="207">
          <cell r="A207" t="str">
            <v>Montos Finales LAL - DIGES</v>
          </cell>
          <cell r="B207" t="str">
            <v>PLAN</v>
          </cell>
          <cell r="C207" t="str">
            <v>Montos Finales LAL - DIGES PLAN</v>
          </cell>
          <cell r="K207" t="str">
            <v>SCB</v>
          </cell>
          <cell r="L207">
            <v>880</v>
          </cell>
          <cell r="M207" t="str">
            <v>LOC</v>
          </cell>
          <cell r="N207">
            <v>10</v>
          </cell>
          <cell r="O207">
            <v>6.7337100344435576</v>
          </cell>
          <cell r="P207">
            <v>5.9256648303103301</v>
          </cell>
          <cell r="Q207">
            <v>0</v>
          </cell>
          <cell r="R207">
            <v>0</v>
          </cell>
          <cell r="S207">
            <v>40049</v>
          </cell>
          <cell r="T207">
            <v>15</v>
          </cell>
          <cell r="Z207">
            <v>213.32090787061898</v>
          </cell>
          <cell r="AA207">
            <v>100</v>
          </cell>
          <cell r="AB207">
            <v>0</v>
          </cell>
          <cell r="AD207">
            <v>40042</v>
          </cell>
          <cell r="AE207">
            <v>40049</v>
          </cell>
          <cell r="AG207" t="str">
            <v>17/08/2009</v>
          </cell>
          <cell r="AH207">
            <v>0</v>
          </cell>
          <cell r="AJ207">
            <v>15</v>
          </cell>
          <cell r="AK207">
            <v>0</v>
          </cell>
          <cell r="AL207">
            <v>0</v>
          </cell>
        </row>
        <row r="208">
          <cell r="A208" t="str">
            <v>Montos Finales LAL - DIGES</v>
          </cell>
          <cell r="B208" t="str">
            <v>HLD</v>
          </cell>
          <cell r="C208" t="str">
            <v>Montos Finales LAL - DIGES HLD</v>
          </cell>
          <cell r="K208" t="str">
            <v>SCB</v>
          </cell>
          <cell r="L208">
            <v>880</v>
          </cell>
          <cell r="M208" t="str">
            <v>LOC</v>
          </cell>
          <cell r="N208">
            <v>10</v>
          </cell>
          <cell r="O208">
            <v>7.2412326212042677</v>
          </cell>
          <cell r="P208">
            <v>6.3722847066597561</v>
          </cell>
          <cell r="Q208">
            <v>0</v>
          </cell>
          <cell r="R208">
            <v>0</v>
          </cell>
          <cell r="S208">
            <v>40049</v>
          </cell>
          <cell r="T208">
            <v>15</v>
          </cell>
          <cell r="Z208">
            <v>213.32090787061898</v>
          </cell>
          <cell r="AA208">
            <v>100</v>
          </cell>
          <cell r="AB208">
            <v>0</v>
          </cell>
          <cell r="AD208">
            <v>40042</v>
          </cell>
          <cell r="AE208">
            <v>40049</v>
          </cell>
          <cell r="AG208" t="str">
            <v>17/08/2009</v>
          </cell>
          <cell r="AH208">
            <v>0</v>
          </cell>
          <cell r="AJ208">
            <v>15</v>
          </cell>
          <cell r="AK208">
            <v>0</v>
          </cell>
          <cell r="AL208">
            <v>0</v>
          </cell>
        </row>
        <row r="209">
          <cell r="A209" t="str">
            <v>Montos Finales LAL - DIGES</v>
          </cell>
          <cell r="B209" t="str">
            <v>HLD</v>
          </cell>
          <cell r="C209" t="str">
            <v>Montos Finales LAL - DIGES HLDR</v>
          </cell>
          <cell r="K209" t="str">
            <v>SCB</v>
          </cell>
          <cell r="L209">
            <v>880</v>
          </cell>
          <cell r="M209" t="str">
            <v>LOC</v>
          </cell>
          <cell r="N209">
            <v>10</v>
          </cell>
          <cell r="O209">
            <v>2.6872096496848563</v>
          </cell>
          <cell r="P209">
            <v>2.3647444917226736</v>
          </cell>
          <cell r="Q209">
            <v>0</v>
          </cell>
          <cell r="R209">
            <v>0</v>
          </cell>
          <cell r="S209">
            <v>40049</v>
          </cell>
          <cell r="T209">
            <v>15</v>
          </cell>
          <cell r="Z209">
            <v>213.32090787061898</v>
          </cell>
          <cell r="AA209">
            <v>100</v>
          </cell>
          <cell r="AB209">
            <v>0</v>
          </cell>
          <cell r="AD209">
            <v>40042</v>
          </cell>
          <cell r="AE209">
            <v>40049</v>
          </cell>
          <cell r="AG209" t="str">
            <v>17/08/2009</v>
          </cell>
          <cell r="AH209">
            <v>0</v>
          </cell>
          <cell r="AJ209">
            <v>15</v>
          </cell>
          <cell r="AK209">
            <v>0</v>
          </cell>
          <cell r="AL209">
            <v>0</v>
          </cell>
        </row>
        <row r="210">
          <cell r="A210" t="str">
            <v>Montos Finales LAL - DIGES</v>
          </cell>
          <cell r="B210" t="str">
            <v>DLD</v>
          </cell>
          <cell r="C210" t="str">
            <v>Montos Finales LAL - DIGES DLD</v>
          </cell>
          <cell r="K210" t="str">
            <v>SCB</v>
          </cell>
          <cell r="L210">
            <v>880</v>
          </cell>
          <cell r="M210" t="str">
            <v>LOC</v>
          </cell>
          <cell r="N210">
            <v>10</v>
          </cell>
          <cell r="O210">
            <v>18.774493401045238</v>
          </cell>
          <cell r="P210">
            <v>16.521554192919808</v>
          </cell>
          <cell r="Q210">
            <v>0</v>
          </cell>
          <cell r="R210">
            <v>0</v>
          </cell>
          <cell r="S210">
            <v>40049</v>
          </cell>
          <cell r="T210">
            <v>15</v>
          </cell>
          <cell r="Z210">
            <v>213.32090787061898</v>
          </cell>
          <cell r="AA210">
            <v>100</v>
          </cell>
          <cell r="AB210">
            <v>0</v>
          </cell>
          <cell r="AD210">
            <v>40042</v>
          </cell>
          <cell r="AE210">
            <v>40049</v>
          </cell>
          <cell r="AG210" t="str">
            <v>17/08/2009</v>
          </cell>
          <cell r="AH210">
            <v>0</v>
          </cell>
          <cell r="AJ210">
            <v>15</v>
          </cell>
          <cell r="AK210">
            <v>0</v>
          </cell>
          <cell r="AL210">
            <v>0</v>
          </cell>
        </row>
        <row r="211">
          <cell r="A211" t="str">
            <v>Montos Finales LAL - DIGES</v>
          </cell>
          <cell r="B211" t="str">
            <v>TD</v>
          </cell>
          <cell r="C211" t="str">
            <v>Montos Finales LAL - DIGES TD</v>
          </cell>
          <cell r="K211" t="str">
            <v>SCB</v>
          </cell>
          <cell r="L211">
            <v>880</v>
          </cell>
          <cell r="M211" t="str">
            <v>LOC</v>
          </cell>
          <cell r="N211">
            <v>10</v>
          </cell>
          <cell r="O211">
            <v>2.1614888736650881</v>
          </cell>
          <cell r="P211">
            <v>1.9021102088252775</v>
          </cell>
          <cell r="Q211">
            <v>0</v>
          </cell>
          <cell r="R211">
            <v>0</v>
          </cell>
          <cell r="S211">
            <v>40049</v>
          </cell>
          <cell r="T211">
            <v>15</v>
          </cell>
          <cell r="Z211">
            <v>213.32090787061898</v>
          </cell>
          <cell r="AA211">
            <v>100</v>
          </cell>
          <cell r="AB211">
            <v>0</v>
          </cell>
          <cell r="AD211">
            <v>40042</v>
          </cell>
          <cell r="AE211">
            <v>40049</v>
          </cell>
          <cell r="AG211" t="str">
            <v>17/08/2009</v>
          </cell>
          <cell r="AH211">
            <v>0</v>
          </cell>
          <cell r="AJ211">
            <v>15</v>
          </cell>
          <cell r="AK211">
            <v>0</v>
          </cell>
          <cell r="AL211">
            <v>0</v>
          </cell>
        </row>
        <row r="212">
          <cell r="A212" t="str">
            <v>Montos Finales LAL - DIGES</v>
          </cell>
          <cell r="B212" t="str">
            <v>DLDR</v>
          </cell>
          <cell r="C212" t="str">
            <v>Montos Finales LAL - DIGES DLDR</v>
          </cell>
          <cell r="K212" t="str">
            <v>SCB</v>
          </cell>
          <cell r="L212">
            <v>880</v>
          </cell>
          <cell r="M212" t="str">
            <v>LOC</v>
          </cell>
          <cell r="N212">
            <v>10</v>
          </cell>
          <cell r="O212">
            <v>7.2586412370546398</v>
          </cell>
          <cell r="P212">
            <v>6.3876042886080837</v>
          </cell>
          <cell r="Q212">
            <v>0</v>
          </cell>
          <cell r="R212">
            <v>0</v>
          </cell>
          <cell r="S212">
            <v>40049</v>
          </cell>
          <cell r="T212">
            <v>15</v>
          </cell>
          <cell r="Z212">
            <v>213.32090787061898</v>
          </cell>
          <cell r="AA212">
            <v>100</v>
          </cell>
          <cell r="AB212">
            <v>0</v>
          </cell>
          <cell r="AD212">
            <v>40042</v>
          </cell>
          <cell r="AE212">
            <v>40049</v>
          </cell>
          <cell r="AG212" t="str">
            <v>17/08/2009</v>
          </cell>
          <cell r="AH212">
            <v>0</v>
          </cell>
          <cell r="AJ212">
            <v>15</v>
          </cell>
          <cell r="AK212">
            <v>0</v>
          </cell>
          <cell r="AL212">
            <v>0</v>
          </cell>
        </row>
        <row r="213">
          <cell r="A213" t="str">
            <v>Montos Finales LAL - DIGES</v>
          </cell>
          <cell r="B213" t="str">
            <v>CODE</v>
          </cell>
          <cell r="C213" t="str">
            <v>Montos Finales LAL - DIGES CODE</v>
          </cell>
          <cell r="K213" t="str">
            <v>SCB</v>
          </cell>
          <cell r="L213">
            <v>880</v>
          </cell>
          <cell r="M213" t="str">
            <v>LOC</v>
          </cell>
          <cell r="N213">
            <v>10</v>
          </cell>
          <cell r="O213">
            <v>7.741155036116651</v>
          </cell>
          <cell r="P213">
            <v>6.8122164317826526</v>
          </cell>
          <cell r="Q213">
            <v>0</v>
          </cell>
          <cell r="R213">
            <v>0</v>
          </cell>
          <cell r="S213">
            <v>40049</v>
          </cell>
          <cell r="T213">
            <v>15</v>
          </cell>
          <cell r="Z213">
            <v>213.32090787061898</v>
          </cell>
          <cell r="AA213">
            <v>100</v>
          </cell>
          <cell r="AB213">
            <v>0</v>
          </cell>
          <cell r="AD213">
            <v>40042</v>
          </cell>
          <cell r="AE213">
            <v>40049</v>
          </cell>
          <cell r="AG213" t="str">
            <v>17/08/2009</v>
          </cell>
          <cell r="AH213">
            <v>0</v>
          </cell>
          <cell r="AJ213">
            <v>15</v>
          </cell>
          <cell r="AK213">
            <v>0</v>
          </cell>
          <cell r="AL213">
            <v>0</v>
          </cell>
        </row>
        <row r="214">
          <cell r="A214" t="str">
            <v>Montos Finales LAL - DIGES</v>
          </cell>
          <cell r="B214" t="str">
            <v>CR</v>
          </cell>
          <cell r="C214" t="str">
            <v>Montos Finales LAL - DIGES CR</v>
          </cell>
          <cell r="K214" t="str">
            <v>SCB</v>
          </cell>
          <cell r="L214">
            <v>880</v>
          </cell>
          <cell r="M214" t="str">
            <v>LOC</v>
          </cell>
          <cell r="N214">
            <v>10</v>
          </cell>
          <cell r="O214">
            <v>4.1462737518565014</v>
          </cell>
          <cell r="P214">
            <v>3.6487209016337214</v>
          </cell>
          <cell r="Q214">
            <v>0</v>
          </cell>
          <cell r="R214">
            <v>0</v>
          </cell>
          <cell r="S214">
            <v>40049</v>
          </cell>
          <cell r="T214">
            <v>15</v>
          </cell>
          <cell r="Z214">
            <v>213.32090787061898</v>
          </cell>
          <cell r="AA214">
            <v>100</v>
          </cell>
          <cell r="AB214">
            <v>0</v>
          </cell>
          <cell r="AD214">
            <v>40042</v>
          </cell>
          <cell r="AE214">
            <v>40049</v>
          </cell>
          <cell r="AG214" t="str">
            <v>17/08/2009</v>
          </cell>
          <cell r="AH214">
            <v>0</v>
          </cell>
          <cell r="AJ214">
            <v>15</v>
          </cell>
          <cell r="AK214">
            <v>0</v>
          </cell>
          <cell r="AL214">
            <v>0</v>
          </cell>
        </row>
        <row r="215">
          <cell r="A215" t="str">
            <v>Montos Finales LAL - DIGES</v>
          </cell>
          <cell r="B215" t="str">
            <v>COMPILE</v>
          </cell>
          <cell r="C215" t="str">
            <v>Montos Finales LAL - DIGES COMPILE</v>
          </cell>
          <cell r="K215" t="str">
            <v>SCB</v>
          </cell>
          <cell r="L215">
            <v>880</v>
          </cell>
          <cell r="M215" t="str">
            <v>LOC</v>
          </cell>
          <cell r="N215">
            <v>10</v>
          </cell>
          <cell r="O215">
            <v>0.10973803685450305</v>
          </cell>
          <cell r="P215">
            <v>9.6569472431962691E-2</v>
          </cell>
          <cell r="Q215">
            <v>0</v>
          </cell>
          <cell r="R215">
            <v>0</v>
          </cell>
          <cell r="S215">
            <v>40049</v>
          </cell>
          <cell r="T215">
            <v>15</v>
          </cell>
          <cell r="Z215">
            <v>213.32090787061898</v>
          </cell>
          <cell r="AA215">
            <v>100</v>
          </cell>
          <cell r="AB215">
            <v>0</v>
          </cell>
          <cell r="AD215">
            <v>40042</v>
          </cell>
          <cell r="AE215">
            <v>40049</v>
          </cell>
          <cell r="AG215" t="str">
            <v>17/08/2009</v>
          </cell>
          <cell r="AH215">
            <v>0</v>
          </cell>
          <cell r="AJ215">
            <v>15</v>
          </cell>
          <cell r="AK215">
            <v>0</v>
          </cell>
          <cell r="AL215">
            <v>0</v>
          </cell>
        </row>
        <row r="216">
          <cell r="A216" t="str">
            <v>Montos Finales LAL - DIGES</v>
          </cell>
          <cell r="B216" t="str">
            <v>UT</v>
          </cell>
          <cell r="C216" t="str">
            <v>Montos Finales LAL - DIGES UT</v>
          </cell>
          <cell r="K216" t="str">
            <v>SCB</v>
          </cell>
          <cell r="L216">
            <v>880</v>
          </cell>
          <cell r="M216" t="str">
            <v>LOC</v>
          </cell>
          <cell r="N216">
            <v>10</v>
          </cell>
          <cell r="O216">
            <v>5.0101177287730909</v>
          </cell>
          <cell r="P216">
            <v>4.4089036013203202</v>
          </cell>
          <cell r="Q216">
            <v>0</v>
          </cell>
          <cell r="R216">
            <v>0</v>
          </cell>
          <cell r="S216">
            <v>40049</v>
          </cell>
          <cell r="T216">
            <v>15</v>
          </cell>
          <cell r="Z216">
            <v>213.32090787061898</v>
          </cell>
          <cell r="AA216">
            <v>100</v>
          </cell>
          <cell r="AB216">
            <v>0</v>
          </cell>
          <cell r="AD216">
            <v>40042</v>
          </cell>
          <cell r="AE216">
            <v>40049</v>
          </cell>
          <cell r="AG216" t="str">
            <v>17/08/2009</v>
          </cell>
          <cell r="AH216">
            <v>0</v>
          </cell>
          <cell r="AJ216">
            <v>15</v>
          </cell>
          <cell r="AK216">
            <v>0</v>
          </cell>
          <cell r="AL216">
            <v>0</v>
          </cell>
        </row>
        <row r="217">
          <cell r="A217" t="str">
            <v>Montos Finales LAL - DIGES</v>
          </cell>
          <cell r="B217" t="str">
            <v>PM</v>
          </cell>
          <cell r="C217" t="str">
            <v>Montos Finales LAL - DIGES PM</v>
          </cell>
          <cell r="K217" t="str">
            <v>SCB</v>
          </cell>
          <cell r="L217">
            <v>880</v>
          </cell>
          <cell r="M217" t="str">
            <v>LOC</v>
          </cell>
          <cell r="N217">
            <v>10</v>
          </cell>
          <cell r="O217">
            <v>1.9309925507760097</v>
          </cell>
          <cell r="P217">
            <v>1.6992734446828885</v>
          </cell>
          <cell r="Q217">
            <v>0</v>
          </cell>
          <cell r="R217">
            <v>0</v>
          </cell>
          <cell r="S217">
            <v>40049</v>
          </cell>
          <cell r="T217">
            <v>15</v>
          </cell>
          <cell r="Z217">
            <v>213.32090787061898</v>
          </cell>
          <cell r="AA217">
            <v>100</v>
          </cell>
          <cell r="AB217">
            <v>0</v>
          </cell>
          <cell r="AD217">
            <v>40042</v>
          </cell>
          <cell r="AE217">
            <v>40049</v>
          </cell>
          <cell r="AG217" t="str">
            <v>17/08/2009</v>
          </cell>
          <cell r="AH217">
            <v>0</v>
          </cell>
          <cell r="AJ217">
            <v>15</v>
          </cell>
          <cell r="AK217">
            <v>0</v>
          </cell>
          <cell r="AL217">
            <v>0</v>
          </cell>
        </row>
        <row r="218">
          <cell r="A218" t="str">
            <v>Montos Finales TMH - DIGES</v>
          </cell>
          <cell r="B218" t="str">
            <v>PLAN</v>
          </cell>
          <cell r="C218" t="str">
            <v>Montos Finales TMH - DIGES PLAN</v>
          </cell>
          <cell r="K218" t="str">
            <v>JCM</v>
          </cell>
          <cell r="L218">
            <v>800</v>
          </cell>
          <cell r="M218" t="str">
            <v>LOC</v>
          </cell>
          <cell r="N218">
            <v>10</v>
          </cell>
          <cell r="O218">
            <v>6.7337100344435576</v>
          </cell>
          <cell r="P218">
            <v>5.3869680275548468</v>
          </cell>
          <cell r="Q218">
            <v>0</v>
          </cell>
          <cell r="R218">
            <v>0</v>
          </cell>
          <cell r="S218">
            <v>40049</v>
          </cell>
          <cell r="T218">
            <v>15</v>
          </cell>
          <cell r="Z218">
            <v>213.32090787061898</v>
          </cell>
          <cell r="AA218">
            <v>100</v>
          </cell>
          <cell r="AB218">
            <v>0</v>
          </cell>
          <cell r="AD218">
            <v>40042</v>
          </cell>
          <cell r="AE218">
            <v>40049</v>
          </cell>
          <cell r="AG218" t="str">
            <v>17/08/2009</v>
          </cell>
          <cell r="AH218">
            <v>0</v>
          </cell>
          <cell r="AJ218">
            <v>15</v>
          </cell>
          <cell r="AK218">
            <v>0</v>
          </cell>
          <cell r="AL218">
            <v>0</v>
          </cell>
        </row>
        <row r="219">
          <cell r="A219" t="str">
            <v>Montos Finales TMH - DIGES</v>
          </cell>
          <cell r="B219" t="str">
            <v>HLD</v>
          </cell>
          <cell r="C219" t="str">
            <v>Montos Finales TMH - DIGES HLD</v>
          </cell>
          <cell r="K219" t="str">
            <v>JCM</v>
          </cell>
          <cell r="L219">
            <v>800</v>
          </cell>
          <cell r="M219" t="str">
            <v>LOC</v>
          </cell>
          <cell r="N219">
            <v>10</v>
          </cell>
          <cell r="O219">
            <v>7.2412326212042677</v>
          </cell>
          <cell r="P219">
            <v>5.7929860969634142</v>
          </cell>
          <cell r="Q219">
            <v>0</v>
          </cell>
          <cell r="R219">
            <v>0</v>
          </cell>
          <cell r="S219">
            <v>40049</v>
          </cell>
          <cell r="T219">
            <v>15</v>
          </cell>
          <cell r="Z219">
            <v>213.32090787061898</v>
          </cell>
          <cell r="AA219">
            <v>100</v>
          </cell>
          <cell r="AB219">
            <v>0</v>
          </cell>
          <cell r="AD219">
            <v>40042</v>
          </cell>
          <cell r="AE219">
            <v>40049</v>
          </cell>
          <cell r="AG219" t="str">
            <v>17/08/2009</v>
          </cell>
          <cell r="AH219">
            <v>0</v>
          </cell>
          <cell r="AJ219">
            <v>15</v>
          </cell>
          <cell r="AK219">
            <v>0</v>
          </cell>
          <cell r="AL219">
            <v>0</v>
          </cell>
        </row>
        <row r="220">
          <cell r="A220" t="str">
            <v>Montos Finales TMH - DIGES</v>
          </cell>
          <cell r="B220" t="str">
            <v>HLD</v>
          </cell>
          <cell r="C220" t="str">
            <v>Montos Finales TMH - DIGES HLDR</v>
          </cell>
          <cell r="K220" t="str">
            <v>JCM</v>
          </cell>
          <cell r="L220">
            <v>800</v>
          </cell>
          <cell r="M220" t="str">
            <v>LOC</v>
          </cell>
          <cell r="N220">
            <v>10</v>
          </cell>
          <cell r="O220">
            <v>2.6872096496848563</v>
          </cell>
          <cell r="P220">
            <v>2.1497677197478851</v>
          </cell>
          <cell r="Q220">
            <v>0</v>
          </cell>
          <cell r="R220">
            <v>0</v>
          </cell>
          <cell r="S220">
            <v>40049</v>
          </cell>
          <cell r="T220">
            <v>15</v>
          </cell>
          <cell r="Z220">
            <v>213.32090787061898</v>
          </cell>
          <cell r="AA220">
            <v>100</v>
          </cell>
          <cell r="AB220">
            <v>0</v>
          </cell>
          <cell r="AD220">
            <v>40042</v>
          </cell>
          <cell r="AE220">
            <v>40049</v>
          </cell>
          <cell r="AG220" t="str">
            <v>17/08/2009</v>
          </cell>
          <cell r="AH220">
            <v>0</v>
          </cell>
          <cell r="AJ220">
            <v>15</v>
          </cell>
          <cell r="AK220">
            <v>0</v>
          </cell>
          <cell r="AL220">
            <v>0</v>
          </cell>
        </row>
        <row r="221">
          <cell r="A221" t="str">
            <v>Montos Finales TMH - DIGES</v>
          </cell>
          <cell r="B221" t="str">
            <v>DLD</v>
          </cell>
          <cell r="C221" t="str">
            <v>Montos Finales TMH - DIGES DLD</v>
          </cell>
          <cell r="K221" t="str">
            <v>JCM</v>
          </cell>
          <cell r="L221">
            <v>800</v>
          </cell>
          <cell r="M221" t="str">
            <v>LOC</v>
          </cell>
          <cell r="N221">
            <v>10</v>
          </cell>
          <cell r="O221">
            <v>18.774493401045238</v>
          </cell>
          <cell r="P221">
            <v>15.019594720836189</v>
          </cell>
          <cell r="Q221">
            <v>0</v>
          </cell>
          <cell r="R221">
            <v>0</v>
          </cell>
          <cell r="S221">
            <v>40049</v>
          </cell>
          <cell r="T221">
            <v>15</v>
          </cell>
          <cell r="Z221">
            <v>213.32090787061898</v>
          </cell>
          <cell r="AA221">
            <v>100</v>
          </cell>
          <cell r="AB221">
            <v>0</v>
          </cell>
          <cell r="AD221">
            <v>40042</v>
          </cell>
          <cell r="AE221">
            <v>40049</v>
          </cell>
          <cell r="AG221" t="str">
            <v>17/08/2009</v>
          </cell>
          <cell r="AH221">
            <v>0</v>
          </cell>
          <cell r="AJ221">
            <v>15</v>
          </cell>
          <cell r="AK221">
            <v>0</v>
          </cell>
          <cell r="AL221">
            <v>0</v>
          </cell>
        </row>
        <row r="222">
          <cell r="A222" t="str">
            <v>Montos Finales TMH - DIGES</v>
          </cell>
          <cell r="B222" t="str">
            <v>TD</v>
          </cell>
          <cell r="C222" t="str">
            <v>Montos Finales TMH - DIGES TD</v>
          </cell>
          <cell r="K222" t="str">
            <v>JCM</v>
          </cell>
          <cell r="L222">
            <v>800</v>
          </cell>
          <cell r="M222" t="str">
            <v>LOC</v>
          </cell>
          <cell r="N222">
            <v>10</v>
          </cell>
          <cell r="O222">
            <v>2.1614888736650881</v>
          </cell>
          <cell r="P222">
            <v>1.7291910989320707</v>
          </cell>
          <cell r="Q222">
            <v>0</v>
          </cell>
          <cell r="R222">
            <v>0</v>
          </cell>
          <cell r="S222">
            <v>40049</v>
          </cell>
          <cell r="T222">
            <v>15</v>
          </cell>
          <cell r="Z222">
            <v>213.32090787061898</v>
          </cell>
          <cell r="AA222">
            <v>100</v>
          </cell>
          <cell r="AB222">
            <v>0</v>
          </cell>
          <cell r="AD222">
            <v>40042</v>
          </cell>
          <cell r="AE222">
            <v>40049</v>
          </cell>
          <cell r="AG222" t="str">
            <v>17/08/2009</v>
          </cell>
          <cell r="AH222">
            <v>0</v>
          </cell>
          <cell r="AJ222">
            <v>15</v>
          </cell>
          <cell r="AK222">
            <v>0</v>
          </cell>
          <cell r="AL222">
            <v>0</v>
          </cell>
        </row>
        <row r="223">
          <cell r="A223" t="str">
            <v>Montos Finales TMH - DIGES</v>
          </cell>
          <cell r="B223" t="str">
            <v>DLDR</v>
          </cell>
          <cell r="C223" t="str">
            <v>Montos Finales TMH - DIGES DLDR</v>
          </cell>
          <cell r="K223" t="str">
            <v>JCM</v>
          </cell>
          <cell r="L223">
            <v>800</v>
          </cell>
          <cell r="M223" t="str">
            <v>LOC</v>
          </cell>
          <cell r="N223">
            <v>10</v>
          </cell>
          <cell r="O223">
            <v>7.2586412370546398</v>
          </cell>
          <cell r="P223">
            <v>5.8069129896437115</v>
          </cell>
          <cell r="Q223">
            <v>0</v>
          </cell>
          <cell r="R223">
            <v>0</v>
          </cell>
          <cell r="S223">
            <v>40049</v>
          </cell>
          <cell r="T223">
            <v>15</v>
          </cell>
          <cell r="Z223">
            <v>213.32090787061898</v>
          </cell>
          <cell r="AA223">
            <v>100</v>
          </cell>
          <cell r="AB223">
            <v>0</v>
          </cell>
          <cell r="AD223">
            <v>40042</v>
          </cell>
          <cell r="AE223">
            <v>40049</v>
          </cell>
          <cell r="AG223" t="str">
            <v>17/08/2009</v>
          </cell>
          <cell r="AH223">
            <v>0</v>
          </cell>
          <cell r="AJ223">
            <v>15</v>
          </cell>
          <cell r="AK223">
            <v>0</v>
          </cell>
          <cell r="AL223">
            <v>0</v>
          </cell>
        </row>
        <row r="224">
          <cell r="A224" t="str">
            <v>Montos Finales TMH - DIGES</v>
          </cell>
          <cell r="B224" t="str">
            <v>CODE</v>
          </cell>
          <cell r="C224" t="str">
            <v>Montos Finales TMH - DIGES CODE</v>
          </cell>
          <cell r="K224" t="str">
            <v>JCM</v>
          </cell>
          <cell r="L224">
            <v>800</v>
          </cell>
          <cell r="M224" t="str">
            <v>LOC</v>
          </cell>
          <cell r="N224">
            <v>10</v>
          </cell>
          <cell r="O224">
            <v>7.741155036116651</v>
          </cell>
          <cell r="P224">
            <v>6.1929240288933203</v>
          </cell>
          <cell r="Q224">
            <v>0</v>
          </cell>
          <cell r="R224">
            <v>0</v>
          </cell>
          <cell r="S224">
            <v>40049</v>
          </cell>
          <cell r="T224">
            <v>15</v>
          </cell>
          <cell r="Z224">
            <v>213.32090787061898</v>
          </cell>
          <cell r="AA224">
            <v>100</v>
          </cell>
          <cell r="AB224">
            <v>0</v>
          </cell>
          <cell r="AD224">
            <v>40042</v>
          </cell>
          <cell r="AE224">
            <v>40049</v>
          </cell>
          <cell r="AG224" t="str">
            <v>17/08/2009</v>
          </cell>
          <cell r="AH224">
            <v>0</v>
          </cell>
          <cell r="AJ224">
            <v>15</v>
          </cell>
          <cell r="AK224">
            <v>0</v>
          </cell>
          <cell r="AL224">
            <v>0</v>
          </cell>
        </row>
        <row r="225">
          <cell r="A225" t="str">
            <v>Montos Finales TMH - DIGES</v>
          </cell>
          <cell r="B225" t="str">
            <v>CR</v>
          </cell>
          <cell r="C225" t="str">
            <v>Montos Finales TMH - DIGES CR</v>
          </cell>
          <cell r="K225" t="str">
            <v>JCM</v>
          </cell>
          <cell r="L225">
            <v>800</v>
          </cell>
          <cell r="M225" t="str">
            <v>LOC</v>
          </cell>
          <cell r="N225">
            <v>10</v>
          </cell>
          <cell r="O225">
            <v>4.1462737518565014</v>
          </cell>
          <cell r="P225">
            <v>3.317019001485201</v>
          </cell>
          <cell r="Q225">
            <v>0</v>
          </cell>
          <cell r="R225">
            <v>0</v>
          </cell>
          <cell r="S225">
            <v>40049</v>
          </cell>
          <cell r="T225">
            <v>15</v>
          </cell>
          <cell r="Z225">
            <v>213.32090787061898</v>
          </cell>
          <cell r="AA225">
            <v>100</v>
          </cell>
          <cell r="AB225">
            <v>0</v>
          </cell>
          <cell r="AD225">
            <v>40042</v>
          </cell>
          <cell r="AE225">
            <v>40049</v>
          </cell>
          <cell r="AG225" t="str">
            <v>17/08/2009</v>
          </cell>
          <cell r="AH225">
            <v>0</v>
          </cell>
          <cell r="AJ225">
            <v>15</v>
          </cell>
          <cell r="AK225">
            <v>0</v>
          </cell>
          <cell r="AL225">
            <v>0</v>
          </cell>
        </row>
        <row r="226">
          <cell r="A226" t="str">
            <v>Montos Finales TMH - DIGES</v>
          </cell>
          <cell r="B226" t="str">
            <v>COMPILE</v>
          </cell>
          <cell r="C226" t="str">
            <v>Montos Finales TMH - DIGES COMPILE</v>
          </cell>
          <cell r="K226" t="str">
            <v>JCM</v>
          </cell>
          <cell r="L226">
            <v>800</v>
          </cell>
          <cell r="M226" t="str">
            <v>LOC</v>
          </cell>
          <cell r="N226">
            <v>10</v>
          </cell>
          <cell r="O226">
            <v>0.10973803685450305</v>
          </cell>
          <cell r="P226">
            <v>8.7790429483602439E-2</v>
          </cell>
          <cell r="Q226">
            <v>0</v>
          </cell>
          <cell r="R226">
            <v>0</v>
          </cell>
          <cell r="S226">
            <v>40049</v>
          </cell>
          <cell r="T226">
            <v>15</v>
          </cell>
          <cell r="Z226">
            <v>213.32090787061898</v>
          </cell>
          <cell r="AA226">
            <v>100</v>
          </cell>
          <cell r="AB226">
            <v>0</v>
          </cell>
          <cell r="AD226">
            <v>40042</v>
          </cell>
          <cell r="AE226">
            <v>40049</v>
          </cell>
          <cell r="AG226" t="str">
            <v>17/08/2009</v>
          </cell>
          <cell r="AH226">
            <v>0</v>
          </cell>
          <cell r="AJ226">
            <v>15</v>
          </cell>
          <cell r="AK226">
            <v>0</v>
          </cell>
          <cell r="AL226">
            <v>0</v>
          </cell>
        </row>
        <row r="227">
          <cell r="A227" t="str">
            <v>Montos Finales TMH - DIGES</v>
          </cell>
          <cell r="B227" t="str">
            <v>UT</v>
          </cell>
          <cell r="C227" t="str">
            <v>Montos Finales TMH - DIGES UT</v>
          </cell>
          <cell r="K227" t="str">
            <v>JCM</v>
          </cell>
          <cell r="L227">
            <v>800</v>
          </cell>
          <cell r="M227" t="str">
            <v>LOC</v>
          </cell>
          <cell r="N227">
            <v>10</v>
          </cell>
          <cell r="O227">
            <v>5.0101177287730909</v>
          </cell>
          <cell r="P227">
            <v>4.0080941830184722</v>
          </cell>
          <cell r="Q227">
            <v>0</v>
          </cell>
          <cell r="R227">
            <v>0</v>
          </cell>
          <cell r="S227">
            <v>40049</v>
          </cell>
          <cell r="T227">
            <v>15</v>
          </cell>
          <cell r="Z227">
            <v>213.32090787061898</v>
          </cell>
          <cell r="AA227">
            <v>100</v>
          </cell>
          <cell r="AB227">
            <v>0</v>
          </cell>
          <cell r="AD227">
            <v>40042</v>
          </cell>
          <cell r="AE227">
            <v>40049</v>
          </cell>
          <cell r="AG227" t="str">
            <v>17/08/2009</v>
          </cell>
          <cell r="AH227">
            <v>0</v>
          </cell>
          <cell r="AJ227">
            <v>15</v>
          </cell>
          <cell r="AK227">
            <v>0</v>
          </cell>
          <cell r="AL227">
            <v>0</v>
          </cell>
        </row>
        <row r="228">
          <cell r="A228" t="str">
            <v>Montos Finales TMH - DIGES</v>
          </cell>
          <cell r="B228" t="str">
            <v>PM</v>
          </cell>
          <cell r="C228" t="str">
            <v>Montos Finales TMH - DIGES PM</v>
          </cell>
          <cell r="K228" t="str">
            <v>JCM</v>
          </cell>
          <cell r="L228">
            <v>800</v>
          </cell>
          <cell r="M228" t="str">
            <v>LOC</v>
          </cell>
          <cell r="N228">
            <v>10</v>
          </cell>
          <cell r="O228">
            <v>1.9309925507760097</v>
          </cell>
          <cell r="P228">
            <v>1.5447940406208078</v>
          </cell>
          <cell r="Q228">
            <v>0</v>
          </cell>
          <cell r="R228">
            <v>0</v>
          </cell>
          <cell r="S228">
            <v>40049</v>
          </cell>
          <cell r="T228">
            <v>15</v>
          </cell>
          <cell r="Z228">
            <v>213.32090787061898</v>
          </cell>
          <cell r="AA228">
            <v>100</v>
          </cell>
          <cell r="AB228">
            <v>0</v>
          </cell>
          <cell r="AD228">
            <v>40042</v>
          </cell>
          <cell r="AE228">
            <v>40049</v>
          </cell>
          <cell r="AG228" t="str">
            <v>17/08/2009</v>
          </cell>
          <cell r="AH228">
            <v>0</v>
          </cell>
          <cell r="AJ228">
            <v>15</v>
          </cell>
          <cell r="AK228">
            <v>0</v>
          </cell>
          <cell r="AL228">
            <v>0</v>
          </cell>
        </row>
        <row r="229">
          <cell r="A229" t="str">
            <v>Gastos Financieros ATC - DIGES</v>
          </cell>
          <cell r="B229" t="str">
            <v>PLAN</v>
          </cell>
          <cell r="C229" t="str">
            <v>Gastos Financieros ATC - DIGES PLAN</v>
          </cell>
          <cell r="K229" t="str">
            <v>SCB</v>
          </cell>
          <cell r="L229">
            <v>480</v>
          </cell>
          <cell r="M229" t="str">
            <v>LOC Excel</v>
          </cell>
          <cell r="N229">
            <v>10</v>
          </cell>
          <cell r="O229">
            <v>1.699416742839351</v>
          </cell>
          <cell r="P229">
            <v>0.81572003656288838</v>
          </cell>
          <cell r="Q229">
            <v>0</v>
          </cell>
          <cell r="R229">
            <v>0</v>
          </cell>
          <cell r="S229">
            <v>40049</v>
          </cell>
          <cell r="T229">
            <v>15</v>
          </cell>
          <cell r="Z229">
            <v>213.32090787061898</v>
          </cell>
          <cell r="AA229">
            <v>100</v>
          </cell>
          <cell r="AB229">
            <v>0</v>
          </cell>
          <cell r="AD229">
            <v>40042</v>
          </cell>
          <cell r="AE229">
            <v>40049</v>
          </cell>
          <cell r="AG229" t="str">
            <v>17/08/2009</v>
          </cell>
          <cell r="AH229">
            <v>0</v>
          </cell>
          <cell r="AJ229">
            <v>15</v>
          </cell>
          <cell r="AK229">
            <v>0</v>
          </cell>
          <cell r="AL229">
            <v>0</v>
          </cell>
        </row>
        <row r="230">
          <cell r="A230" t="str">
            <v>Gastos Financieros ATC - DIGES</v>
          </cell>
          <cell r="B230" t="str">
            <v>DLD</v>
          </cell>
          <cell r="C230" t="str">
            <v>Gastos Financieros ATC - DIGES DLD</v>
          </cell>
          <cell r="K230" t="str">
            <v>SCB</v>
          </cell>
          <cell r="L230">
            <v>480</v>
          </cell>
          <cell r="M230" t="str">
            <v>LOC Excel</v>
          </cell>
          <cell r="N230">
            <v>10</v>
          </cell>
          <cell r="O230">
            <v>20.734844978145265</v>
          </cell>
          <cell r="P230">
            <v>9.9527255895097273</v>
          </cell>
          <cell r="Q230">
            <v>0</v>
          </cell>
          <cell r="R230">
            <v>0</v>
          </cell>
          <cell r="S230">
            <v>40049</v>
          </cell>
          <cell r="T230">
            <v>15</v>
          </cell>
          <cell r="Z230">
            <v>213.32090787061898</v>
          </cell>
          <cell r="AA230">
            <v>100</v>
          </cell>
          <cell r="AB230">
            <v>0</v>
          </cell>
          <cell r="AD230">
            <v>40042</v>
          </cell>
          <cell r="AE230">
            <v>40049</v>
          </cell>
          <cell r="AG230" t="str">
            <v>17/08/2009</v>
          </cell>
          <cell r="AH230">
            <v>0</v>
          </cell>
          <cell r="AJ230">
            <v>15</v>
          </cell>
          <cell r="AK230">
            <v>0</v>
          </cell>
          <cell r="AL230">
            <v>0</v>
          </cell>
        </row>
        <row r="231">
          <cell r="A231" t="str">
            <v>Gastos Financieros ATC - DIGES</v>
          </cell>
          <cell r="B231" t="str">
            <v>TD</v>
          </cell>
          <cell r="C231" t="str">
            <v>Gastos Financieros ATC - DIGES TD</v>
          </cell>
          <cell r="K231" t="str">
            <v>SCB</v>
          </cell>
          <cell r="L231">
            <v>480</v>
          </cell>
          <cell r="M231" t="str">
            <v>LOC Excel</v>
          </cell>
          <cell r="N231">
            <v>10</v>
          </cell>
          <cell r="O231">
            <v>2.0160834373570911</v>
          </cell>
          <cell r="P231">
            <v>0.9677200499314037</v>
          </cell>
          <cell r="Q231">
            <v>0</v>
          </cell>
          <cell r="R231">
            <v>0</v>
          </cell>
          <cell r="S231">
            <v>40049</v>
          </cell>
          <cell r="T231">
            <v>15</v>
          </cell>
          <cell r="Z231">
            <v>213.32090787061898</v>
          </cell>
          <cell r="AA231">
            <v>100</v>
          </cell>
          <cell r="AB231">
            <v>0</v>
          </cell>
          <cell r="AD231">
            <v>40042</v>
          </cell>
          <cell r="AE231">
            <v>40049</v>
          </cell>
          <cell r="AG231" t="str">
            <v>17/08/2009</v>
          </cell>
          <cell r="AH231">
            <v>0</v>
          </cell>
          <cell r="AJ231">
            <v>15</v>
          </cell>
          <cell r="AK231">
            <v>0</v>
          </cell>
          <cell r="AL231">
            <v>0</v>
          </cell>
        </row>
        <row r="232">
          <cell r="A232" t="str">
            <v>Gastos Financieros ATC - DIGES</v>
          </cell>
          <cell r="B232" t="str">
            <v>DLDR</v>
          </cell>
          <cell r="C232" t="str">
            <v>Gastos Financieros ATC - DIGES DLDR</v>
          </cell>
          <cell r="K232" t="str">
            <v>SCB</v>
          </cell>
          <cell r="L232">
            <v>480</v>
          </cell>
          <cell r="M232" t="str">
            <v>LOC Excel</v>
          </cell>
          <cell r="N232">
            <v>10</v>
          </cell>
          <cell r="O232">
            <v>9.2952954525325815</v>
          </cell>
          <cell r="P232">
            <v>4.4617418172156391</v>
          </cell>
          <cell r="Q232">
            <v>0</v>
          </cell>
          <cell r="R232">
            <v>0</v>
          </cell>
          <cell r="S232">
            <v>40049</v>
          </cell>
          <cell r="T232">
            <v>15</v>
          </cell>
          <cell r="Z232">
            <v>213.32090787061898</v>
          </cell>
          <cell r="AA232">
            <v>100</v>
          </cell>
          <cell r="AB232">
            <v>0</v>
          </cell>
          <cell r="AD232">
            <v>40042</v>
          </cell>
          <cell r="AE232">
            <v>40049</v>
          </cell>
          <cell r="AG232" t="str">
            <v>17/08/2009</v>
          </cell>
          <cell r="AH232">
            <v>0</v>
          </cell>
          <cell r="AJ232">
            <v>15</v>
          </cell>
          <cell r="AK232">
            <v>0</v>
          </cell>
          <cell r="AL232">
            <v>0</v>
          </cell>
        </row>
        <row r="233">
          <cell r="A233" t="str">
            <v>Gastos Financieros ATC - DIGES</v>
          </cell>
          <cell r="B233" t="str">
            <v>CODE</v>
          </cell>
          <cell r="C233" t="str">
            <v>Gastos Financieros ATC - DIGES CODE</v>
          </cell>
          <cell r="K233" t="str">
            <v>SCB</v>
          </cell>
          <cell r="L233">
            <v>480</v>
          </cell>
          <cell r="M233" t="str">
            <v>LOC Excel</v>
          </cell>
          <cell r="N233">
            <v>10</v>
          </cell>
          <cell r="O233">
            <v>24.803106842841402</v>
          </cell>
          <cell r="P233">
            <v>11.905491284563873</v>
          </cell>
          <cell r="Q233">
            <v>0</v>
          </cell>
          <cell r="R233">
            <v>0</v>
          </cell>
          <cell r="S233">
            <v>40049</v>
          </cell>
          <cell r="T233">
            <v>15</v>
          </cell>
          <cell r="Z233">
            <v>213.32090787061898</v>
          </cell>
          <cell r="AA233">
            <v>100</v>
          </cell>
          <cell r="AB233">
            <v>0</v>
          </cell>
          <cell r="AD233">
            <v>40042</v>
          </cell>
          <cell r="AE233">
            <v>40049</v>
          </cell>
          <cell r="AG233" t="str">
            <v>17/08/2009</v>
          </cell>
          <cell r="AH233">
            <v>0</v>
          </cell>
          <cell r="AJ233">
            <v>15</v>
          </cell>
          <cell r="AK233">
            <v>0</v>
          </cell>
          <cell r="AL233">
            <v>0</v>
          </cell>
        </row>
        <row r="234">
          <cell r="A234" t="str">
            <v>Gastos Financieros ATC - DIGES</v>
          </cell>
          <cell r="B234" t="str">
            <v>CR</v>
          </cell>
          <cell r="C234" t="str">
            <v>Gastos Financieros ATC - DIGES CR</v>
          </cell>
          <cell r="K234" t="str">
            <v>SCB</v>
          </cell>
          <cell r="L234">
            <v>480</v>
          </cell>
          <cell r="M234" t="str">
            <v>LOC Excel</v>
          </cell>
          <cell r="N234">
            <v>10</v>
          </cell>
          <cell r="O234">
            <v>10.07891322886953</v>
          </cell>
          <cell r="P234">
            <v>4.8378783498573741</v>
          </cell>
          <cell r="Q234">
            <v>0</v>
          </cell>
          <cell r="R234">
            <v>0</v>
          </cell>
          <cell r="S234">
            <v>40049</v>
          </cell>
          <cell r="T234">
            <v>15</v>
          </cell>
          <cell r="Z234">
            <v>213.32090787061898</v>
          </cell>
          <cell r="AA234">
            <v>100</v>
          </cell>
          <cell r="AB234">
            <v>0</v>
          </cell>
          <cell r="AD234">
            <v>40042</v>
          </cell>
          <cell r="AE234">
            <v>40049</v>
          </cell>
          <cell r="AG234" t="str">
            <v>17/08/2009</v>
          </cell>
          <cell r="AH234">
            <v>0</v>
          </cell>
          <cell r="AJ234">
            <v>15</v>
          </cell>
          <cell r="AK234">
            <v>0</v>
          </cell>
          <cell r="AL234">
            <v>0</v>
          </cell>
        </row>
        <row r="235">
          <cell r="A235" t="str">
            <v>Gastos Financieros ATC - DIGES</v>
          </cell>
          <cell r="B235" t="str">
            <v>UT</v>
          </cell>
          <cell r="C235" t="str">
            <v>Gastos Financieros ATC - DIGES UT</v>
          </cell>
          <cell r="K235" t="str">
            <v>SCB</v>
          </cell>
          <cell r="L235">
            <v>480</v>
          </cell>
          <cell r="M235" t="str">
            <v>LOC Excel</v>
          </cell>
          <cell r="N235">
            <v>10</v>
          </cell>
          <cell r="O235">
            <v>1.8943742504580103</v>
          </cell>
          <cell r="P235">
            <v>0.90929964021984488</v>
          </cell>
          <cell r="Q235">
            <v>0</v>
          </cell>
          <cell r="R235">
            <v>0</v>
          </cell>
          <cell r="S235">
            <v>40049</v>
          </cell>
          <cell r="T235">
            <v>15</v>
          </cell>
          <cell r="Z235">
            <v>213.32090787061898</v>
          </cell>
          <cell r="AA235">
            <v>100</v>
          </cell>
          <cell r="AB235">
            <v>0</v>
          </cell>
          <cell r="AD235">
            <v>40042</v>
          </cell>
          <cell r="AE235">
            <v>40049</v>
          </cell>
          <cell r="AG235" t="str">
            <v>17/08/2009</v>
          </cell>
          <cell r="AH235">
            <v>0</v>
          </cell>
          <cell r="AJ235">
            <v>15</v>
          </cell>
          <cell r="AK235">
            <v>0</v>
          </cell>
          <cell r="AL235">
            <v>0</v>
          </cell>
        </row>
        <row r="236">
          <cell r="A236" t="str">
            <v>Gastos Financieros ATC - DIGES</v>
          </cell>
          <cell r="B236" t="str">
            <v>PM</v>
          </cell>
          <cell r="C236" t="str">
            <v>Gastos Financieros ATC - DIGES PM</v>
          </cell>
          <cell r="K236" t="str">
            <v>SCB</v>
          </cell>
          <cell r="L236">
            <v>480</v>
          </cell>
          <cell r="M236" t="str">
            <v>LOC Excel</v>
          </cell>
          <cell r="N236">
            <v>10</v>
          </cell>
          <cell r="O236">
            <v>1.2891147425196199</v>
          </cell>
          <cell r="P236">
            <v>0.61877507640941753</v>
          </cell>
          <cell r="Q236">
            <v>0</v>
          </cell>
          <cell r="R236">
            <v>0</v>
          </cell>
          <cell r="S236">
            <v>40049</v>
          </cell>
          <cell r="T236">
            <v>15</v>
          </cell>
          <cell r="Z236">
            <v>213.32090787061898</v>
          </cell>
          <cell r="AA236">
            <v>100</v>
          </cell>
          <cell r="AB236">
            <v>0</v>
          </cell>
          <cell r="AD236">
            <v>40042</v>
          </cell>
          <cell r="AE236">
            <v>40049</v>
          </cell>
          <cell r="AG236" t="str">
            <v>17/08/2009</v>
          </cell>
          <cell r="AH236">
            <v>0</v>
          </cell>
          <cell r="AJ236">
            <v>15</v>
          </cell>
          <cell r="AK236">
            <v>0</v>
          </cell>
          <cell r="AL236">
            <v>0</v>
          </cell>
        </row>
        <row r="237">
          <cell r="A237" t="str">
            <v>Gastos Financieros ATV - DIGES</v>
          </cell>
          <cell r="B237" t="str">
            <v>PLAN</v>
          </cell>
          <cell r="C237" t="str">
            <v>Gastos Financieros ATV - DIGES PLAN</v>
          </cell>
          <cell r="K237" t="str">
            <v>JCM</v>
          </cell>
          <cell r="L237">
            <v>410</v>
          </cell>
          <cell r="M237" t="str">
            <v>LOC Excel</v>
          </cell>
          <cell r="N237">
            <v>10</v>
          </cell>
          <cell r="O237">
            <v>1.699416742839351</v>
          </cell>
          <cell r="P237">
            <v>0.69676086456413389</v>
          </cell>
          <cell r="Q237">
            <v>0</v>
          </cell>
          <cell r="R237">
            <v>0</v>
          </cell>
          <cell r="S237">
            <v>40049</v>
          </cell>
          <cell r="T237">
            <v>15</v>
          </cell>
          <cell r="Z237">
            <v>213.32090787061898</v>
          </cell>
          <cell r="AA237">
            <v>100</v>
          </cell>
          <cell r="AB237">
            <v>0</v>
          </cell>
          <cell r="AD237">
            <v>40042</v>
          </cell>
          <cell r="AE237">
            <v>40049</v>
          </cell>
          <cell r="AG237" t="str">
            <v>17/08/2009</v>
          </cell>
          <cell r="AH237">
            <v>0</v>
          </cell>
          <cell r="AJ237">
            <v>15</v>
          </cell>
          <cell r="AK237">
            <v>0</v>
          </cell>
          <cell r="AL237">
            <v>0</v>
          </cell>
        </row>
        <row r="238">
          <cell r="A238" t="str">
            <v>Gastos Financieros ATV - DIGES</v>
          </cell>
          <cell r="B238" t="str">
            <v>DLD</v>
          </cell>
          <cell r="C238" t="str">
            <v>Gastos Financieros ATV - DIGES DLD</v>
          </cell>
          <cell r="K238" t="str">
            <v>JCM</v>
          </cell>
          <cell r="L238">
            <v>410</v>
          </cell>
          <cell r="M238" t="str">
            <v>LOC Excel</v>
          </cell>
          <cell r="N238">
            <v>10</v>
          </cell>
          <cell r="O238">
            <v>20.734844978145265</v>
          </cell>
          <cell r="P238">
            <v>8.501286441039559</v>
          </cell>
          <cell r="Q238">
            <v>0</v>
          </cell>
          <cell r="R238">
            <v>0</v>
          </cell>
          <cell r="S238">
            <v>40049</v>
          </cell>
          <cell r="T238">
            <v>15</v>
          </cell>
          <cell r="Z238">
            <v>213.32090787061898</v>
          </cell>
          <cell r="AA238">
            <v>100</v>
          </cell>
          <cell r="AB238">
            <v>0</v>
          </cell>
          <cell r="AD238">
            <v>40042</v>
          </cell>
          <cell r="AE238">
            <v>40049</v>
          </cell>
          <cell r="AG238" t="str">
            <v>17/08/2009</v>
          </cell>
          <cell r="AH238">
            <v>0</v>
          </cell>
          <cell r="AJ238">
            <v>15</v>
          </cell>
          <cell r="AK238">
            <v>0</v>
          </cell>
          <cell r="AL238">
            <v>0</v>
          </cell>
        </row>
        <row r="239">
          <cell r="A239" t="str">
            <v>Gastos Financieros ATV - DIGES</v>
          </cell>
          <cell r="B239" t="str">
            <v>TD</v>
          </cell>
          <cell r="C239" t="str">
            <v>Gastos Financieros ATV - DIGES TD</v>
          </cell>
          <cell r="K239" t="str">
            <v>JCM</v>
          </cell>
          <cell r="L239">
            <v>410</v>
          </cell>
          <cell r="M239" t="str">
            <v>LOC Excel</v>
          </cell>
          <cell r="N239">
            <v>10</v>
          </cell>
          <cell r="O239">
            <v>2.0160834373570911</v>
          </cell>
          <cell r="P239">
            <v>0.82659420931640737</v>
          </cell>
          <cell r="Q239">
            <v>0</v>
          </cell>
          <cell r="R239">
            <v>0</v>
          </cell>
          <cell r="S239">
            <v>40049</v>
          </cell>
          <cell r="T239">
            <v>15</v>
          </cell>
          <cell r="Z239">
            <v>213.32090787061898</v>
          </cell>
          <cell r="AA239">
            <v>100</v>
          </cell>
          <cell r="AB239">
            <v>0</v>
          </cell>
          <cell r="AD239">
            <v>40042</v>
          </cell>
          <cell r="AE239">
            <v>40049</v>
          </cell>
          <cell r="AG239" t="str">
            <v>17/08/2009</v>
          </cell>
          <cell r="AH239">
            <v>0</v>
          </cell>
          <cell r="AJ239">
            <v>15</v>
          </cell>
          <cell r="AK239">
            <v>0</v>
          </cell>
          <cell r="AL239">
            <v>0</v>
          </cell>
        </row>
        <row r="240">
          <cell r="A240" t="str">
            <v>Gastos Financieros ATV - DIGES</v>
          </cell>
          <cell r="B240" t="str">
            <v>DLDR</v>
          </cell>
          <cell r="C240" t="str">
            <v>Gastos Financieros ATV - DIGES DLDR</v>
          </cell>
          <cell r="K240" t="str">
            <v>JCM</v>
          </cell>
          <cell r="L240">
            <v>410</v>
          </cell>
          <cell r="M240" t="str">
            <v>LOC Excel</v>
          </cell>
          <cell r="N240">
            <v>10</v>
          </cell>
          <cell r="O240">
            <v>9.2952954525325815</v>
          </cell>
          <cell r="P240">
            <v>3.8110711355383584</v>
          </cell>
          <cell r="Q240">
            <v>0</v>
          </cell>
          <cell r="R240">
            <v>0</v>
          </cell>
          <cell r="S240">
            <v>40049</v>
          </cell>
          <cell r="T240">
            <v>15</v>
          </cell>
          <cell r="Z240">
            <v>213.32090787061898</v>
          </cell>
          <cell r="AA240">
            <v>100</v>
          </cell>
          <cell r="AB240">
            <v>0</v>
          </cell>
          <cell r="AD240">
            <v>40042</v>
          </cell>
          <cell r="AE240">
            <v>40049</v>
          </cell>
          <cell r="AG240" t="str">
            <v>17/08/2009</v>
          </cell>
          <cell r="AH240">
            <v>0</v>
          </cell>
          <cell r="AJ240">
            <v>15</v>
          </cell>
          <cell r="AK240">
            <v>0</v>
          </cell>
          <cell r="AL240">
            <v>0</v>
          </cell>
        </row>
        <row r="241">
          <cell r="A241" t="str">
            <v>Gastos Financieros ATV - DIGES</v>
          </cell>
          <cell r="B241" t="str">
            <v>CODE</v>
          </cell>
          <cell r="C241" t="str">
            <v>Gastos Financieros ATV - DIGES CODE</v>
          </cell>
          <cell r="K241" t="str">
            <v>JCM</v>
          </cell>
          <cell r="L241">
            <v>410</v>
          </cell>
          <cell r="M241" t="str">
            <v>LOC Excel</v>
          </cell>
          <cell r="N241">
            <v>10</v>
          </cell>
          <cell r="O241">
            <v>24.803106842841402</v>
          </cell>
          <cell r="P241">
            <v>10.169273805564975</v>
          </cell>
          <cell r="Q241">
            <v>0</v>
          </cell>
          <cell r="R241">
            <v>0</v>
          </cell>
          <cell r="S241">
            <v>40049</v>
          </cell>
          <cell r="T241">
            <v>15</v>
          </cell>
          <cell r="Z241">
            <v>213.32090787061898</v>
          </cell>
          <cell r="AA241">
            <v>100</v>
          </cell>
          <cell r="AB241">
            <v>0</v>
          </cell>
          <cell r="AD241">
            <v>40042</v>
          </cell>
          <cell r="AE241">
            <v>40049</v>
          </cell>
          <cell r="AG241" t="str">
            <v>17/08/2009</v>
          </cell>
          <cell r="AH241">
            <v>0</v>
          </cell>
          <cell r="AJ241">
            <v>15</v>
          </cell>
          <cell r="AK241">
            <v>0</v>
          </cell>
          <cell r="AL241">
            <v>0</v>
          </cell>
        </row>
        <row r="242">
          <cell r="A242" t="str">
            <v>Gastos Financieros ATV - DIGES</v>
          </cell>
          <cell r="B242" t="str">
            <v>CR</v>
          </cell>
          <cell r="C242" t="str">
            <v>Gastos Financieros ATV - DIGES CR</v>
          </cell>
          <cell r="K242" t="str">
            <v>JCM</v>
          </cell>
          <cell r="L242">
            <v>410</v>
          </cell>
          <cell r="M242" t="str">
            <v>LOC Excel</v>
          </cell>
          <cell r="N242">
            <v>10</v>
          </cell>
          <cell r="O242">
            <v>10.07891322886953</v>
          </cell>
          <cell r="P242">
            <v>4.1323544238365066</v>
          </cell>
          <cell r="Q242">
            <v>0</v>
          </cell>
          <cell r="R242">
            <v>0</v>
          </cell>
          <cell r="S242">
            <v>40049</v>
          </cell>
          <cell r="T242">
            <v>15</v>
          </cell>
          <cell r="Z242">
            <v>213.32090787061898</v>
          </cell>
          <cell r="AA242">
            <v>100</v>
          </cell>
          <cell r="AB242">
            <v>0</v>
          </cell>
          <cell r="AD242">
            <v>40042</v>
          </cell>
          <cell r="AE242">
            <v>40049</v>
          </cell>
          <cell r="AG242" t="str">
            <v>17/08/2009</v>
          </cell>
          <cell r="AH242">
            <v>0</v>
          </cell>
          <cell r="AJ242">
            <v>15</v>
          </cell>
          <cell r="AK242">
            <v>0</v>
          </cell>
          <cell r="AL242">
            <v>0</v>
          </cell>
        </row>
        <row r="243">
          <cell r="A243" t="str">
            <v>Gastos Financieros ATV - DIGES</v>
          </cell>
          <cell r="B243" t="str">
            <v>UT</v>
          </cell>
          <cell r="C243" t="str">
            <v>Gastos Financieros ATV - DIGES UT</v>
          </cell>
          <cell r="K243" t="str">
            <v>JCM</v>
          </cell>
          <cell r="L243">
            <v>410</v>
          </cell>
          <cell r="M243" t="str">
            <v>LOC Excel</v>
          </cell>
          <cell r="N243">
            <v>10</v>
          </cell>
          <cell r="O243">
            <v>1.8943742504580103</v>
          </cell>
          <cell r="P243">
            <v>0.77669344268778417</v>
          </cell>
          <cell r="Q243">
            <v>0</v>
          </cell>
          <cell r="R243">
            <v>0</v>
          </cell>
          <cell r="S243">
            <v>40049</v>
          </cell>
          <cell r="T243">
            <v>15</v>
          </cell>
          <cell r="Z243">
            <v>213.32090787061898</v>
          </cell>
          <cell r="AA243">
            <v>100</v>
          </cell>
          <cell r="AB243">
            <v>0</v>
          </cell>
          <cell r="AD243">
            <v>40042</v>
          </cell>
          <cell r="AE243">
            <v>40049</v>
          </cell>
          <cell r="AG243" t="str">
            <v>17/08/2009</v>
          </cell>
          <cell r="AH243">
            <v>0</v>
          </cell>
          <cell r="AJ243">
            <v>15</v>
          </cell>
          <cell r="AK243">
            <v>0</v>
          </cell>
          <cell r="AL243">
            <v>0</v>
          </cell>
        </row>
        <row r="244">
          <cell r="A244" t="str">
            <v>Gastos Financieros ATV - DIGES</v>
          </cell>
          <cell r="B244" t="str">
            <v>PM</v>
          </cell>
          <cell r="C244" t="str">
            <v>Gastos Financieros ATV - DIGES PM</v>
          </cell>
          <cell r="K244" t="str">
            <v>JCM</v>
          </cell>
          <cell r="L244">
            <v>410</v>
          </cell>
          <cell r="M244" t="str">
            <v>LOC Excel</v>
          </cell>
          <cell r="N244">
            <v>10</v>
          </cell>
          <cell r="O244">
            <v>1.2891147425196199</v>
          </cell>
          <cell r="P244">
            <v>0.52853704443304417</v>
          </cell>
          <cell r="Q244">
            <v>0</v>
          </cell>
          <cell r="R244">
            <v>0</v>
          </cell>
          <cell r="S244">
            <v>40049</v>
          </cell>
          <cell r="T244">
            <v>15</v>
          </cell>
          <cell r="Z244">
            <v>213.32090787061898</v>
          </cell>
          <cell r="AA244">
            <v>100</v>
          </cell>
          <cell r="AB244">
            <v>0</v>
          </cell>
          <cell r="AD244">
            <v>40042</v>
          </cell>
          <cell r="AE244">
            <v>40049</v>
          </cell>
          <cell r="AG244" t="str">
            <v>17/08/2009</v>
          </cell>
          <cell r="AH244">
            <v>0</v>
          </cell>
          <cell r="AJ244">
            <v>15</v>
          </cell>
          <cell r="AK244">
            <v>0</v>
          </cell>
          <cell r="AL244">
            <v>0</v>
          </cell>
        </row>
        <row r="245">
          <cell r="A245" t="str">
            <v>Gastos Financieros CDU - DIGES</v>
          </cell>
          <cell r="B245" t="str">
            <v>PLAN</v>
          </cell>
          <cell r="C245" t="str">
            <v>Gastos Financieros CDU - DIGES PLAN</v>
          </cell>
          <cell r="K245" t="str">
            <v>DMM</v>
          </cell>
          <cell r="L245">
            <v>410</v>
          </cell>
          <cell r="M245" t="str">
            <v>LOC Excel</v>
          </cell>
          <cell r="N245">
            <v>10</v>
          </cell>
          <cell r="O245">
            <v>1.699416742839351</v>
          </cell>
          <cell r="P245">
            <v>0.69676086456413389</v>
          </cell>
          <cell r="Q245">
            <v>0</v>
          </cell>
          <cell r="R245">
            <v>0</v>
          </cell>
          <cell r="S245">
            <v>40049</v>
          </cell>
          <cell r="T245">
            <v>15</v>
          </cell>
          <cell r="Z245">
            <v>213.32090787061898</v>
          </cell>
          <cell r="AA245">
            <v>100</v>
          </cell>
          <cell r="AB245">
            <v>0</v>
          </cell>
          <cell r="AD245">
            <v>40042</v>
          </cell>
          <cell r="AE245">
            <v>40049</v>
          </cell>
          <cell r="AG245" t="str">
            <v>17/08/2009</v>
          </cell>
          <cell r="AH245">
            <v>0</v>
          </cell>
          <cell r="AJ245">
            <v>15</v>
          </cell>
          <cell r="AK245">
            <v>0</v>
          </cell>
          <cell r="AL245">
            <v>0</v>
          </cell>
        </row>
        <row r="246">
          <cell r="A246" t="str">
            <v>Gastos Financieros CDU - DIGES</v>
          </cell>
          <cell r="B246" t="str">
            <v>DLD</v>
          </cell>
          <cell r="C246" t="str">
            <v>Gastos Financieros CDU - DIGES DLD</v>
          </cell>
          <cell r="K246" t="str">
            <v>DMM</v>
          </cell>
          <cell r="L246">
            <v>410</v>
          </cell>
          <cell r="M246" t="str">
            <v>LOC Excel</v>
          </cell>
          <cell r="N246">
            <v>10</v>
          </cell>
          <cell r="O246">
            <v>20.734844978145265</v>
          </cell>
          <cell r="P246">
            <v>8.501286441039559</v>
          </cell>
          <cell r="Q246">
            <v>0</v>
          </cell>
          <cell r="R246">
            <v>0</v>
          </cell>
          <cell r="S246">
            <v>40049</v>
          </cell>
          <cell r="T246">
            <v>15</v>
          </cell>
          <cell r="Z246">
            <v>213.32090787061898</v>
          </cell>
          <cell r="AA246">
            <v>100</v>
          </cell>
          <cell r="AB246">
            <v>0</v>
          </cell>
          <cell r="AD246">
            <v>40042</v>
          </cell>
          <cell r="AE246">
            <v>40049</v>
          </cell>
          <cell r="AG246" t="str">
            <v>17/08/2009</v>
          </cell>
          <cell r="AH246">
            <v>0</v>
          </cell>
          <cell r="AJ246">
            <v>15</v>
          </cell>
          <cell r="AK246">
            <v>0</v>
          </cell>
          <cell r="AL246">
            <v>0</v>
          </cell>
        </row>
        <row r="247">
          <cell r="A247" t="str">
            <v>Gastos Financieros CDU - DIGES</v>
          </cell>
          <cell r="B247" t="str">
            <v>TD</v>
          </cell>
          <cell r="C247" t="str">
            <v>Gastos Financieros CDU - DIGES TD</v>
          </cell>
          <cell r="K247" t="str">
            <v>DMM</v>
          </cell>
          <cell r="L247">
            <v>410</v>
          </cell>
          <cell r="M247" t="str">
            <v>LOC Excel</v>
          </cell>
          <cell r="N247">
            <v>10</v>
          </cell>
          <cell r="O247">
            <v>2.0160834373570911</v>
          </cell>
          <cell r="P247">
            <v>0.82659420931640737</v>
          </cell>
          <cell r="Q247">
            <v>0</v>
          </cell>
          <cell r="R247">
            <v>0</v>
          </cell>
          <cell r="S247">
            <v>40049</v>
          </cell>
          <cell r="T247">
            <v>15</v>
          </cell>
          <cell r="Z247">
            <v>213.32090787061898</v>
          </cell>
          <cell r="AA247">
            <v>100</v>
          </cell>
          <cell r="AB247">
            <v>0</v>
          </cell>
          <cell r="AD247">
            <v>40042</v>
          </cell>
          <cell r="AE247">
            <v>40049</v>
          </cell>
          <cell r="AG247" t="str">
            <v>17/08/2009</v>
          </cell>
          <cell r="AH247">
            <v>0</v>
          </cell>
          <cell r="AJ247">
            <v>15</v>
          </cell>
          <cell r="AK247">
            <v>0</v>
          </cell>
          <cell r="AL247">
            <v>0</v>
          </cell>
        </row>
        <row r="248">
          <cell r="A248" t="str">
            <v>Gastos Financieros CDU - DIGES</v>
          </cell>
          <cell r="B248" t="str">
            <v>DLDR</v>
          </cell>
          <cell r="C248" t="str">
            <v>Gastos Financieros CDU - DIGES DLDR</v>
          </cell>
          <cell r="K248" t="str">
            <v>DMM</v>
          </cell>
          <cell r="L248">
            <v>410</v>
          </cell>
          <cell r="M248" t="str">
            <v>LOC Excel</v>
          </cell>
          <cell r="N248">
            <v>10</v>
          </cell>
          <cell r="O248">
            <v>9.2952954525325815</v>
          </cell>
          <cell r="P248">
            <v>3.8110711355383584</v>
          </cell>
          <cell r="Q248">
            <v>0</v>
          </cell>
          <cell r="R248">
            <v>0</v>
          </cell>
          <cell r="S248">
            <v>40049</v>
          </cell>
          <cell r="T248">
            <v>15</v>
          </cell>
          <cell r="Z248">
            <v>213.32090787061898</v>
          </cell>
          <cell r="AA248">
            <v>100</v>
          </cell>
          <cell r="AB248">
            <v>0</v>
          </cell>
          <cell r="AD248">
            <v>40042</v>
          </cell>
          <cell r="AE248">
            <v>40049</v>
          </cell>
          <cell r="AG248" t="str">
            <v>17/08/2009</v>
          </cell>
          <cell r="AH248">
            <v>0</v>
          </cell>
          <cell r="AJ248">
            <v>15</v>
          </cell>
          <cell r="AK248">
            <v>0</v>
          </cell>
          <cell r="AL248">
            <v>0</v>
          </cell>
        </row>
        <row r="249">
          <cell r="A249" t="str">
            <v>Gastos Financieros CDU - DIGES</v>
          </cell>
          <cell r="B249" t="str">
            <v>CODE</v>
          </cell>
          <cell r="C249" t="str">
            <v>Gastos Financieros CDU - DIGES CODE</v>
          </cell>
          <cell r="K249" t="str">
            <v>DMM</v>
          </cell>
          <cell r="L249">
            <v>410</v>
          </cell>
          <cell r="M249" t="str">
            <v>LOC Excel</v>
          </cell>
          <cell r="N249">
            <v>10</v>
          </cell>
          <cell r="O249">
            <v>24.803106842841402</v>
          </cell>
          <cell r="P249">
            <v>10.169273805564975</v>
          </cell>
          <cell r="Q249">
            <v>0</v>
          </cell>
          <cell r="R249">
            <v>0</v>
          </cell>
          <cell r="S249">
            <v>40049</v>
          </cell>
          <cell r="T249">
            <v>15</v>
          </cell>
          <cell r="Z249">
            <v>213.32090787061898</v>
          </cell>
          <cell r="AA249">
            <v>100</v>
          </cell>
          <cell r="AB249">
            <v>0</v>
          </cell>
          <cell r="AD249">
            <v>40042</v>
          </cell>
          <cell r="AE249">
            <v>40049</v>
          </cell>
          <cell r="AG249" t="str">
            <v>17/08/2009</v>
          </cell>
          <cell r="AH249">
            <v>0</v>
          </cell>
          <cell r="AJ249">
            <v>15</v>
          </cell>
          <cell r="AK249">
            <v>0</v>
          </cell>
          <cell r="AL249">
            <v>0</v>
          </cell>
        </row>
        <row r="250">
          <cell r="A250" t="str">
            <v>Gastos Financieros CDU - DIGES</v>
          </cell>
          <cell r="B250" t="str">
            <v>CR</v>
          </cell>
          <cell r="C250" t="str">
            <v>Gastos Financieros CDU - DIGES CR</v>
          </cell>
          <cell r="K250" t="str">
            <v>DMM</v>
          </cell>
          <cell r="L250">
            <v>410</v>
          </cell>
          <cell r="M250" t="str">
            <v>LOC Excel</v>
          </cell>
          <cell r="N250">
            <v>10</v>
          </cell>
          <cell r="O250">
            <v>10.07891322886953</v>
          </cell>
          <cell r="P250">
            <v>4.1323544238365066</v>
          </cell>
          <cell r="Q250">
            <v>0</v>
          </cell>
          <cell r="R250">
            <v>0</v>
          </cell>
          <cell r="S250">
            <v>40049</v>
          </cell>
          <cell r="T250">
            <v>15</v>
          </cell>
          <cell r="Z250">
            <v>213.32090787061898</v>
          </cell>
          <cell r="AA250">
            <v>100</v>
          </cell>
          <cell r="AB250">
            <v>0</v>
          </cell>
          <cell r="AD250">
            <v>40042</v>
          </cell>
          <cell r="AE250">
            <v>40049</v>
          </cell>
          <cell r="AG250" t="str">
            <v>17/08/2009</v>
          </cell>
          <cell r="AH250">
            <v>0</v>
          </cell>
          <cell r="AJ250">
            <v>15</v>
          </cell>
          <cell r="AK250">
            <v>0</v>
          </cell>
          <cell r="AL250">
            <v>0</v>
          </cell>
        </row>
        <row r="251">
          <cell r="A251" t="str">
            <v>Gastos Financieros CDU - DIGES</v>
          </cell>
          <cell r="B251" t="str">
            <v>UT</v>
          </cell>
          <cell r="C251" t="str">
            <v>Gastos Financieros CDU - DIGES UT</v>
          </cell>
          <cell r="K251" t="str">
            <v>DMM</v>
          </cell>
          <cell r="L251">
            <v>410</v>
          </cell>
          <cell r="M251" t="str">
            <v>LOC Excel</v>
          </cell>
          <cell r="N251">
            <v>10</v>
          </cell>
          <cell r="O251">
            <v>1.8943742504580103</v>
          </cell>
          <cell r="P251">
            <v>0.77669344268778417</v>
          </cell>
          <cell r="Q251">
            <v>0</v>
          </cell>
          <cell r="R251">
            <v>0</v>
          </cell>
          <cell r="S251">
            <v>40049</v>
          </cell>
          <cell r="T251">
            <v>15</v>
          </cell>
          <cell r="Z251">
            <v>213.32090787061898</v>
          </cell>
          <cell r="AA251">
            <v>100</v>
          </cell>
          <cell r="AB251">
            <v>0</v>
          </cell>
          <cell r="AD251">
            <v>40042</v>
          </cell>
          <cell r="AE251">
            <v>40049</v>
          </cell>
          <cell r="AG251" t="str">
            <v>17/08/2009</v>
          </cell>
          <cell r="AH251">
            <v>0</v>
          </cell>
          <cell r="AJ251">
            <v>15</v>
          </cell>
          <cell r="AK251">
            <v>0</v>
          </cell>
          <cell r="AL251">
            <v>0</v>
          </cell>
        </row>
        <row r="252">
          <cell r="A252" t="str">
            <v>Gastos Financieros CDU - DIGES</v>
          </cell>
          <cell r="B252" t="str">
            <v>PM</v>
          </cell>
          <cell r="C252" t="str">
            <v>Gastos Financieros CDU - DIGES PM</v>
          </cell>
          <cell r="K252" t="str">
            <v>DMM</v>
          </cell>
          <cell r="L252">
            <v>410</v>
          </cell>
          <cell r="M252" t="str">
            <v>LOC Excel</v>
          </cell>
          <cell r="N252">
            <v>10</v>
          </cell>
          <cell r="O252">
            <v>1.2891147425196199</v>
          </cell>
          <cell r="P252">
            <v>0.52853704443304417</v>
          </cell>
          <cell r="Q252">
            <v>0</v>
          </cell>
          <cell r="R252">
            <v>0</v>
          </cell>
          <cell r="S252">
            <v>40049</v>
          </cell>
          <cell r="T252">
            <v>15</v>
          </cell>
          <cell r="Z252">
            <v>213.32090787061898</v>
          </cell>
          <cell r="AA252">
            <v>100</v>
          </cell>
          <cell r="AB252">
            <v>0</v>
          </cell>
          <cell r="AD252">
            <v>40042</v>
          </cell>
          <cell r="AE252">
            <v>40049</v>
          </cell>
          <cell r="AG252" t="str">
            <v>17/08/2009</v>
          </cell>
          <cell r="AH252">
            <v>0</v>
          </cell>
          <cell r="AJ252">
            <v>15</v>
          </cell>
          <cell r="AK252">
            <v>0</v>
          </cell>
          <cell r="AL252">
            <v>0</v>
          </cell>
        </row>
        <row r="253">
          <cell r="A253" t="str">
            <v>Gastos Financieros LAL - DIGES</v>
          </cell>
          <cell r="B253" t="str">
            <v>PLAN</v>
          </cell>
          <cell r="C253" t="str">
            <v>Gastos Financieros LAL - DIGES PLAN</v>
          </cell>
          <cell r="K253" t="str">
            <v>SCB</v>
          </cell>
          <cell r="L253">
            <v>480</v>
          </cell>
          <cell r="M253" t="str">
            <v>LOC Excel</v>
          </cell>
          <cell r="N253">
            <v>10</v>
          </cell>
          <cell r="O253">
            <v>1.699416742839351</v>
          </cell>
          <cell r="P253">
            <v>0.81572003656288838</v>
          </cell>
          <cell r="Q253">
            <v>0</v>
          </cell>
          <cell r="R253">
            <v>0</v>
          </cell>
          <cell r="S253">
            <v>40049</v>
          </cell>
          <cell r="T253">
            <v>15</v>
          </cell>
          <cell r="Z253">
            <v>213.32090787061898</v>
          </cell>
          <cell r="AA253">
            <v>100</v>
          </cell>
          <cell r="AB253">
            <v>0</v>
          </cell>
          <cell r="AD253">
            <v>40042</v>
          </cell>
          <cell r="AE253">
            <v>40049</v>
          </cell>
          <cell r="AG253" t="str">
            <v>17/08/2009</v>
          </cell>
          <cell r="AH253">
            <v>0</v>
          </cell>
          <cell r="AJ253">
            <v>15</v>
          </cell>
          <cell r="AK253">
            <v>0</v>
          </cell>
          <cell r="AL253">
            <v>0</v>
          </cell>
        </row>
        <row r="254">
          <cell r="A254" t="str">
            <v>Gastos Financieros LAL - DIGES</v>
          </cell>
          <cell r="B254" t="str">
            <v>DLD</v>
          </cell>
          <cell r="C254" t="str">
            <v>Gastos Financieros LAL - DIGES DLD</v>
          </cell>
          <cell r="K254" t="str">
            <v>SCB</v>
          </cell>
          <cell r="L254">
            <v>480</v>
          </cell>
          <cell r="M254" t="str">
            <v>LOC Excel</v>
          </cell>
          <cell r="N254">
            <v>10</v>
          </cell>
          <cell r="O254">
            <v>20.734844978145265</v>
          </cell>
          <cell r="P254">
            <v>9.9527255895097273</v>
          </cell>
          <cell r="Q254">
            <v>0</v>
          </cell>
          <cell r="R254">
            <v>0</v>
          </cell>
          <cell r="S254">
            <v>40049</v>
          </cell>
          <cell r="T254">
            <v>15</v>
          </cell>
          <cell r="Z254">
            <v>213.32090787061898</v>
          </cell>
          <cell r="AA254">
            <v>100</v>
          </cell>
          <cell r="AB254">
            <v>0</v>
          </cell>
          <cell r="AD254">
            <v>40042</v>
          </cell>
          <cell r="AE254">
            <v>40049</v>
          </cell>
          <cell r="AG254" t="str">
            <v>17/08/2009</v>
          </cell>
          <cell r="AH254">
            <v>0</v>
          </cell>
          <cell r="AJ254">
            <v>15</v>
          </cell>
          <cell r="AK254">
            <v>0</v>
          </cell>
          <cell r="AL254">
            <v>0</v>
          </cell>
        </row>
        <row r="255">
          <cell r="A255" t="str">
            <v>Gastos Financieros LAL - DIGES</v>
          </cell>
          <cell r="B255" t="str">
            <v>TD</v>
          </cell>
          <cell r="C255" t="str">
            <v>Gastos Financieros LAL - DIGES TD</v>
          </cell>
          <cell r="K255" t="str">
            <v>SCB</v>
          </cell>
          <cell r="L255">
            <v>480</v>
          </cell>
          <cell r="M255" t="str">
            <v>LOC Excel</v>
          </cell>
          <cell r="N255">
            <v>10</v>
          </cell>
          <cell r="O255">
            <v>2.0160834373570911</v>
          </cell>
          <cell r="P255">
            <v>0.9677200499314037</v>
          </cell>
          <cell r="Q255">
            <v>0</v>
          </cell>
          <cell r="R255">
            <v>0</v>
          </cell>
          <cell r="S255">
            <v>40049</v>
          </cell>
          <cell r="T255">
            <v>15</v>
          </cell>
          <cell r="Z255">
            <v>213.32090787061898</v>
          </cell>
          <cell r="AA255">
            <v>100</v>
          </cell>
          <cell r="AB255">
            <v>0</v>
          </cell>
          <cell r="AD255">
            <v>40042</v>
          </cell>
          <cell r="AE255">
            <v>40049</v>
          </cell>
          <cell r="AG255" t="str">
            <v>17/08/2009</v>
          </cell>
          <cell r="AH255">
            <v>0</v>
          </cell>
          <cell r="AJ255">
            <v>15</v>
          </cell>
          <cell r="AK255">
            <v>0</v>
          </cell>
          <cell r="AL255">
            <v>0</v>
          </cell>
        </row>
        <row r="256">
          <cell r="A256" t="str">
            <v>Gastos Financieros LAL - DIGES</v>
          </cell>
          <cell r="B256" t="str">
            <v>DLDR</v>
          </cell>
          <cell r="C256" t="str">
            <v>Gastos Financieros LAL - DIGES DLDR</v>
          </cell>
          <cell r="K256" t="str">
            <v>SCB</v>
          </cell>
          <cell r="L256">
            <v>480</v>
          </cell>
          <cell r="M256" t="str">
            <v>LOC Excel</v>
          </cell>
          <cell r="N256">
            <v>10</v>
          </cell>
          <cell r="O256">
            <v>9.2952954525325815</v>
          </cell>
          <cell r="P256">
            <v>4.4617418172156391</v>
          </cell>
          <cell r="Q256">
            <v>0</v>
          </cell>
          <cell r="R256">
            <v>0</v>
          </cell>
          <cell r="S256">
            <v>40049</v>
          </cell>
          <cell r="T256">
            <v>15</v>
          </cell>
          <cell r="Z256">
            <v>213.32090787061898</v>
          </cell>
          <cell r="AA256">
            <v>100</v>
          </cell>
          <cell r="AB256">
            <v>0</v>
          </cell>
          <cell r="AD256">
            <v>40042</v>
          </cell>
          <cell r="AE256">
            <v>40049</v>
          </cell>
          <cell r="AG256" t="str">
            <v>17/08/2009</v>
          </cell>
          <cell r="AH256">
            <v>0</v>
          </cell>
          <cell r="AJ256">
            <v>15</v>
          </cell>
          <cell r="AK256">
            <v>0</v>
          </cell>
          <cell r="AL256">
            <v>0</v>
          </cell>
        </row>
        <row r="257">
          <cell r="A257" t="str">
            <v>Gastos Financieros LAL - DIGES</v>
          </cell>
          <cell r="B257" t="str">
            <v>CODE</v>
          </cell>
          <cell r="C257" t="str">
            <v>Gastos Financieros LAL - DIGES CODE</v>
          </cell>
          <cell r="K257" t="str">
            <v>SCB</v>
          </cell>
          <cell r="L257">
            <v>480</v>
          </cell>
          <cell r="M257" t="str">
            <v>LOC Excel</v>
          </cell>
          <cell r="N257">
            <v>10</v>
          </cell>
          <cell r="O257">
            <v>24.803106842841402</v>
          </cell>
          <cell r="P257">
            <v>11.905491284563873</v>
          </cell>
          <cell r="Q257">
            <v>0</v>
          </cell>
          <cell r="R257">
            <v>0</v>
          </cell>
          <cell r="S257">
            <v>40049</v>
          </cell>
          <cell r="T257">
            <v>15</v>
          </cell>
          <cell r="Z257">
            <v>213.32090787061898</v>
          </cell>
          <cell r="AA257">
            <v>100</v>
          </cell>
          <cell r="AB257">
            <v>0</v>
          </cell>
          <cell r="AD257">
            <v>40042</v>
          </cell>
          <cell r="AE257">
            <v>40049</v>
          </cell>
          <cell r="AG257" t="str">
            <v>17/08/2009</v>
          </cell>
          <cell r="AH257">
            <v>0</v>
          </cell>
          <cell r="AJ257">
            <v>15</v>
          </cell>
          <cell r="AK257">
            <v>0</v>
          </cell>
          <cell r="AL257">
            <v>0</v>
          </cell>
        </row>
        <row r="258">
          <cell r="A258" t="str">
            <v>Gastos Financieros LAL - DIGES</v>
          </cell>
          <cell r="B258" t="str">
            <v>CR</v>
          </cell>
          <cell r="C258" t="str">
            <v>Gastos Financieros LAL - DIGES CR</v>
          </cell>
          <cell r="K258" t="str">
            <v>SCB</v>
          </cell>
          <cell r="L258">
            <v>480</v>
          </cell>
          <cell r="M258" t="str">
            <v>LOC Excel</v>
          </cell>
          <cell r="N258">
            <v>10</v>
          </cell>
          <cell r="O258">
            <v>10.07891322886953</v>
          </cell>
          <cell r="P258">
            <v>4.8378783498573741</v>
          </cell>
          <cell r="Q258">
            <v>0</v>
          </cell>
          <cell r="R258">
            <v>0</v>
          </cell>
          <cell r="S258">
            <v>40049</v>
          </cell>
          <cell r="T258">
            <v>15</v>
          </cell>
          <cell r="Z258">
            <v>213.32090787061898</v>
          </cell>
          <cell r="AA258">
            <v>100</v>
          </cell>
          <cell r="AB258">
            <v>0</v>
          </cell>
          <cell r="AD258">
            <v>40042</v>
          </cell>
          <cell r="AE258">
            <v>40049</v>
          </cell>
          <cell r="AG258" t="str">
            <v>17/08/2009</v>
          </cell>
          <cell r="AH258">
            <v>0</v>
          </cell>
          <cell r="AJ258">
            <v>15</v>
          </cell>
          <cell r="AK258">
            <v>0</v>
          </cell>
          <cell r="AL258">
            <v>0</v>
          </cell>
        </row>
        <row r="259">
          <cell r="A259" t="str">
            <v>Gastos Financieros LAL - DIGES</v>
          </cell>
          <cell r="B259" t="str">
            <v>UT</v>
          </cell>
          <cell r="C259" t="str">
            <v>Gastos Financieros LAL - DIGES UT</v>
          </cell>
          <cell r="K259" t="str">
            <v>SCB</v>
          </cell>
          <cell r="L259">
            <v>480</v>
          </cell>
          <cell r="M259" t="str">
            <v>LOC Excel</v>
          </cell>
          <cell r="N259">
            <v>10</v>
          </cell>
          <cell r="O259">
            <v>1.8943742504580103</v>
          </cell>
          <cell r="P259">
            <v>0.90929964021984488</v>
          </cell>
          <cell r="Q259">
            <v>0</v>
          </cell>
          <cell r="R259">
            <v>0</v>
          </cell>
          <cell r="S259">
            <v>40049</v>
          </cell>
          <cell r="T259">
            <v>15</v>
          </cell>
          <cell r="Z259">
            <v>213.32090787061898</v>
          </cell>
          <cell r="AA259">
            <v>100</v>
          </cell>
          <cell r="AB259">
            <v>0</v>
          </cell>
          <cell r="AD259">
            <v>40042</v>
          </cell>
          <cell r="AE259">
            <v>40049</v>
          </cell>
          <cell r="AG259" t="str">
            <v>17/08/2009</v>
          </cell>
          <cell r="AH259">
            <v>0</v>
          </cell>
          <cell r="AJ259">
            <v>15</v>
          </cell>
          <cell r="AK259">
            <v>0</v>
          </cell>
          <cell r="AL259">
            <v>0</v>
          </cell>
        </row>
        <row r="260">
          <cell r="A260" t="str">
            <v>Gastos Financieros LAL - DIGES</v>
          </cell>
          <cell r="B260" t="str">
            <v>PM</v>
          </cell>
          <cell r="C260" t="str">
            <v>Gastos Financieros LAL - DIGES PM</v>
          </cell>
          <cell r="K260" t="str">
            <v>SCB</v>
          </cell>
          <cell r="L260">
            <v>480</v>
          </cell>
          <cell r="M260" t="str">
            <v>LOC Excel</v>
          </cell>
          <cell r="N260">
            <v>10</v>
          </cell>
          <cell r="O260">
            <v>1.2891147425196199</v>
          </cell>
          <cell r="P260">
            <v>0.61877507640941753</v>
          </cell>
          <cell r="Q260">
            <v>0</v>
          </cell>
          <cell r="R260">
            <v>0</v>
          </cell>
          <cell r="S260">
            <v>40049</v>
          </cell>
          <cell r="T260">
            <v>15</v>
          </cell>
          <cell r="Z260">
            <v>213.32090787061898</v>
          </cell>
          <cell r="AA260">
            <v>100</v>
          </cell>
          <cell r="AB260">
            <v>0</v>
          </cell>
          <cell r="AD260">
            <v>40042</v>
          </cell>
          <cell r="AE260">
            <v>40049</v>
          </cell>
          <cell r="AG260" t="str">
            <v>17/08/2009</v>
          </cell>
          <cell r="AH260">
            <v>0</v>
          </cell>
          <cell r="AJ260">
            <v>15</v>
          </cell>
          <cell r="AK260">
            <v>0</v>
          </cell>
          <cell r="AL260">
            <v>0</v>
          </cell>
        </row>
        <row r="261">
          <cell r="A261" t="str">
            <v>Gastos Financieros TMH - DIGES</v>
          </cell>
          <cell r="B261" t="str">
            <v>PLAN</v>
          </cell>
          <cell r="C261" t="str">
            <v>Gastos Financieros TMH - DIGES PLAN</v>
          </cell>
          <cell r="K261" t="str">
            <v>DMM</v>
          </cell>
          <cell r="L261">
            <v>480</v>
          </cell>
          <cell r="M261" t="str">
            <v>LOC Excel</v>
          </cell>
          <cell r="N261">
            <v>10</v>
          </cell>
          <cell r="O261">
            <v>1.699416742839351</v>
          </cell>
          <cell r="P261">
            <v>0.81572003656288838</v>
          </cell>
          <cell r="Q261">
            <v>0</v>
          </cell>
          <cell r="R261">
            <v>0</v>
          </cell>
          <cell r="S261">
            <v>40049</v>
          </cell>
          <cell r="T261">
            <v>15</v>
          </cell>
          <cell r="Z261">
            <v>213.32090787061898</v>
          </cell>
          <cell r="AA261">
            <v>100</v>
          </cell>
          <cell r="AB261">
            <v>0</v>
          </cell>
          <cell r="AD261">
            <v>40042</v>
          </cell>
          <cell r="AE261">
            <v>40049</v>
          </cell>
          <cell r="AG261" t="str">
            <v>17/08/2009</v>
          </cell>
          <cell r="AH261">
            <v>0</v>
          </cell>
          <cell r="AJ261">
            <v>15</v>
          </cell>
          <cell r="AK261">
            <v>0</v>
          </cell>
          <cell r="AL261">
            <v>0</v>
          </cell>
        </row>
        <row r="262">
          <cell r="A262" t="str">
            <v>Gastos Financieros TMH - DIGES</v>
          </cell>
          <cell r="B262" t="str">
            <v>DLD</v>
          </cell>
          <cell r="C262" t="str">
            <v>Gastos Financieros TMH - DIGES DLD</v>
          </cell>
          <cell r="K262" t="str">
            <v>DMM</v>
          </cell>
          <cell r="L262">
            <v>480</v>
          </cell>
          <cell r="M262" t="str">
            <v>LOC Excel</v>
          </cell>
          <cell r="N262">
            <v>10</v>
          </cell>
          <cell r="O262">
            <v>20.734844978145265</v>
          </cell>
          <cell r="P262">
            <v>9.9527255895097273</v>
          </cell>
          <cell r="Q262">
            <v>0</v>
          </cell>
          <cell r="R262">
            <v>0</v>
          </cell>
          <cell r="S262">
            <v>40049</v>
          </cell>
          <cell r="T262">
            <v>15</v>
          </cell>
          <cell r="Z262">
            <v>213.32090787061898</v>
          </cell>
          <cell r="AA262">
            <v>100</v>
          </cell>
          <cell r="AB262">
            <v>0</v>
          </cell>
          <cell r="AD262">
            <v>40042</v>
          </cell>
          <cell r="AE262">
            <v>40049</v>
          </cell>
          <cell r="AG262" t="str">
            <v>17/08/2009</v>
          </cell>
          <cell r="AH262">
            <v>0</v>
          </cell>
          <cell r="AJ262">
            <v>15</v>
          </cell>
          <cell r="AK262">
            <v>0</v>
          </cell>
          <cell r="AL262">
            <v>0</v>
          </cell>
        </row>
        <row r="263">
          <cell r="A263" t="str">
            <v>Gastos Financieros TMH - DIGES</v>
          </cell>
          <cell r="B263" t="str">
            <v>TD</v>
          </cell>
          <cell r="C263" t="str">
            <v>Gastos Financieros TMH - DIGES TD</v>
          </cell>
          <cell r="K263" t="str">
            <v>DMM</v>
          </cell>
          <cell r="L263">
            <v>480</v>
          </cell>
          <cell r="M263" t="str">
            <v>LOC Excel</v>
          </cell>
          <cell r="N263">
            <v>10</v>
          </cell>
          <cell r="O263">
            <v>2.0160834373570911</v>
          </cell>
          <cell r="P263">
            <v>0.9677200499314037</v>
          </cell>
          <cell r="Q263">
            <v>0</v>
          </cell>
          <cell r="R263">
            <v>0</v>
          </cell>
          <cell r="S263">
            <v>40049</v>
          </cell>
          <cell r="T263">
            <v>15</v>
          </cell>
          <cell r="Z263">
            <v>213.32090787061898</v>
          </cell>
          <cell r="AA263">
            <v>100</v>
          </cell>
          <cell r="AB263">
            <v>0</v>
          </cell>
          <cell r="AD263">
            <v>40042</v>
          </cell>
          <cell r="AE263">
            <v>40049</v>
          </cell>
          <cell r="AG263" t="str">
            <v>17/08/2009</v>
          </cell>
          <cell r="AH263">
            <v>0</v>
          </cell>
          <cell r="AJ263">
            <v>15</v>
          </cell>
          <cell r="AK263">
            <v>0</v>
          </cell>
          <cell r="AL263">
            <v>0</v>
          </cell>
        </row>
        <row r="264">
          <cell r="A264" t="str">
            <v>Gastos Financieros TMH - DIGES</v>
          </cell>
          <cell r="B264" t="str">
            <v>DLDR</v>
          </cell>
          <cell r="C264" t="str">
            <v>Gastos Financieros TMH - DIGES DLDR</v>
          </cell>
          <cell r="K264" t="str">
            <v>DMM</v>
          </cell>
          <cell r="L264">
            <v>480</v>
          </cell>
          <cell r="M264" t="str">
            <v>LOC Excel</v>
          </cell>
          <cell r="N264">
            <v>10</v>
          </cell>
          <cell r="O264">
            <v>9.2952954525325815</v>
          </cell>
          <cell r="P264">
            <v>4.4617418172156391</v>
          </cell>
          <cell r="Q264">
            <v>0</v>
          </cell>
          <cell r="R264">
            <v>0</v>
          </cell>
          <cell r="S264">
            <v>40049</v>
          </cell>
          <cell r="T264">
            <v>15</v>
          </cell>
          <cell r="Z264">
            <v>213.32090787061898</v>
          </cell>
          <cell r="AA264">
            <v>100</v>
          </cell>
          <cell r="AB264">
            <v>0</v>
          </cell>
          <cell r="AD264">
            <v>40042</v>
          </cell>
          <cell r="AE264">
            <v>40049</v>
          </cell>
          <cell r="AG264" t="str">
            <v>17/08/2009</v>
          </cell>
          <cell r="AH264">
            <v>0</v>
          </cell>
          <cell r="AJ264">
            <v>15</v>
          </cell>
          <cell r="AK264">
            <v>0</v>
          </cell>
          <cell r="AL264">
            <v>0</v>
          </cell>
        </row>
        <row r="265">
          <cell r="A265" t="str">
            <v>Gastos Financieros TMH - DIGES</v>
          </cell>
          <cell r="B265" t="str">
            <v>CODE</v>
          </cell>
          <cell r="C265" t="str">
            <v>Gastos Financieros TMH - DIGES CODE</v>
          </cell>
          <cell r="K265" t="str">
            <v>DMM</v>
          </cell>
          <cell r="L265">
            <v>480</v>
          </cell>
          <cell r="M265" t="str">
            <v>LOC Excel</v>
          </cell>
          <cell r="N265">
            <v>10</v>
          </cell>
          <cell r="O265">
            <v>24.803106842841402</v>
          </cell>
          <cell r="P265">
            <v>11.905491284563873</v>
          </cell>
          <cell r="Q265">
            <v>0</v>
          </cell>
          <cell r="R265">
            <v>0</v>
          </cell>
          <cell r="S265">
            <v>40049</v>
          </cell>
          <cell r="T265">
            <v>15</v>
          </cell>
          <cell r="Z265">
            <v>213.32090787061898</v>
          </cell>
          <cell r="AA265">
            <v>100</v>
          </cell>
          <cell r="AB265">
            <v>0</v>
          </cell>
          <cell r="AD265">
            <v>40042</v>
          </cell>
          <cell r="AE265">
            <v>40049</v>
          </cell>
          <cell r="AG265" t="str">
            <v>17/08/2009</v>
          </cell>
          <cell r="AH265">
            <v>0</v>
          </cell>
          <cell r="AJ265">
            <v>15</v>
          </cell>
          <cell r="AK265">
            <v>0</v>
          </cell>
          <cell r="AL265">
            <v>0</v>
          </cell>
        </row>
        <row r="266">
          <cell r="A266" t="str">
            <v>Gastos Financieros TMH - DIGES</v>
          </cell>
          <cell r="B266" t="str">
            <v>CR</v>
          </cell>
          <cell r="C266" t="str">
            <v>Gastos Financieros TMH - DIGES CR</v>
          </cell>
          <cell r="K266" t="str">
            <v>DMM</v>
          </cell>
          <cell r="L266">
            <v>480</v>
          </cell>
          <cell r="M266" t="str">
            <v>LOC Excel</v>
          </cell>
          <cell r="N266">
            <v>10</v>
          </cell>
          <cell r="O266">
            <v>10.07891322886953</v>
          </cell>
          <cell r="P266">
            <v>4.8378783498573741</v>
          </cell>
          <cell r="Q266">
            <v>0</v>
          </cell>
          <cell r="R266">
            <v>0</v>
          </cell>
          <cell r="S266">
            <v>40049</v>
          </cell>
          <cell r="T266">
            <v>15</v>
          </cell>
          <cell r="Z266">
            <v>213.32090787061898</v>
          </cell>
          <cell r="AA266">
            <v>100</v>
          </cell>
          <cell r="AB266">
            <v>0</v>
          </cell>
          <cell r="AD266">
            <v>40042</v>
          </cell>
          <cell r="AE266">
            <v>40049</v>
          </cell>
          <cell r="AG266" t="str">
            <v>17/08/2009</v>
          </cell>
          <cell r="AH266">
            <v>0</v>
          </cell>
          <cell r="AJ266">
            <v>15</v>
          </cell>
          <cell r="AK266">
            <v>0</v>
          </cell>
          <cell r="AL266">
            <v>0</v>
          </cell>
        </row>
        <row r="267">
          <cell r="A267" t="str">
            <v>Gastos Financieros TMH - DIGES</v>
          </cell>
          <cell r="B267" t="str">
            <v>UT</v>
          </cell>
          <cell r="C267" t="str">
            <v>Gastos Financieros TMH - DIGES UT</v>
          </cell>
          <cell r="K267" t="str">
            <v>DMM</v>
          </cell>
          <cell r="L267">
            <v>480</v>
          </cell>
          <cell r="M267" t="str">
            <v>LOC Excel</v>
          </cell>
          <cell r="N267">
            <v>10</v>
          </cell>
          <cell r="O267">
            <v>1.8943742504580103</v>
          </cell>
          <cell r="P267">
            <v>0.90929964021984488</v>
          </cell>
          <cell r="Q267">
            <v>0</v>
          </cell>
          <cell r="R267">
            <v>0</v>
          </cell>
          <cell r="S267">
            <v>40049</v>
          </cell>
          <cell r="T267">
            <v>15</v>
          </cell>
          <cell r="Z267">
            <v>213.32090787061898</v>
          </cell>
          <cell r="AA267">
            <v>100</v>
          </cell>
          <cell r="AB267">
            <v>0</v>
          </cell>
          <cell r="AD267">
            <v>40042</v>
          </cell>
          <cell r="AE267">
            <v>40049</v>
          </cell>
          <cell r="AG267" t="str">
            <v>17/08/2009</v>
          </cell>
          <cell r="AH267">
            <v>0</v>
          </cell>
          <cell r="AJ267">
            <v>15</v>
          </cell>
          <cell r="AK267">
            <v>0</v>
          </cell>
          <cell r="AL267">
            <v>0</v>
          </cell>
        </row>
        <row r="268">
          <cell r="A268" t="str">
            <v>Gastos Financieros TMH - DIGES</v>
          </cell>
          <cell r="B268" t="str">
            <v>PM</v>
          </cell>
          <cell r="C268" t="str">
            <v>Gastos Financieros TMH - DIGES PM</v>
          </cell>
          <cell r="K268" t="str">
            <v>DMM</v>
          </cell>
          <cell r="L268">
            <v>480</v>
          </cell>
          <cell r="M268" t="str">
            <v>LOC Excel</v>
          </cell>
          <cell r="N268">
            <v>10</v>
          </cell>
          <cell r="O268">
            <v>1.2891147425196199</v>
          </cell>
          <cell r="P268">
            <v>0.61877507640941753</v>
          </cell>
          <cell r="Q268">
            <v>0</v>
          </cell>
          <cell r="R268">
            <v>0</v>
          </cell>
          <cell r="S268">
            <v>40049</v>
          </cell>
          <cell r="T268">
            <v>15</v>
          </cell>
          <cell r="Z268">
            <v>213.32090787061898</v>
          </cell>
          <cell r="AA268">
            <v>100</v>
          </cell>
          <cell r="AB268">
            <v>0</v>
          </cell>
          <cell r="AD268">
            <v>40042</v>
          </cell>
          <cell r="AE268">
            <v>40049</v>
          </cell>
          <cell r="AG268" t="str">
            <v>17/08/2009</v>
          </cell>
          <cell r="AH268">
            <v>0</v>
          </cell>
          <cell r="AJ268">
            <v>15</v>
          </cell>
          <cell r="AK268">
            <v>0</v>
          </cell>
          <cell r="AL268">
            <v>0</v>
          </cell>
        </row>
        <row r="269">
          <cell r="A269" t="str">
            <v>Ajustes Validacion Facturas CFE - DIGES</v>
          </cell>
          <cell r="B269" t="str">
            <v>PLAN</v>
          </cell>
          <cell r="C269" t="str">
            <v>Ajustes Validacion Facturas CFE - DIGES PLAN</v>
          </cell>
          <cell r="K269" t="str">
            <v>DMM</v>
          </cell>
          <cell r="L269">
            <v>430</v>
          </cell>
          <cell r="M269" t="str">
            <v>LOC</v>
          </cell>
          <cell r="N269">
            <v>5</v>
          </cell>
          <cell r="O269">
            <v>6.7337100344435576</v>
          </cell>
          <cell r="P269">
            <v>5.7909906296214588</v>
          </cell>
          <cell r="Q269">
            <v>0</v>
          </cell>
          <cell r="R269">
            <v>0</v>
          </cell>
          <cell r="S269">
            <v>40049</v>
          </cell>
          <cell r="T269">
            <v>15</v>
          </cell>
          <cell r="Z269">
            <v>213.32090787061898</v>
          </cell>
          <cell r="AA269">
            <v>100</v>
          </cell>
          <cell r="AB269">
            <v>0</v>
          </cell>
          <cell r="AD269">
            <v>40042</v>
          </cell>
          <cell r="AE269">
            <v>40049</v>
          </cell>
          <cell r="AG269" t="str">
            <v>17/08/2009</v>
          </cell>
          <cell r="AH269">
            <v>0</v>
          </cell>
          <cell r="AJ269">
            <v>15</v>
          </cell>
          <cell r="AK269">
            <v>0</v>
          </cell>
          <cell r="AL269">
            <v>0</v>
          </cell>
        </row>
        <row r="270">
          <cell r="A270" t="str">
            <v>Ajustes Validacion Facturas CFE - DIGES</v>
          </cell>
          <cell r="B270" t="str">
            <v>HLD</v>
          </cell>
          <cell r="C270" t="str">
            <v>Ajustes Validacion Facturas CFE - DIGES HLD</v>
          </cell>
          <cell r="K270" t="str">
            <v>DMM</v>
          </cell>
          <cell r="L270">
            <v>430</v>
          </cell>
          <cell r="M270" t="str">
            <v>LOC</v>
          </cell>
          <cell r="N270">
            <v>5</v>
          </cell>
          <cell r="O270">
            <v>7.2412326212042677</v>
          </cell>
          <cell r="P270">
            <v>6.22746005423567</v>
          </cell>
          <cell r="Q270">
            <v>0</v>
          </cell>
          <cell r="R270">
            <v>0</v>
          </cell>
          <cell r="S270">
            <v>40049</v>
          </cell>
          <cell r="T270">
            <v>15</v>
          </cell>
          <cell r="Z270">
            <v>213.32090787061898</v>
          </cell>
          <cell r="AA270">
            <v>100</v>
          </cell>
          <cell r="AB270">
            <v>0</v>
          </cell>
          <cell r="AD270">
            <v>40042</v>
          </cell>
          <cell r="AE270">
            <v>40049</v>
          </cell>
          <cell r="AG270" t="str">
            <v>17/08/2009</v>
          </cell>
          <cell r="AH270">
            <v>0</v>
          </cell>
          <cell r="AJ270">
            <v>15</v>
          </cell>
          <cell r="AK270">
            <v>0</v>
          </cell>
          <cell r="AL270">
            <v>0</v>
          </cell>
        </row>
        <row r="271">
          <cell r="A271" t="str">
            <v>Ajustes Validacion Facturas CFE - DIGES</v>
          </cell>
          <cell r="B271" t="str">
            <v>HLD</v>
          </cell>
          <cell r="C271" t="str">
            <v>Ajustes Validacion Facturas CFE - DIGES HLDR</v>
          </cell>
          <cell r="K271" t="str">
            <v>DMM</v>
          </cell>
          <cell r="L271">
            <v>430</v>
          </cell>
          <cell r="M271" t="str">
            <v>LOC</v>
          </cell>
          <cell r="N271">
            <v>5</v>
          </cell>
          <cell r="O271">
            <v>2.6872096496848563</v>
          </cell>
          <cell r="P271">
            <v>2.3110002987289762</v>
          </cell>
          <cell r="Q271">
            <v>0</v>
          </cell>
          <cell r="R271">
            <v>0</v>
          </cell>
          <cell r="S271">
            <v>40049</v>
          </cell>
          <cell r="T271">
            <v>15</v>
          </cell>
          <cell r="Z271">
            <v>213.32090787061898</v>
          </cell>
          <cell r="AA271">
            <v>100</v>
          </cell>
          <cell r="AB271">
            <v>0</v>
          </cell>
          <cell r="AD271">
            <v>40042</v>
          </cell>
          <cell r="AE271">
            <v>40049</v>
          </cell>
          <cell r="AG271" t="str">
            <v>17/08/2009</v>
          </cell>
          <cell r="AH271">
            <v>0</v>
          </cell>
          <cell r="AJ271">
            <v>15</v>
          </cell>
          <cell r="AK271">
            <v>0</v>
          </cell>
          <cell r="AL271">
            <v>0</v>
          </cell>
        </row>
        <row r="272">
          <cell r="A272" t="str">
            <v>Ajustes Validacion Facturas CFE - DIGES</v>
          </cell>
          <cell r="B272" t="str">
            <v>DLD</v>
          </cell>
          <cell r="C272" t="str">
            <v>Ajustes Validacion Facturas CFE - DIGES DLD</v>
          </cell>
          <cell r="K272" t="str">
            <v>DMM</v>
          </cell>
          <cell r="L272">
            <v>430</v>
          </cell>
          <cell r="M272" t="str">
            <v>LOC</v>
          </cell>
          <cell r="N272">
            <v>5</v>
          </cell>
          <cell r="O272">
            <v>18.774493401045238</v>
          </cell>
          <cell r="P272">
            <v>16.146064324898905</v>
          </cell>
          <cell r="Q272">
            <v>0</v>
          </cell>
          <cell r="R272">
            <v>0</v>
          </cell>
          <cell r="S272">
            <v>40049</v>
          </cell>
          <cell r="T272">
            <v>15</v>
          </cell>
          <cell r="Z272">
            <v>213.32090787061898</v>
          </cell>
          <cell r="AA272">
            <v>100</v>
          </cell>
          <cell r="AB272">
            <v>0</v>
          </cell>
          <cell r="AD272">
            <v>40042</v>
          </cell>
          <cell r="AE272">
            <v>40049</v>
          </cell>
          <cell r="AG272" t="str">
            <v>17/08/2009</v>
          </cell>
          <cell r="AH272">
            <v>0</v>
          </cell>
          <cell r="AJ272">
            <v>15</v>
          </cell>
          <cell r="AK272">
            <v>0</v>
          </cell>
          <cell r="AL272">
            <v>0</v>
          </cell>
        </row>
        <row r="273">
          <cell r="A273" t="str">
            <v>Ajustes Validacion Facturas CFE - DIGES</v>
          </cell>
          <cell r="B273" t="str">
            <v>TD</v>
          </cell>
          <cell r="C273" t="str">
            <v>Ajustes Validacion Facturas CFE - DIGES TD</v>
          </cell>
          <cell r="K273" t="str">
            <v>DMM</v>
          </cell>
          <cell r="L273">
            <v>430</v>
          </cell>
          <cell r="M273" t="str">
            <v>LOC</v>
          </cell>
          <cell r="N273">
            <v>5</v>
          </cell>
          <cell r="O273">
            <v>2.1614888736650881</v>
          </cell>
          <cell r="P273">
            <v>1.858880431351976</v>
          </cell>
          <cell r="Q273">
            <v>0</v>
          </cell>
          <cell r="R273">
            <v>0</v>
          </cell>
          <cell r="S273">
            <v>40049</v>
          </cell>
          <cell r="T273">
            <v>15</v>
          </cell>
          <cell r="Z273">
            <v>213.32090787061898</v>
          </cell>
          <cell r="AA273">
            <v>100</v>
          </cell>
          <cell r="AB273">
            <v>0</v>
          </cell>
          <cell r="AD273">
            <v>40042</v>
          </cell>
          <cell r="AE273">
            <v>40049</v>
          </cell>
          <cell r="AG273" t="str">
            <v>17/08/2009</v>
          </cell>
          <cell r="AH273">
            <v>0</v>
          </cell>
          <cell r="AJ273">
            <v>15</v>
          </cell>
          <cell r="AK273">
            <v>0</v>
          </cell>
          <cell r="AL273">
            <v>0</v>
          </cell>
        </row>
        <row r="274">
          <cell r="A274" t="str">
            <v>Ajustes Validacion Facturas CFE - DIGES</v>
          </cell>
          <cell r="B274" t="str">
            <v>DLDR</v>
          </cell>
          <cell r="C274" t="str">
            <v>Ajustes Validacion Facturas CFE - DIGES DLDR</v>
          </cell>
          <cell r="K274" t="str">
            <v>DMM</v>
          </cell>
          <cell r="L274">
            <v>430</v>
          </cell>
          <cell r="M274" t="str">
            <v>LOC</v>
          </cell>
          <cell r="N274">
            <v>5</v>
          </cell>
          <cell r="O274">
            <v>7.2586412370546398</v>
          </cell>
          <cell r="P274">
            <v>6.24243146386699</v>
          </cell>
          <cell r="Q274">
            <v>0</v>
          </cell>
          <cell r="R274">
            <v>0</v>
          </cell>
          <cell r="S274">
            <v>40049</v>
          </cell>
          <cell r="T274">
            <v>15</v>
          </cell>
          <cell r="Z274">
            <v>213.32090787061898</v>
          </cell>
          <cell r="AA274">
            <v>100</v>
          </cell>
          <cell r="AB274">
            <v>0</v>
          </cell>
          <cell r="AD274">
            <v>40042</v>
          </cell>
          <cell r="AE274">
            <v>40049</v>
          </cell>
          <cell r="AG274" t="str">
            <v>17/08/2009</v>
          </cell>
          <cell r="AH274">
            <v>0</v>
          </cell>
          <cell r="AJ274">
            <v>15</v>
          </cell>
          <cell r="AK274">
            <v>0</v>
          </cell>
          <cell r="AL274">
            <v>0</v>
          </cell>
        </row>
        <row r="275">
          <cell r="A275" t="str">
            <v>Ajustes Validacion Facturas CFE - DIGES</v>
          </cell>
          <cell r="B275" t="str">
            <v>CODE</v>
          </cell>
          <cell r="C275" t="str">
            <v>Ajustes Validacion Facturas CFE - DIGES CODE</v>
          </cell>
          <cell r="K275" t="str">
            <v>DMM</v>
          </cell>
          <cell r="L275">
            <v>430</v>
          </cell>
          <cell r="M275" t="str">
            <v>LOC</v>
          </cell>
          <cell r="N275">
            <v>5</v>
          </cell>
          <cell r="O275">
            <v>7.741155036116651</v>
          </cell>
          <cell r="P275">
            <v>6.6573933310603195</v>
          </cell>
          <cell r="Q275">
            <v>0</v>
          </cell>
          <cell r="R275">
            <v>0</v>
          </cell>
          <cell r="S275">
            <v>40049</v>
          </cell>
          <cell r="T275">
            <v>15</v>
          </cell>
          <cell r="Z275">
            <v>213.32090787061898</v>
          </cell>
          <cell r="AA275">
            <v>100</v>
          </cell>
          <cell r="AB275">
            <v>0</v>
          </cell>
          <cell r="AD275">
            <v>40042</v>
          </cell>
          <cell r="AE275">
            <v>40049</v>
          </cell>
          <cell r="AG275" t="str">
            <v>17/08/2009</v>
          </cell>
          <cell r="AH275">
            <v>0</v>
          </cell>
          <cell r="AJ275">
            <v>15</v>
          </cell>
          <cell r="AK275">
            <v>0</v>
          </cell>
          <cell r="AL275">
            <v>0</v>
          </cell>
        </row>
        <row r="276">
          <cell r="A276" t="str">
            <v>Ajustes Validacion Facturas CFE - DIGES</v>
          </cell>
          <cell r="B276" t="str">
            <v>CR</v>
          </cell>
          <cell r="C276" t="str">
            <v>Ajustes Validacion Facturas CFE - DIGES CR</v>
          </cell>
          <cell r="K276" t="str">
            <v>DMM</v>
          </cell>
          <cell r="L276">
            <v>430</v>
          </cell>
          <cell r="M276" t="str">
            <v>LOC</v>
          </cell>
          <cell r="N276">
            <v>5</v>
          </cell>
          <cell r="O276">
            <v>4.1462737518565014</v>
          </cell>
          <cell r="P276">
            <v>3.5657954265965914</v>
          </cell>
          <cell r="Q276">
            <v>0</v>
          </cell>
          <cell r="R276">
            <v>0</v>
          </cell>
          <cell r="S276">
            <v>40049</v>
          </cell>
          <cell r="T276">
            <v>15</v>
          </cell>
          <cell r="Z276">
            <v>213.32090787061898</v>
          </cell>
          <cell r="AA276">
            <v>100</v>
          </cell>
          <cell r="AB276">
            <v>0</v>
          </cell>
          <cell r="AD276">
            <v>40042</v>
          </cell>
          <cell r="AE276">
            <v>40049</v>
          </cell>
          <cell r="AG276" t="str">
            <v>17/08/2009</v>
          </cell>
          <cell r="AH276">
            <v>0</v>
          </cell>
          <cell r="AJ276">
            <v>15</v>
          </cell>
          <cell r="AK276">
            <v>0</v>
          </cell>
          <cell r="AL276">
            <v>0</v>
          </cell>
        </row>
        <row r="277">
          <cell r="A277" t="str">
            <v>Ajustes Validacion Facturas CFE - DIGES</v>
          </cell>
          <cell r="B277" t="str">
            <v>COMPILE</v>
          </cell>
          <cell r="C277" t="str">
            <v>Ajustes Validacion Facturas CFE - DIGES COMPILE</v>
          </cell>
          <cell r="K277" t="str">
            <v>DMM</v>
          </cell>
          <cell r="L277">
            <v>430</v>
          </cell>
          <cell r="M277" t="str">
            <v>LOC</v>
          </cell>
          <cell r="N277">
            <v>5</v>
          </cell>
          <cell r="O277">
            <v>0.10973803685450305</v>
          </cell>
          <cell r="P277">
            <v>9.4374711694872618E-2</v>
          </cell>
          <cell r="Q277">
            <v>0</v>
          </cell>
          <cell r="R277">
            <v>0</v>
          </cell>
          <cell r="S277">
            <v>40049</v>
          </cell>
          <cell r="T277">
            <v>15</v>
          </cell>
          <cell r="Z277">
            <v>213.32090787061898</v>
          </cell>
          <cell r="AA277">
            <v>100</v>
          </cell>
          <cell r="AB277">
            <v>0</v>
          </cell>
          <cell r="AD277">
            <v>40042</v>
          </cell>
          <cell r="AE277">
            <v>40049</v>
          </cell>
          <cell r="AG277" t="str">
            <v>17/08/2009</v>
          </cell>
          <cell r="AH277">
            <v>0</v>
          </cell>
          <cell r="AJ277">
            <v>15</v>
          </cell>
          <cell r="AK277">
            <v>0</v>
          </cell>
          <cell r="AL277">
            <v>0</v>
          </cell>
        </row>
        <row r="278">
          <cell r="A278" t="str">
            <v>Ajustes Validacion Facturas CFE - DIGES</v>
          </cell>
          <cell r="B278" t="str">
            <v>UT</v>
          </cell>
          <cell r="C278" t="str">
            <v>Ajustes Validacion Facturas CFE - DIGES UT</v>
          </cell>
          <cell r="K278" t="str">
            <v>DMM</v>
          </cell>
          <cell r="L278">
            <v>430</v>
          </cell>
          <cell r="M278" t="str">
            <v>LOC</v>
          </cell>
          <cell r="N278">
            <v>5</v>
          </cell>
          <cell r="O278">
            <v>5.0101177287730909</v>
          </cell>
          <cell r="P278">
            <v>4.3087012467448575</v>
          </cell>
          <cell r="Q278">
            <v>0</v>
          </cell>
          <cell r="R278">
            <v>0</v>
          </cell>
          <cell r="S278">
            <v>40049</v>
          </cell>
          <cell r="T278">
            <v>15</v>
          </cell>
          <cell r="Z278">
            <v>213.32090787061898</v>
          </cell>
          <cell r="AA278">
            <v>100</v>
          </cell>
          <cell r="AB278">
            <v>0</v>
          </cell>
          <cell r="AD278">
            <v>40042</v>
          </cell>
          <cell r="AE278">
            <v>40049</v>
          </cell>
          <cell r="AG278" t="str">
            <v>17/08/2009</v>
          </cell>
          <cell r="AH278">
            <v>0</v>
          </cell>
          <cell r="AJ278">
            <v>15</v>
          </cell>
          <cell r="AK278">
            <v>0</v>
          </cell>
          <cell r="AL278">
            <v>0</v>
          </cell>
        </row>
        <row r="279">
          <cell r="A279" t="str">
            <v>Ajustes Validacion Facturas CFE - DIGES</v>
          </cell>
          <cell r="B279" t="str">
            <v>PM</v>
          </cell>
          <cell r="C279" t="str">
            <v>Ajustes Validacion Facturas CFE - DIGES PM</v>
          </cell>
          <cell r="K279" t="str">
            <v>DMM</v>
          </cell>
          <cell r="L279">
            <v>430</v>
          </cell>
          <cell r="M279" t="str">
            <v>LOC</v>
          </cell>
          <cell r="N279">
            <v>5</v>
          </cell>
          <cell r="O279">
            <v>1.9309925507760097</v>
          </cell>
          <cell r="P279">
            <v>1.6606535936673683</v>
          </cell>
          <cell r="Q279">
            <v>0</v>
          </cell>
          <cell r="R279">
            <v>0</v>
          </cell>
          <cell r="S279">
            <v>40049</v>
          </cell>
          <cell r="T279">
            <v>15</v>
          </cell>
          <cell r="Z279">
            <v>213.32090787061898</v>
          </cell>
          <cell r="AA279">
            <v>100</v>
          </cell>
          <cell r="AB279">
            <v>0</v>
          </cell>
          <cell r="AD279">
            <v>40042</v>
          </cell>
          <cell r="AE279">
            <v>40049</v>
          </cell>
          <cell r="AG279" t="str">
            <v>17/08/2009</v>
          </cell>
          <cell r="AH279">
            <v>0</v>
          </cell>
          <cell r="AJ279">
            <v>15</v>
          </cell>
          <cell r="AK279">
            <v>0</v>
          </cell>
          <cell r="AL279">
            <v>0</v>
          </cell>
        </row>
        <row r="280">
          <cell r="A280" t="str">
            <v>Pruebas MF y GF - DIGES</v>
          </cell>
          <cell r="B280" t="str">
            <v>PLAN</v>
          </cell>
          <cell r="C280" t="str">
            <v>Pruebas MF y GF - DIGES PLAN</v>
          </cell>
          <cell r="K280" t="str">
            <v>JCM</v>
          </cell>
          <cell r="L280">
            <v>40</v>
          </cell>
          <cell r="M280" t="str">
            <v>ST Hrs</v>
          </cell>
          <cell r="N280">
            <v>1</v>
          </cell>
          <cell r="O280">
            <v>14.148886215835493</v>
          </cell>
          <cell r="P280">
            <v>5.6595544863341969</v>
          </cell>
          <cell r="Q280">
            <v>0</v>
          </cell>
          <cell r="R280">
            <v>0</v>
          </cell>
          <cell r="S280">
            <v>40049</v>
          </cell>
          <cell r="T280">
            <v>15</v>
          </cell>
          <cell r="Z280">
            <v>213.32090787061898</v>
          </cell>
          <cell r="AA280">
            <v>100</v>
          </cell>
          <cell r="AB280">
            <v>0</v>
          </cell>
          <cell r="AD280">
            <v>40042</v>
          </cell>
          <cell r="AE280">
            <v>40049</v>
          </cell>
          <cell r="AG280" t="str">
            <v>17/08/2009</v>
          </cell>
          <cell r="AH280">
            <v>0</v>
          </cell>
          <cell r="AJ280">
            <v>15</v>
          </cell>
          <cell r="AK280">
            <v>0</v>
          </cell>
          <cell r="AL280">
            <v>0</v>
          </cell>
        </row>
        <row r="281">
          <cell r="A281" t="str">
            <v>Pruebas MF y GF - DIGES</v>
          </cell>
          <cell r="B281" t="str">
            <v>ST</v>
          </cell>
          <cell r="C281" t="str">
            <v>Pruebas MF y GF - DIGES ST</v>
          </cell>
          <cell r="K281" t="str">
            <v>JCM</v>
          </cell>
          <cell r="L281">
            <v>40</v>
          </cell>
          <cell r="M281" t="str">
            <v>ST Hrs</v>
          </cell>
          <cell r="N281">
            <v>1</v>
          </cell>
          <cell r="O281">
            <v>77.544850476968477</v>
          </cell>
          <cell r="P281">
            <v>31.017940190787389</v>
          </cell>
          <cell r="Q281">
            <v>0</v>
          </cell>
          <cell r="R281">
            <v>0</v>
          </cell>
          <cell r="S281">
            <v>40049</v>
          </cell>
          <cell r="T281">
            <v>15</v>
          </cell>
          <cell r="Z281">
            <v>213.32090787061898</v>
          </cell>
          <cell r="AA281">
            <v>100</v>
          </cell>
          <cell r="AB281">
            <v>0</v>
          </cell>
          <cell r="AD281">
            <v>40042</v>
          </cell>
          <cell r="AE281">
            <v>40049</v>
          </cell>
          <cell r="AG281" t="str">
            <v>17/08/2009</v>
          </cell>
          <cell r="AH281">
            <v>0</v>
          </cell>
          <cell r="AJ281">
            <v>15</v>
          </cell>
          <cell r="AK281">
            <v>0</v>
          </cell>
          <cell r="AL281">
            <v>0</v>
          </cell>
        </row>
        <row r="282">
          <cell r="A282" t="str">
            <v>Pruebas MF y GF - DIGES</v>
          </cell>
          <cell r="B282" t="str">
            <v>PM</v>
          </cell>
          <cell r="C282" t="str">
            <v>Pruebas MF y GF - DIGES PM</v>
          </cell>
          <cell r="K282" t="str">
            <v>JCM</v>
          </cell>
          <cell r="L282">
            <v>40</v>
          </cell>
          <cell r="M282" t="str">
            <v>ST Hrs</v>
          </cell>
          <cell r="N282">
            <v>1</v>
          </cell>
          <cell r="O282">
            <v>8.306263307196037</v>
          </cell>
          <cell r="P282">
            <v>3.3225053228784147</v>
          </cell>
          <cell r="Q282">
            <v>0</v>
          </cell>
          <cell r="R282">
            <v>0</v>
          </cell>
          <cell r="S282">
            <v>40049</v>
          </cell>
          <cell r="T282">
            <v>15</v>
          </cell>
          <cell r="Z282">
            <v>213.32090787061898</v>
          </cell>
          <cell r="AA282">
            <v>100</v>
          </cell>
          <cell r="AB282">
            <v>0</v>
          </cell>
          <cell r="AD282">
            <v>40042</v>
          </cell>
          <cell r="AE282">
            <v>40049</v>
          </cell>
          <cell r="AG282" t="str">
            <v>17/08/2009</v>
          </cell>
          <cell r="AH282">
            <v>0</v>
          </cell>
          <cell r="AJ282">
            <v>15</v>
          </cell>
          <cell r="AK282">
            <v>0</v>
          </cell>
          <cell r="AL282">
            <v>0</v>
          </cell>
        </row>
      </sheetData>
      <sheetData sheetId="14">
        <row r="7">
          <cell r="A7" t="str">
            <v>Date</v>
          </cell>
          <cell r="B7" t="str">
            <v>Week</v>
          </cell>
          <cell r="C7" t="str">
            <v>Plan Hours</v>
          </cell>
          <cell r="D7" t="str">
            <v>Cumulative Plan Hours</v>
          </cell>
          <cell r="E7" t="str">
            <v>Actual Hours</v>
          </cell>
          <cell r="F7" t="str">
            <v>Cumulative
Actual Hours</v>
          </cell>
          <cell r="G7" t="str">
            <v>Planned Value</v>
          </cell>
          <cell r="H7" t="str">
            <v>Cumulative PV</v>
          </cell>
          <cell r="I7" t="str">
            <v>Earned Value</v>
          </cell>
          <cell r="J7" t="str">
            <v>Cumulative EV</v>
          </cell>
          <cell r="K7" t="str">
            <v>Predicted Hours</v>
          </cell>
          <cell r="L7" t="str">
            <v>Cumulative Predicted Hours</v>
          </cell>
          <cell r="M7" t="str">
            <v>Predicted Earned Value</v>
          </cell>
          <cell r="N7" t="str">
            <v>Cumulative Predicted EV</v>
          </cell>
          <cell r="O7" t="str">
            <v>Baseline Plan Hours</v>
          </cell>
          <cell r="P7" t="str">
            <v>Baseline Cumulative Plan Hours</v>
          </cell>
          <cell r="Q7" t="str">
            <v>Baseline PV</v>
          </cell>
          <cell r="R7" t="str">
            <v>Baseline Cumulative PV</v>
          </cell>
          <cell r="S7" t="str">
            <v>Notes</v>
          </cell>
          <cell r="T7" t="str">
            <v>Earned Value Trend</v>
          </cell>
        </row>
        <row r="8">
          <cell r="A8">
            <v>39951</v>
          </cell>
          <cell r="B8">
            <v>1</v>
          </cell>
          <cell r="C8">
            <v>4</v>
          </cell>
          <cell r="D8">
            <v>4</v>
          </cell>
          <cell r="E8">
            <v>3.2841666666666649</v>
          </cell>
          <cell r="F8">
            <v>3.2841666666666649</v>
          </cell>
          <cell r="G8">
            <v>1.8598705365858232</v>
          </cell>
          <cell r="H8">
            <v>1.8598705365858232</v>
          </cell>
          <cell r="I8">
            <v>1.5442094932469483</v>
          </cell>
          <cell r="J8">
            <v>1.5442094932469483</v>
          </cell>
          <cell r="M8">
            <v>1.5442094932469483</v>
          </cell>
          <cell r="N8">
            <v>1.5442094932469483</v>
          </cell>
          <cell r="O8">
            <v>4</v>
          </cell>
          <cell r="P8">
            <v>4</v>
          </cell>
          <cell r="Q8">
            <v>1.9566945614444562</v>
          </cell>
          <cell r="R8">
            <v>1.9566945614444562</v>
          </cell>
          <cell r="T8">
            <v>0.16972205168556301</v>
          </cell>
        </row>
        <row r="9">
          <cell r="A9">
            <v>39958</v>
          </cell>
          <cell r="B9">
            <v>2</v>
          </cell>
          <cell r="C9">
            <v>10</v>
          </cell>
          <cell r="D9">
            <v>14</v>
          </cell>
          <cell r="E9">
            <v>14.730833333333331</v>
          </cell>
          <cell r="F9">
            <v>18.015000000000001</v>
          </cell>
          <cell r="G9">
            <v>4.2699641425009824</v>
          </cell>
          <cell r="H9">
            <v>6.1298346790868052</v>
          </cell>
          <cell r="I9">
            <v>6.0722226542488054</v>
          </cell>
          <cell r="J9">
            <v>7.6164321474957539</v>
          </cell>
          <cell r="M9">
            <v>6.0722226542488054</v>
          </cell>
          <cell r="N9">
            <v>7.6164321474957539</v>
          </cell>
          <cell r="O9">
            <v>10</v>
          </cell>
          <cell r="P9">
            <v>14</v>
          </cell>
          <cell r="Q9">
            <v>5.2178521638518829</v>
          </cell>
          <cell r="R9">
            <v>7.1745467252963389</v>
          </cell>
          <cell r="T9">
            <v>-0.19518292024668463</v>
          </cell>
        </row>
        <row r="10">
          <cell r="A10">
            <v>39965</v>
          </cell>
          <cell r="B10">
            <v>3</v>
          </cell>
          <cell r="C10">
            <v>10</v>
          </cell>
          <cell r="D10">
            <v>24</v>
          </cell>
          <cell r="E10">
            <v>10.690277777777773</v>
          </cell>
          <cell r="F10">
            <v>28.70527777777777</v>
          </cell>
          <cell r="G10">
            <v>4.9361588063581454</v>
          </cell>
          <cell r="H10">
            <v>11.065993485444951</v>
          </cell>
          <cell r="I10">
            <v>5.5674801013052138</v>
          </cell>
          <cell r="J10">
            <v>13.183912248800969</v>
          </cell>
          <cell r="M10">
            <v>5.5674801013052138</v>
          </cell>
          <cell r="N10">
            <v>13.183912248800969</v>
          </cell>
          <cell r="O10">
            <v>10</v>
          </cell>
          <cell r="P10">
            <v>24</v>
          </cell>
          <cell r="Q10">
            <v>5.7400447690737844</v>
          </cell>
          <cell r="R10">
            <v>12.914591494370123</v>
          </cell>
          <cell r="T10">
            <v>-0.16064417931396921</v>
          </cell>
        </row>
        <row r="11">
          <cell r="A11">
            <v>39972</v>
          </cell>
          <cell r="B11">
            <v>4</v>
          </cell>
          <cell r="C11">
            <v>10</v>
          </cell>
          <cell r="D11">
            <v>34</v>
          </cell>
          <cell r="E11">
            <v>11.969166666666663</v>
          </cell>
          <cell r="F11">
            <v>40.674444444444433</v>
          </cell>
          <cell r="G11">
            <v>4.715600064958263</v>
          </cell>
          <cell r="H11">
            <v>15.781593550403214</v>
          </cell>
          <cell r="I11">
            <v>5.2273884860714084</v>
          </cell>
          <cell r="J11">
            <v>18.411300734872377</v>
          </cell>
          <cell r="M11">
            <v>5.2273884860714084</v>
          </cell>
          <cell r="N11">
            <v>18.411300734872377</v>
          </cell>
          <cell r="O11">
            <v>10</v>
          </cell>
          <cell r="P11">
            <v>34</v>
          </cell>
          <cell r="Q11">
            <v>2.3818057131136934</v>
          </cell>
          <cell r="R11">
            <v>15.296397207483817</v>
          </cell>
          <cell r="T11">
            <v>-0.14283114606282551</v>
          </cell>
        </row>
        <row r="12">
          <cell r="A12">
            <v>39979</v>
          </cell>
          <cell r="B12">
            <v>5</v>
          </cell>
          <cell r="C12">
            <v>10</v>
          </cell>
          <cell r="D12">
            <v>44</v>
          </cell>
          <cell r="E12">
            <v>6.9113888888888884</v>
          </cell>
          <cell r="F12">
            <v>47.585833333333319</v>
          </cell>
          <cell r="G12">
            <v>4.7420289250666068</v>
          </cell>
          <cell r="H12">
            <v>20.523622475469821</v>
          </cell>
          <cell r="I12">
            <v>2.1123217405974462</v>
          </cell>
          <cell r="J12">
            <v>20.523622475469821</v>
          </cell>
          <cell r="M12">
            <v>5.4150884514330517</v>
          </cell>
          <cell r="N12">
            <v>23.826389186305427</v>
          </cell>
          <cell r="O12">
            <v>10</v>
          </cell>
          <cell r="P12">
            <v>44</v>
          </cell>
          <cell r="Q12">
            <v>5.8606379043007548</v>
          </cell>
          <cell r="R12">
            <v>21.157035111784573</v>
          </cell>
          <cell r="T12">
            <v>0</v>
          </cell>
        </row>
        <row r="13">
          <cell r="A13">
            <v>39986</v>
          </cell>
          <cell r="B13">
            <v>6</v>
          </cell>
          <cell r="C13">
            <v>10</v>
          </cell>
          <cell r="D13">
            <v>54</v>
          </cell>
          <cell r="G13">
            <v>3.939879031267044</v>
          </cell>
          <cell r="H13">
            <v>24.463501506736865</v>
          </cell>
          <cell r="M13">
            <v>5.4150884514330517</v>
          </cell>
          <cell r="N13">
            <v>29.241477637738477</v>
          </cell>
          <cell r="O13">
            <v>10</v>
          </cell>
          <cell r="P13">
            <v>54</v>
          </cell>
          <cell r="Q13">
            <v>7.9203708829856847</v>
          </cell>
          <cell r="R13">
            <v>29.07740599477026</v>
          </cell>
        </row>
        <row r="14">
          <cell r="A14">
            <v>39993</v>
          </cell>
          <cell r="B14">
            <v>7</v>
          </cell>
          <cell r="C14">
            <v>20</v>
          </cell>
          <cell r="D14">
            <v>74</v>
          </cell>
          <cell r="G14">
            <v>9.5283006597651063</v>
          </cell>
          <cell r="H14">
            <v>33.991802166501969</v>
          </cell>
          <cell r="M14">
            <v>10.830176902866103</v>
          </cell>
          <cell r="N14">
            <v>40.071654540604584</v>
          </cell>
          <cell r="O14">
            <v>20</v>
          </cell>
          <cell r="P14">
            <v>74</v>
          </cell>
          <cell r="Q14">
            <v>8.1445091043058415</v>
          </cell>
          <cell r="R14">
            <v>37.221915099076099</v>
          </cell>
        </row>
        <row r="15">
          <cell r="A15">
            <v>40000</v>
          </cell>
          <cell r="B15">
            <v>8</v>
          </cell>
          <cell r="C15">
            <v>20</v>
          </cell>
          <cell r="D15">
            <v>94</v>
          </cell>
          <cell r="G15">
            <v>9.3302802960550064</v>
          </cell>
          <cell r="H15">
            <v>43.322082462556978</v>
          </cell>
          <cell r="M15">
            <v>10.830176902866103</v>
          </cell>
          <cell r="N15">
            <v>50.901831443470684</v>
          </cell>
          <cell r="O15">
            <v>20</v>
          </cell>
          <cell r="P15">
            <v>94</v>
          </cell>
          <cell r="Q15">
            <v>13.457694561831934</v>
          </cell>
          <cell r="R15">
            <v>50.679609660908035</v>
          </cell>
        </row>
        <row r="16">
          <cell r="A16">
            <v>40007</v>
          </cell>
          <cell r="B16">
            <v>9</v>
          </cell>
          <cell r="C16">
            <v>20</v>
          </cell>
          <cell r="D16">
            <v>114</v>
          </cell>
          <cell r="G16">
            <v>9.9779549270412478</v>
          </cell>
          <cell r="H16">
            <v>53.300037389598224</v>
          </cell>
          <cell r="M16">
            <v>10.830176902866103</v>
          </cell>
          <cell r="N16">
            <v>61.732008346336784</v>
          </cell>
          <cell r="O16">
            <v>20</v>
          </cell>
          <cell r="P16">
            <v>114</v>
          </cell>
          <cell r="Q16">
            <v>10.040646487787932</v>
          </cell>
          <cell r="R16">
            <v>60.720256148695967</v>
          </cell>
        </row>
        <row r="17">
          <cell r="A17">
            <v>40014</v>
          </cell>
          <cell r="B17">
            <v>10</v>
          </cell>
          <cell r="C17">
            <v>0</v>
          </cell>
          <cell r="D17">
            <v>114</v>
          </cell>
          <cell r="G17">
            <v>0</v>
          </cell>
          <cell r="H17">
            <v>53.300037389598224</v>
          </cell>
          <cell r="M17">
            <v>0</v>
          </cell>
          <cell r="N17">
            <v>61.732008346336784</v>
          </cell>
          <cell r="O17">
            <v>0</v>
          </cell>
          <cell r="P17">
            <v>114</v>
          </cell>
          <cell r="Q17">
            <v>0</v>
          </cell>
          <cell r="R17">
            <v>60.720256148695967</v>
          </cell>
        </row>
        <row r="18">
          <cell r="A18">
            <v>40021</v>
          </cell>
          <cell r="B18">
            <v>11</v>
          </cell>
          <cell r="C18">
            <v>20</v>
          </cell>
          <cell r="D18">
            <v>134</v>
          </cell>
          <cell r="G18">
            <v>9.2121817526757805</v>
          </cell>
          <cell r="H18">
            <v>62.512219142274006</v>
          </cell>
          <cell r="M18">
            <v>10.830176902866103</v>
          </cell>
          <cell r="N18">
            <v>72.562185249202884</v>
          </cell>
          <cell r="O18">
            <v>20</v>
          </cell>
          <cell r="P18">
            <v>134</v>
          </cell>
          <cell r="Q18">
            <v>8.5558731883167241</v>
          </cell>
          <cell r="R18">
            <v>69.276129337012691</v>
          </cell>
        </row>
        <row r="19">
          <cell r="A19">
            <v>40028</v>
          </cell>
          <cell r="B19">
            <v>12</v>
          </cell>
          <cell r="C19">
            <v>20</v>
          </cell>
          <cell r="D19">
            <v>154</v>
          </cell>
          <cell r="G19">
            <v>7.3179614625582889</v>
          </cell>
          <cell r="H19">
            <v>69.830180604832293</v>
          </cell>
          <cell r="M19">
            <v>10.830176902866103</v>
          </cell>
          <cell r="N19">
            <v>83.392362152068984</v>
          </cell>
          <cell r="O19">
            <v>20</v>
          </cell>
          <cell r="P19">
            <v>154</v>
          </cell>
          <cell r="Q19">
            <v>12.791023057043546</v>
          </cell>
          <cell r="R19">
            <v>82.067152394056237</v>
          </cell>
        </row>
        <row r="20">
          <cell r="A20">
            <v>40035</v>
          </cell>
          <cell r="B20">
            <v>13</v>
          </cell>
          <cell r="C20">
            <v>20</v>
          </cell>
          <cell r="D20">
            <v>174</v>
          </cell>
          <cell r="G20">
            <v>11.544901638632593</v>
          </cell>
          <cell r="H20">
            <v>81.375082243464888</v>
          </cell>
          <cell r="M20">
            <v>10.830176902866103</v>
          </cell>
          <cell r="N20">
            <v>94.222539054935083</v>
          </cell>
          <cell r="O20">
            <v>20</v>
          </cell>
          <cell r="P20">
            <v>174</v>
          </cell>
          <cell r="Q20">
            <v>11.273095207839964</v>
          </cell>
          <cell r="R20">
            <v>93.340247601896195</v>
          </cell>
        </row>
        <row r="21">
          <cell r="A21">
            <v>40042</v>
          </cell>
          <cell r="B21">
            <v>14</v>
          </cell>
          <cell r="C21">
            <v>20</v>
          </cell>
          <cell r="D21">
            <v>194</v>
          </cell>
          <cell r="G21">
            <v>8.7317437592991229</v>
          </cell>
          <cell r="H21">
            <v>90.106826002764009</v>
          </cell>
          <cell r="M21">
            <v>5.7774609450649166</v>
          </cell>
          <cell r="N21">
            <v>100</v>
          </cell>
          <cell r="O21">
            <v>20</v>
          </cell>
          <cell r="P21">
            <v>194</v>
          </cell>
          <cell r="Q21">
            <v>6.6597523981038194</v>
          </cell>
          <cell r="R21">
            <v>100</v>
          </cell>
        </row>
        <row r="22">
          <cell r="A22">
            <v>40049</v>
          </cell>
          <cell r="B22">
            <v>15</v>
          </cell>
          <cell r="C22">
            <v>20</v>
          </cell>
          <cell r="D22">
            <v>214</v>
          </cell>
          <cell r="G22">
            <v>9.8931739972359889</v>
          </cell>
          <cell r="H22">
            <v>100</v>
          </cell>
        </row>
      </sheetData>
      <sheetData sheetId="15"/>
      <sheetData sheetId="16">
        <row r="6">
          <cell r="A6" t="str">
            <v>Assembly</v>
          </cell>
          <cell r="B6" t="str">
            <v>Phase</v>
          </cell>
          <cell r="C6" t="str">
            <v>Task</v>
          </cell>
          <cell r="D6" t="str">
            <v>Date</v>
          </cell>
          <cell r="E6" t="str">
            <v>Start</v>
          </cell>
          <cell r="F6" t="str">
            <v>Int.</v>
          </cell>
          <cell r="G6" t="str">
            <v>Stop</v>
          </cell>
          <cell r="H6" t="str">
            <v>Delta</v>
          </cell>
          <cell r="I6" t="str">
            <v>Comments</v>
          </cell>
        </row>
        <row r="7">
          <cell r="A7" t="str">
            <v>Ajustes Fac Apasco - Acapulco - DIGES</v>
          </cell>
          <cell r="B7" t="str">
            <v>PLAN</v>
          </cell>
          <cell r="C7" t="str">
            <v>Ajustes Fac Apasco - Acapulco - DIGES PLAN</v>
          </cell>
          <cell r="D7">
            <v>39955</v>
          </cell>
          <cell r="E7">
            <v>0.58568287037037037</v>
          </cell>
          <cell r="G7">
            <v>0.62246527777777783</v>
          </cell>
          <cell r="H7">
            <v>52.96666666666674</v>
          </cell>
        </row>
        <row r="8">
          <cell r="A8" t="str">
            <v>Ajustes Fac Apasco - Acapulco - DIGES</v>
          </cell>
          <cell r="B8" t="str">
            <v>HLD</v>
          </cell>
          <cell r="C8" t="str">
            <v>Ajustes Fac Apasco - Acapulco - DIGES HLD</v>
          </cell>
          <cell r="D8">
            <v>39955</v>
          </cell>
          <cell r="E8">
            <v>0.62356481481481485</v>
          </cell>
          <cell r="G8">
            <v>0.66500000000000004</v>
          </cell>
          <cell r="H8">
            <v>59.666666666666671</v>
          </cell>
        </row>
        <row r="9">
          <cell r="A9" t="str">
            <v>Ajustes Fac Apasco - Acapulco - DIGES</v>
          </cell>
          <cell r="B9" t="str">
            <v>HLD</v>
          </cell>
          <cell r="C9" t="str">
            <v>Ajustes Fac Apasco - Acapulco - DIGES HLDR</v>
          </cell>
          <cell r="D9">
            <v>39955</v>
          </cell>
          <cell r="E9">
            <v>0.66640046296296296</v>
          </cell>
          <cell r="G9">
            <v>0.68462962962962959</v>
          </cell>
          <cell r="H9">
            <v>26.249999999999947</v>
          </cell>
        </row>
        <row r="10">
          <cell r="A10" t="str">
            <v>Ajustes IndiceEdit - DIGES</v>
          </cell>
          <cell r="B10" t="str">
            <v>HLDINSP</v>
          </cell>
          <cell r="C10" t="str">
            <v>Ajustes IndiceEdit - DIGES HLDINSP</v>
          </cell>
          <cell r="D10">
            <v>39955</v>
          </cell>
          <cell r="E10">
            <v>0.6881018518518518</v>
          </cell>
          <cell r="G10">
            <v>0.71149305555555553</v>
          </cell>
          <cell r="H10">
            <v>33.68333333333338</v>
          </cell>
        </row>
        <row r="11">
          <cell r="A11" t="str">
            <v>Ajustes Reparto - DIGES</v>
          </cell>
          <cell r="B11" t="str">
            <v>HLDINSP</v>
          </cell>
          <cell r="C11" t="str">
            <v>Ajustes Reparto - DIGES HLDINSP</v>
          </cell>
          <cell r="D11">
            <v>39955</v>
          </cell>
          <cell r="E11">
            <v>0.71267361111111116</v>
          </cell>
          <cell r="G11">
            <v>0.72967592592592589</v>
          </cell>
          <cell r="H11">
            <v>24.483333333333217</v>
          </cell>
        </row>
        <row r="12">
          <cell r="A12" t="str">
            <v>AjustesEventos - DIGEN</v>
          </cell>
          <cell r="B12" t="str">
            <v>PLAN</v>
          </cell>
          <cell r="C12" t="str">
            <v>AjustesEventos - DIGEN PLAN</v>
          </cell>
          <cell r="D12">
            <v>39958</v>
          </cell>
          <cell r="E12">
            <v>0.45579861111111114</v>
          </cell>
          <cell r="G12">
            <v>0.4833796296296296</v>
          </cell>
          <cell r="H12">
            <v>39.716666666666583</v>
          </cell>
        </row>
        <row r="13">
          <cell r="A13" t="str">
            <v>Ajustes Fac Apasco - Acapulco - DIGES</v>
          </cell>
          <cell r="B13" t="str">
            <v>HLDINSP</v>
          </cell>
          <cell r="C13" t="str">
            <v>Ajustes Fac Apasco - Acapulco - DIGES HLDINSP</v>
          </cell>
          <cell r="D13">
            <v>39958</v>
          </cell>
          <cell r="E13">
            <v>0.53934027777777771</v>
          </cell>
          <cell r="G13">
            <v>0.55303240740740744</v>
          </cell>
          <cell r="H13">
            <v>19.716666666666818</v>
          </cell>
        </row>
        <row r="14">
          <cell r="A14" t="str">
            <v>Ajustes Fac Apasco - Acapulco - DIGES</v>
          </cell>
          <cell r="B14" t="str">
            <v>DLD</v>
          </cell>
          <cell r="C14" t="str">
            <v>Ajustes Fac Apasco - Acapulco - DIGES DLD</v>
          </cell>
          <cell r="D14">
            <v>39958</v>
          </cell>
          <cell r="E14">
            <v>0.57489583333333327</v>
          </cell>
          <cell r="G14">
            <v>0.63958333333333328</v>
          </cell>
          <cell r="H14">
            <v>93.15</v>
          </cell>
        </row>
        <row r="15">
          <cell r="A15" t="str">
            <v>Ajustes Fac Apasco - Acapulco - DIGES</v>
          </cell>
          <cell r="B15" t="str">
            <v>DLD</v>
          </cell>
          <cell r="C15" t="str">
            <v>Ajustes Fac Apasco - Acapulco - DIGES DLD</v>
          </cell>
          <cell r="D15">
            <v>39959</v>
          </cell>
          <cell r="E15">
            <v>0.35342592592592598</v>
          </cell>
          <cell r="G15">
            <v>0.41549768518518521</v>
          </cell>
          <cell r="H15">
            <v>89.383333333333297</v>
          </cell>
        </row>
        <row r="16">
          <cell r="A16" t="str">
            <v>Ajustes Fac Apasco - Acapulco - DIGES</v>
          </cell>
          <cell r="B16" t="str">
            <v>TD</v>
          </cell>
          <cell r="C16" t="str">
            <v>Ajustes Fac Apasco - Acapulco - DIGES TD</v>
          </cell>
          <cell r="D16">
            <v>39959</v>
          </cell>
          <cell r="E16">
            <v>0.41594907407407411</v>
          </cell>
          <cell r="G16">
            <v>0.43390046296296297</v>
          </cell>
          <cell r="H16">
            <v>25.85</v>
          </cell>
        </row>
        <row r="17">
          <cell r="A17" t="str">
            <v>AjustesDescargaContable - DIPLA</v>
          </cell>
          <cell r="B17" t="str">
            <v>HLDINSP</v>
          </cell>
          <cell r="C17" t="str">
            <v>AjustesDescargaContable - DIPLA HLDINSP</v>
          </cell>
          <cell r="D17">
            <v>39959</v>
          </cell>
          <cell r="E17">
            <v>0.43506944444444445</v>
          </cell>
          <cell r="G17">
            <v>0.44208333333333333</v>
          </cell>
          <cell r="H17">
            <v>10.1</v>
          </cell>
        </row>
        <row r="18">
          <cell r="A18" t="str">
            <v>Ajustes IndiceEdit - DIGES</v>
          </cell>
          <cell r="B18" t="str">
            <v>DLDINSP</v>
          </cell>
          <cell r="C18" t="str">
            <v>Ajustes IndiceEdit - DIGES DLDINSP</v>
          </cell>
          <cell r="D18">
            <v>39959</v>
          </cell>
          <cell r="E18">
            <v>0.44989583333333333</v>
          </cell>
          <cell r="G18">
            <v>0.53800925925925924</v>
          </cell>
          <cell r="H18">
            <v>126.88333333333331</v>
          </cell>
        </row>
        <row r="19">
          <cell r="A19" t="str">
            <v>AjustesREA - DIGES</v>
          </cell>
          <cell r="B19" t="str">
            <v>HLDINSP</v>
          </cell>
          <cell r="C19" t="str">
            <v>AjustesREA - DIGES HLDINSP</v>
          </cell>
          <cell r="D19">
            <v>39959</v>
          </cell>
          <cell r="E19">
            <v>0.58114583333333336</v>
          </cell>
          <cell r="G19">
            <v>0.58763888888888893</v>
          </cell>
          <cell r="H19">
            <v>9.3500000000000227</v>
          </cell>
        </row>
        <row r="20">
          <cell r="A20" t="str">
            <v>Ajustes Fac Apasco - Acapulco - DIGES</v>
          </cell>
          <cell r="B20" t="str">
            <v>DLDR</v>
          </cell>
          <cell r="C20" t="str">
            <v>Ajustes Fac Apasco - Acapulco - DIGES DLDR</v>
          </cell>
          <cell r="D20">
            <v>39960</v>
          </cell>
          <cell r="E20">
            <v>0.40605324074074073</v>
          </cell>
          <cell r="G20">
            <v>0.44675925925925924</v>
          </cell>
          <cell r="H20">
            <v>58.61666666666666</v>
          </cell>
        </row>
        <row r="21">
          <cell r="A21" t="str">
            <v>Ajustes IndiceEdit - DIGES</v>
          </cell>
          <cell r="B21" t="str">
            <v>CODEINSP</v>
          </cell>
          <cell r="C21" t="str">
            <v>Ajustes IndiceEdit - DIGES CODEINSP</v>
          </cell>
          <cell r="D21">
            <v>39960</v>
          </cell>
          <cell r="E21">
            <v>0.60358796296296291</v>
          </cell>
          <cell r="F21">
            <v>185.7</v>
          </cell>
          <cell r="G21">
            <v>0.7325462962962962</v>
          </cell>
          <cell r="H21">
            <v>-5.6843418860808015E-14</v>
          </cell>
          <cell r="I21" t="str">
            <v>Soporte Linealizacion/Cartera</v>
          </cell>
        </row>
        <row r="22">
          <cell r="A22" t="str">
            <v>Ajustes IndiceEdit - DIGES</v>
          </cell>
          <cell r="B22" t="str">
            <v>CODEINSP</v>
          </cell>
          <cell r="C22" t="str">
            <v>Ajustes IndiceEdit - DIGES CODEINSP</v>
          </cell>
          <cell r="D22">
            <v>39961</v>
          </cell>
          <cell r="E22">
            <v>0.41098379629629633</v>
          </cell>
          <cell r="G22">
            <v>0.48619212962962965</v>
          </cell>
          <cell r="H22">
            <v>108.3</v>
          </cell>
        </row>
        <row r="23">
          <cell r="A23" t="str">
            <v>Ajustes Fac Apasco - Acapulco - DIGES</v>
          </cell>
          <cell r="B23" t="str">
            <v>DLDINSP</v>
          </cell>
          <cell r="C23" t="str">
            <v>Ajustes Fac Apasco - Acapulco - DIGES DLDINSP</v>
          </cell>
          <cell r="D23">
            <v>39961</v>
          </cell>
          <cell r="E23">
            <v>0.4864236111111111</v>
          </cell>
          <cell r="F23">
            <v>76.400000000000006</v>
          </cell>
          <cell r="G23">
            <v>0.5394444444444445</v>
          </cell>
          <cell r="H23">
            <v>-4.9999999999897682E-2</v>
          </cell>
          <cell r="I23" t="str">
            <v>Soporte Linealizacion</v>
          </cell>
        </row>
        <row r="24">
          <cell r="A24" t="str">
            <v>Ajustes Fac Apasco - Acapulco - DIGES</v>
          </cell>
          <cell r="B24" t="str">
            <v>DLDINSP</v>
          </cell>
          <cell r="C24" t="str">
            <v>Ajustes Fac Apasco - Acapulco - DIGES DLDINSP</v>
          </cell>
          <cell r="D24">
            <v>39961</v>
          </cell>
          <cell r="E24">
            <v>0.56317129629629636</v>
          </cell>
          <cell r="G24">
            <v>0.6015625</v>
          </cell>
          <cell r="H24">
            <v>55.283333333333232</v>
          </cell>
        </row>
        <row r="25">
          <cell r="A25" t="str">
            <v>AjustesDescargaContable - DIPLA</v>
          </cell>
          <cell r="B25" t="str">
            <v>DLDINSP</v>
          </cell>
          <cell r="C25" t="str">
            <v>AjustesDescargaContable - DIPLA DLDINSP</v>
          </cell>
          <cell r="D25">
            <v>39961</v>
          </cell>
          <cell r="E25">
            <v>0.6033680555555555</v>
          </cell>
          <cell r="F25">
            <v>33</v>
          </cell>
          <cell r="G25">
            <v>0.640162037037037</v>
          </cell>
          <cell r="H25">
            <v>19.983333333333356</v>
          </cell>
          <cell r="I25" t="str">
            <v>Break</v>
          </cell>
        </row>
        <row r="26">
          <cell r="A26" t="str">
            <v>AjustesREA - DIGES</v>
          </cell>
          <cell r="B26" t="str">
            <v>CODEINSP</v>
          </cell>
          <cell r="C26" t="str">
            <v>AjustesREA - DIGES CODEINSP</v>
          </cell>
          <cell r="D26">
            <v>39961</v>
          </cell>
          <cell r="E26">
            <v>0.64800925925925923</v>
          </cell>
          <cell r="G26">
            <v>0.66186342592592595</v>
          </cell>
          <cell r="H26">
            <v>19.950000000000081</v>
          </cell>
        </row>
        <row r="27">
          <cell r="A27" t="str">
            <v>Ajustes Fac Apasco - Acapulco - DIGES</v>
          </cell>
          <cell r="B27" t="str">
            <v>CODE</v>
          </cell>
          <cell r="C27" t="str">
            <v>Ajustes Fac Apasco - Acapulco - DIGES CODE</v>
          </cell>
          <cell r="D27">
            <v>39962</v>
          </cell>
          <cell r="E27">
            <v>0.4013194444444444</v>
          </cell>
          <cell r="G27">
            <v>0.44209490740740742</v>
          </cell>
          <cell r="H27">
            <v>58.716666666666761</v>
          </cell>
        </row>
        <row r="28">
          <cell r="A28" t="str">
            <v>Ajustes Fac Apasco - Acapulco - DIGES</v>
          </cell>
          <cell r="B28" t="str">
            <v>CR</v>
          </cell>
          <cell r="C28" t="str">
            <v>Ajustes Fac Apasco - Acapulco - DIGES CR</v>
          </cell>
          <cell r="D28">
            <v>39962</v>
          </cell>
          <cell r="E28">
            <v>0.49062499999999998</v>
          </cell>
          <cell r="F28">
            <v>15</v>
          </cell>
          <cell r="G28">
            <v>0.52511574074074074</v>
          </cell>
          <cell r="H28">
            <v>34.6666666666667</v>
          </cell>
          <cell r="I28" t="str">
            <v>Break</v>
          </cell>
        </row>
        <row r="29">
          <cell r="A29" t="str">
            <v>Ajustes Fac Apasco - Acapulco - DIGES</v>
          </cell>
          <cell r="B29" t="str">
            <v>COMPILE</v>
          </cell>
          <cell r="C29" t="str">
            <v>Ajustes Fac Apasco - Acapulco - DIGES COMPILE</v>
          </cell>
          <cell r="D29">
            <v>39962</v>
          </cell>
          <cell r="E29">
            <v>0.52552083333333333</v>
          </cell>
          <cell r="G29">
            <v>0.52722222222222226</v>
          </cell>
          <cell r="H29">
            <v>2.4500000000000632</v>
          </cell>
        </row>
        <row r="30">
          <cell r="A30" t="str">
            <v>Ajustes Fac Apasco - Acapulco - DIGES</v>
          </cell>
          <cell r="B30" t="str">
            <v>CODEINSP</v>
          </cell>
          <cell r="C30" t="str">
            <v>Ajustes Fac Apasco - Acapulco - DIGES CODEINSP</v>
          </cell>
          <cell r="D30">
            <v>39962</v>
          </cell>
          <cell r="E30">
            <v>0.69528935185185192</v>
          </cell>
          <cell r="G30">
            <v>0.71457175925925931</v>
          </cell>
          <cell r="H30">
            <v>27.766666666666637</v>
          </cell>
        </row>
        <row r="31">
          <cell r="A31" t="str">
            <v>Ajustes Fac Apasco - Acapulco - DIGES</v>
          </cell>
          <cell r="B31" t="str">
            <v>UT</v>
          </cell>
          <cell r="C31" t="str">
            <v>Ajustes Fac Apasco - Acapulco - DIGES UT</v>
          </cell>
          <cell r="D31">
            <v>39963</v>
          </cell>
          <cell r="E31">
            <v>0.50868055555555558</v>
          </cell>
          <cell r="G31">
            <v>0.54142361111111115</v>
          </cell>
          <cell r="H31">
            <v>47.15</v>
          </cell>
        </row>
        <row r="32">
          <cell r="A32" t="str">
            <v>Ajustes Fac Apasco - Acapulco - DIGES</v>
          </cell>
          <cell r="B32" t="str">
            <v>PM</v>
          </cell>
          <cell r="C32" t="str">
            <v>Ajustes Fac Apasco - Acapulco - DIGES PM</v>
          </cell>
          <cell r="D32">
            <v>39963</v>
          </cell>
          <cell r="E32">
            <v>0.57813657407407404</v>
          </cell>
          <cell r="G32">
            <v>0.60373842592592586</v>
          </cell>
          <cell r="H32">
            <v>36.866666666666617</v>
          </cell>
        </row>
        <row r="33">
          <cell r="A33" t="str">
            <v>AjustesDescargaContable - DIPLA</v>
          </cell>
          <cell r="B33" t="str">
            <v>CODEINSP</v>
          </cell>
          <cell r="C33" t="str">
            <v>AjustesDescargaContable - DIPLA CODEINSP</v>
          </cell>
          <cell r="D33">
            <v>39965</v>
          </cell>
          <cell r="E33">
            <v>0.34892361111111114</v>
          </cell>
          <cell r="G33">
            <v>0.3628703703703704</v>
          </cell>
          <cell r="H33">
            <v>20.083333333333329</v>
          </cell>
        </row>
        <row r="34">
          <cell r="A34" t="str">
            <v>Ajustes Facturacion - DIGES</v>
          </cell>
          <cell r="B34" t="str">
            <v>HLDINSP</v>
          </cell>
          <cell r="C34" t="str">
            <v>Ajustes Facturacion - DIGES HLDINSP</v>
          </cell>
          <cell r="D34">
            <v>39965</v>
          </cell>
          <cell r="E34">
            <v>0.36443287037037037</v>
          </cell>
          <cell r="G34">
            <v>0.39168981481481485</v>
          </cell>
          <cell r="H34">
            <v>39.250000000000057</v>
          </cell>
        </row>
        <row r="35">
          <cell r="A35" t="str">
            <v>Ajustes Anexos - DIGES</v>
          </cell>
          <cell r="B35" t="str">
            <v>HLDINSP</v>
          </cell>
          <cell r="C35" t="str">
            <v>Ajustes Anexos - DIGES HLDINSP</v>
          </cell>
          <cell r="D35">
            <v>39965</v>
          </cell>
          <cell r="E35">
            <v>0.63148148148148142</v>
          </cell>
          <cell r="G35">
            <v>0.64457175925925925</v>
          </cell>
          <cell r="H35">
            <v>18.850000000000069</v>
          </cell>
        </row>
        <row r="36">
          <cell r="A36" t="str">
            <v>Ajustes Reparto - DIGES</v>
          </cell>
          <cell r="B36" t="str">
            <v>DLDINSP</v>
          </cell>
          <cell r="C36" t="str">
            <v>Ajustes Reparto - DIGES DLDINSP</v>
          </cell>
          <cell r="D36">
            <v>39967</v>
          </cell>
          <cell r="E36">
            <v>0.33056712962962964</v>
          </cell>
          <cell r="G36">
            <v>0.4225694444444445</v>
          </cell>
          <cell r="H36">
            <v>132.48333333333341</v>
          </cell>
        </row>
        <row r="37">
          <cell r="A37" t="str">
            <v>Ajustes Facturacion - DIGES</v>
          </cell>
          <cell r="B37" t="str">
            <v>DLDINSP</v>
          </cell>
          <cell r="C37" t="str">
            <v>Ajustes Facturacion - DIGES DLDINSP</v>
          </cell>
          <cell r="D37">
            <v>39967</v>
          </cell>
          <cell r="E37">
            <v>0.65937500000000004</v>
          </cell>
          <cell r="G37">
            <v>0.72474537037037035</v>
          </cell>
          <cell r="H37">
            <v>94.13333333333324</v>
          </cell>
        </row>
        <row r="38">
          <cell r="A38" t="str">
            <v>Ajustes Fac Apasco - Acapulco - DIGES</v>
          </cell>
          <cell r="B38" t="str">
            <v>PLAN</v>
          </cell>
          <cell r="C38" t="str">
            <v>Ajustes Fac Apasco - Acapulco2 - DIGES PLAN</v>
          </cell>
          <cell r="D38">
            <v>39968</v>
          </cell>
          <cell r="E38">
            <v>0.35601851851851851</v>
          </cell>
          <cell r="F38">
            <v>90.2</v>
          </cell>
          <cell r="G38">
            <v>0.46355324074074072</v>
          </cell>
          <cell r="H38">
            <v>64.650000000000006</v>
          </cell>
          <cell r="I38" t="str">
            <v>Soporte a facturación Privados</v>
          </cell>
        </row>
        <row r="39">
          <cell r="A39" t="str">
            <v>Ajustes Fac Apasco - Acapulco - DIGES</v>
          </cell>
          <cell r="B39" t="str">
            <v>HLD</v>
          </cell>
          <cell r="C39" t="str">
            <v>Ajustes Fac Apasco - Acapulco2 - DIGES HLD</v>
          </cell>
          <cell r="D39">
            <v>39968</v>
          </cell>
          <cell r="E39">
            <v>0.59023148148148141</v>
          </cell>
          <cell r="G39">
            <v>0.62776620370370373</v>
          </cell>
          <cell r="H39">
            <v>54.050000000000139</v>
          </cell>
        </row>
        <row r="40">
          <cell r="A40" t="str">
            <v>Ajustes Anexos - DIGES</v>
          </cell>
          <cell r="B40" t="str">
            <v>DLDINSP</v>
          </cell>
          <cell r="C40" t="str">
            <v>Ajustes Anexos - DIGES DLDINSP</v>
          </cell>
          <cell r="D40">
            <v>39968</v>
          </cell>
          <cell r="E40">
            <v>0.62870370370370365</v>
          </cell>
          <cell r="F40">
            <v>10.9</v>
          </cell>
          <cell r="G40">
            <v>0.66722222222222216</v>
          </cell>
          <cell r="H40">
            <v>44.566666666666656</v>
          </cell>
        </row>
        <row r="41">
          <cell r="A41" t="str">
            <v>Ajustes Reparto - DIGES</v>
          </cell>
          <cell r="B41" t="str">
            <v>CODEINSP</v>
          </cell>
          <cell r="C41" t="str">
            <v>Ajustes Reparto - DIGES CODEINSP</v>
          </cell>
          <cell r="D41">
            <v>39969</v>
          </cell>
          <cell r="E41">
            <v>0.42398148148148151</v>
          </cell>
          <cell r="F41">
            <v>90</v>
          </cell>
          <cell r="G41">
            <v>0.52923611111111113</v>
          </cell>
          <cell r="H41">
            <v>61.566666666666634</v>
          </cell>
          <cell r="I41" t="str">
            <v>Soporte Galenvs</v>
          </cell>
        </row>
        <row r="42">
          <cell r="A42" t="str">
            <v>Ajustes Facturacion - DIGES</v>
          </cell>
          <cell r="B42" t="str">
            <v>CODEINSP</v>
          </cell>
          <cell r="C42" t="str">
            <v>Ajustes Facturacion - DIGES CODEINSP</v>
          </cell>
          <cell r="D42">
            <v>39969</v>
          </cell>
          <cell r="E42">
            <v>0.59225694444444443</v>
          </cell>
          <cell r="G42">
            <v>0.63247685185185187</v>
          </cell>
          <cell r="H42">
            <v>57.916666666666714</v>
          </cell>
        </row>
        <row r="43">
          <cell r="A43" t="str">
            <v>Ajustes Fac Apasco - Acapulco - DIGES</v>
          </cell>
          <cell r="B43" t="str">
            <v>HLD</v>
          </cell>
          <cell r="C43" t="str">
            <v>Ajustes Fac Apasco - Acapulco2 - DIGES HLDR</v>
          </cell>
          <cell r="D43">
            <v>39969</v>
          </cell>
          <cell r="E43">
            <v>0.65270833333333333</v>
          </cell>
          <cell r="G43">
            <v>0.66770833333333324</v>
          </cell>
          <cell r="H43">
            <v>21.599999999999859</v>
          </cell>
        </row>
        <row r="44">
          <cell r="A44" t="str">
            <v>Ajustes Anexos - DIGES</v>
          </cell>
          <cell r="B44" t="str">
            <v>CODEINSP</v>
          </cell>
          <cell r="C44" t="str">
            <v>Ajustes Anexos - DIGES CODEINSP</v>
          </cell>
          <cell r="D44">
            <v>39970</v>
          </cell>
          <cell r="E44">
            <v>0.5267708333333333</v>
          </cell>
          <cell r="G44">
            <v>0.54917824074074073</v>
          </cell>
          <cell r="H44">
            <v>32.266666666666701</v>
          </cell>
        </row>
        <row r="45">
          <cell r="A45" t="str">
            <v>Ajustes Fac Apasco - Acapulco - DIGES</v>
          </cell>
          <cell r="B45" t="str">
            <v>HLDINSP</v>
          </cell>
          <cell r="C45" t="str">
            <v>Ajustes Fac Apasco - Acapulco2 - DIGES HLDINSP</v>
          </cell>
          <cell r="D45">
            <v>39974</v>
          </cell>
          <cell r="E45">
            <v>0.41731481481481486</v>
          </cell>
          <cell r="F45">
            <v>239.5</v>
          </cell>
          <cell r="G45">
            <v>0.58365740740740735</v>
          </cell>
          <cell r="H45">
            <v>3.333333333318933E-2</v>
          </cell>
          <cell r="I45" t="str">
            <v>Soprote Facturacion CFE</v>
          </cell>
        </row>
        <row r="46">
          <cell r="A46" t="str">
            <v>Ajustes Fac Apasco - Acapulco - DIGES</v>
          </cell>
          <cell r="B46" t="str">
            <v>HLDINSP</v>
          </cell>
          <cell r="C46" t="str">
            <v>Ajustes Fac Apasco - Acapulco2 - DIGES HLDINSP</v>
          </cell>
          <cell r="D46">
            <v>39974</v>
          </cell>
          <cell r="E46">
            <v>0.58398148148148155</v>
          </cell>
          <cell r="F46">
            <v>187.5</v>
          </cell>
          <cell r="G46">
            <v>0.71421296296296299</v>
          </cell>
          <cell r="H46">
            <v>3.3333333333274595E-2</v>
          </cell>
          <cell r="I46" t="str">
            <v>Soprote Facturacion Privados</v>
          </cell>
        </row>
        <row r="47">
          <cell r="A47" t="str">
            <v>VisualizadoresPEM - DIGES</v>
          </cell>
          <cell r="B47" t="str">
            <v>HLDINSP</v>
          </cell>
          <cell r="C47" t="str">
            <v>VisualizadoresPEM - DIGES HLDINSP</v>
          </cell>
          <cell r="D47">
            <v>39974</v>
          </cell>
          <cell r="E47">
            <v>0.38120370370370371</v>
          </cell>
          <cell r="F47">
            <v>25.4</v>
          </cell>
          <cell r="G47">
            <v>0.42254629629629631</v>
          </cell>
          <cell r="H47">
            <v>34.13333333333334</v>
          </cell>
          <cell r="I47" t="str">
            <v>Soporte Requisitos</v>
          </cell>
        </row>
        <row r="48">
          <cell r="A48" t="str">
            <v>Ajustes Fac Apasco - Acapulco - DIGES</v>
          </cell>
          <cell r="B48" t="str">
            <v>HLDINSP</v>
          </cell>
          <cell r="C48" t="str">
            <v>Ajustes Fac Apasco - Acapulco2 - DIGES HLDINSP</v>
          </cell>
          <cell r="D48">
            <v>39974</v>
          </cell>
          <cell r="E48">
            <v>0.42263888888888884</v>
          </cell>
          <cell r="F48">
            <v>26.6</v>
          </cell>
          <cell r="G48">
            <v>0.44111111111111106</v>
          </cell>
          <cell r="H48">
            <v>0</v>
          </cell>
          <cell r="I48" t="str">
            <v>Soporte Facturacion Privados</v>
          </cell>
        </row>
        <row r="49">
          <cell r="A49" t="str">
            <v>Ajustes Fac Apasco - Acapulco - DIGES</v>
          </cell>
          <cell r="B49" t="str">
            <v>HLD</v>
          </cell>
          <cell r="C49" t="str">
            <v>Ajustes Fac Apasco - Acapulco2 - DIGES HLD</v>
          </cell>
          <cell r="D49">
            <v>39974</v>
          </cell>
          <cell r="E49">
            <v>0.44113425925925925</v>
          </cell>
          <cell r="G49">
            <v>0.4689814814814815</v>
          </cell>
          <cell r="H49">
            <v>40.1</v>
          </cell>
        </row>
        <row r="50">
          <cell r="A50" t="str">
            <v>Ajustes Fac Apasco - Acapulco - DIGES</v>
          </cell>
          <cell r="B50" t="str">
            <v>HLD</v>
          </cell>
          <cell r="C50" t="str">
            <v>Ajustes Fac Apasco - Acapulco2 - DIGES HLDR</v>
          </cell>
          <cell r="D50">
            <v>39974</v>
          </cell>
          <cell r="E50">
            <v>0.46959490740740745</v>
          </cell>
          <cell r="G50">
            <v>0.48766203703703703</v>
          </cell>
          <cell r="H50">
            <v>26.016666666666602</v>
          </cell>
        </row>
        <row r="51">
          <cell r="A51" t="str">
            <v>AjustesRepFacturacionPEM - DIGES</v>
          </cell>
          <cell r="B51" t="str">
            <v>HLDINSP</v>
          </cell>
          <cell r="C51" t="str">
            <v>AjustesRepFacturacionPEM - DIGES HLDINSP</v>
          </cell>
          <cell r="D51">
            <v>39974</v>
          </cell>
          <cell r="E51">
            <v>0.49225694444444446</v>
          </cell>
          <cell r="G51">
            <v>0.50357638888888889</v>
          </cell>
          <cell r="H51">
            <v>16.3</v>
          </cell>
        </row>
        <row r="52">
          <cell r="A52" t="str">
            <v>Ajustes Fac Apasco - Acapulco - DIGES</v>
          </cell>
          <cell r="B52" t="str">
            <v>HLDINSP</v>
          </cell>
          <cell r="C52" t="str">
            <v>Ajustes Fac Apasco - Acapulco2 - DIGES HLDINSP</v>
          </cell>
          <cell r="D52">
            <v>39974</v>
          </cell>
          <cell r="E52">
            <v>0.60447916666666668</v>
          </cell>
          <cell r="G52">
            <v>0.61671296296296296</v>
          </cell>
          <cell r="H52">
            <v>17.616666666666649</v>
          </cell>
        </row>
        <row r="53">
          <cell r="A53" t="str">
            <v>AjustesLinealizaciones - DIPLA</v>
          </cell>
          <cell r="B53" t="str">
            <v>HLDINSP</v>
          </cell>
          <cell r="C53" t="str">
            <v>AjustesLinealizaciones - DIPLA HLDINSP</v>
          </cell>
          <cell r="D53">
            <v>39974</v>
          </cell>
          <cell r="E53">
            <v>0.62215277777777778</v>
          </cell>
          <cell r="F53">
            <v>18.899999999999999</v>
          </cell>
          <cell r="G53">
            <v>0.65230324074074075</v>
          </cell>
          <cell r="H53">
            <v>24.516666666666687</v>
          </cell>
          <cell r="I53" t="str">
            <v>Break</v>
          </cell>
        </row>
        <row r="54">
          <cell r="A54" t="str">
            <v>Ajustes Fac Apasco - Acapulco - DIGES</v>
          </cell>
          <cell r="B54" t="str">
            <v>DLD</v>
          </cell>
          <cell r="C54" t="str">
            <v>Ajustes Fac Apasco - Acapulco2 - DIGES DLD</v>
          </cell>
          <cell r="D54">
            <v>39975</v>
          </cell>
          <cell r="E54">
            <v>0.3727314814814815</v>
          </cell>
          <cell r="G54">
            <v>0.48329861111111111</v>
          </cell>
          <cell r="H54">
            <v>159.21666666666664</v>
          </cell>
        </row>
        <row r="55">
          <cell r="A55" t="str">
            <v>Ajustes Fac Apasco - Acapulco - DIGES</v>
          </cell>
          <cell r="B55" t="str">
            <v>TD</v>
          </cell>
          <cell r="C55" t="str">
            <v>Ajustes Fac Apasco - Acapulco2 - DIGES TD</v>
          </cell>
          <cell r="D55">
            <v>39975</v>
          </cell>
          <cell r="E55">
            <v>0.48586805555555551</v>
          </cell>
          <cell r="G55">
            <v>0.50010416666666668</v>
          </cell>
          <cell r="H55">
            <v>20.500000000000085</v>
          </cell>
        </row>
        <row r="56">
          <cell r="A56" t="str">
            <v>Ajustes Fac Apasco - Acapulco - DIGES</v>
          </cell>
          <cell r="B56" t="str">
            <v>DLDR</v>
          </cell>
          <cell r="C56" t="str">
            <v>Ajustes Fac Apasco - Acapulco2 - DIGES DLDR</v>
          </cell>
          <cell r="D56">
            <v>39975</v>
          </cell>
          <cell r="E56">
            <v>0.62653935185185183</v>
          </cell>
          <cell r="F56">
            <v>63.2</v>
          </cell>
          <cell r="G56">
            <v>0.71103009259259264</v>
          </cell>
          <cell r="H56">
            <v>58.466666666666768</v>
          </cell>
          <cell r="I56" t="str">
            <v>Soporte Requisitos</v>
          </cell>
        </row>
        <row r="57">
          <cell r="A57" t="str">
            <v>VisualizadoresPEM - DIGES</v>
          </cell>
          <cell r="B57" t="str">
            <v>DLDINSP</v>
          </cell>
          <cell r="C57" t="str">
            <v>VisualizadoresPEM - DIGES DLDINSP</v>
          </cell>
          <cell r="D57">
            <v>39976</v>
          </cell>
          <cell r="E57">
            <v>0.34993055555555558</v>
          </cell>
          <cell r="F57">
            <v>5</v>
          </cell>
          <cell r="G57">
            <v>0.44516203703703705</v>
          </cell>
          <cell r="H57">
            <v>132.13333333333333</v>
          </cell>
          <cell r="I57" t="str">
            <v>Break</v>
          </cell>
        </row>
        <row r="58">
          <cell r="A58" t="str">
            <v>AjustesLinealizaciones - DIPLA</v>
          </cell>
          <cell r="B58" t="str">
            <v>DLDINSP</v>
          </cell>
          <cell r="C58" t="str">
            <v>AjustesLinealizaciones - DIPLA DLDINSP</v>
          </cell>
          <cell r="D58">
            <v>39976</v>
          </cell>
          <cell r="E58">
            <v>0.56866898148148148</v>
          </cell>
          <cell r="G58">
            <v>0.61912037037037038</v>
          </cell>
          <cell r="H58">
            <v>72.650000000000006</v>
          </cell>
        </row>
        <row r="59">
          <cell r="A59" t="str">
            <v>AjustesRepFacturacionPEM - DIGES</v>
          </cell>
          <cell r="B59" t="str">
            <v>DLDINSP</v>
          </cell>
          <cell r="C59" t="str">
            <v>AjustesRepFacturacionPEM - DIGES DLDINSP</v>
          </cell>
          <cell r="D59">
            <v>39976</v>
          </cell>
          <cell r="E59">
            <v>0.62413194444444442</v>
          </cell>
          <cell r="G59">
            <v>0.66403935185185181</v>
          </cell>
          <cell r="H59">
            <v>57.46666666666664</v>
          </cell>
        </row>
        <row r="60">
          <cell r="A60" t="str">
            <v>Ajustes Fac Apasco - Acapulco - DIGES</v>
          </cell>
          <cell r="B60" t="str">
            <v>DLDINSP</v>
          </cell>
          <cell r="C60" t="str">
            <v>Ajustes Fac Apasco - Acapulco2 - DIGES DLDINSP</v>
          </cell>
          <cell r="D60">
            <v>39976</v>
          </cell>
          <cell r="E60">
            <v>0.66795138888888894</v>
          </cell>
          <cell r="F60">
            <v>5</v>
          </cell>
          <cell r="G60">
            <v>0.71237268518518515</v>
          </cell>
          <cell r="H60">
            <v>58.966666666666541</v>
          </cell>
          <cell r="I60" t="str">
            <v>Break</v>
          </cell>
        </row>
        <row r="61">
          <cell r="A61" t="str">
            <v>AjustesLinealizaciones - DIPLA</v>
          </cell>
          <cell r="B61" t="str">
            <v>CODEINSP</v>
          </cell>
          <cell r="C61" t="str">
            <v>AjustesLinealizaciones - DIPLA CODEINSP</v>
          </cell>
          <cell r="D61">
            <v>39979</v>
          </cell>
          <cell r="E61">
            <v>0.36011574074074071</v>
          </cell>
          <cell r="G61">
            <v>0.38803240740740735</v>
          </cell>
          <cell r="H61">
            <v>40.200000000000003</v>
          </cell>
        </row>
        <row r="62">
          <cell r="A62" t="str">
            <v>Ajustes Fac Apasco - Acapulco - DIGES</v>
          </cell>
          <cell r="B62" t="str">
            <v>CODE</v>
          </cell>
          <cell r="C62" t="str">
            <v>Ajustes Fac Apasco - Acapulco2 - DIGES CODE</v>
          </cell>
          <cell r="D62">
            <v>39979</v>
          </cell>
          <cell r="E62">
            <v>0.3908449074074074</v>
          </cell>
          <cell r="G62">
            <v>0.43712962962962965</v>
          </cell>
          <cell r="H62">
            <v>66.650000000000006</v>
          </cell>
        </row>
        <row r="63">
          <cell r="A63" t="str">
            <v>VisualizadoresPEM - DIGES</v>
          </cell>
          <cell r="B63" t="str">
            <v>CODEINSP</v>
          </cell>
          <cell r="C63" t="str">
            <v>VisualizadoresPEM - DIGES CODEINSP</v>
          </cell>
          <cell r="D63">
            <v>39979</v>
          </cell>
          <cell r="E63">
            <v>0.63353009259259252</v>
          </cell>
          <cell r="F63">
            <v>20</v>
          </cell>
          <cell r="G63">
            <v>0.70356481481481481</v>
          </cell>
          <cell r="H63">
            <v>80.850000000000094</v>
          </cell>
          <cell r="I63" t="str">
            <v>Soporte Contabildad</v>
          </cell>
        </row>
        <row r="64">
          <cell r="A64" t="str">
            <v>AjustesRepFacturacionPEM - DIGES</v>
          </cell>
          <cell r="B64" t="str">
            <v>CODEINSP</v>
          </cell>
          <cell r="C64" t="str">
            <v>AjustesRepFacturacionPEM - DIGES CODEINSP</v>
          </cell>
          <cell r="D64">
            <v>39980</v>
          </cell>
          <cell r="E64">
            <v>0.33724537037037039</v>
          </cell>
          <cell r="G64">
            <v>0.36160879629629633</v>
          </cell>
          <cell r="H64">
            <v>35.083333333333357</v>
          </cell>
        </row>
        <row r="65">
          <cell r="A65" t="str">
            <v>Ajustes Fac Apasco - Acapulco - DIGES</v>
          </cell>
          <cell r="B65" t="str">
            <v>CR</v>
          </cell>
          <cell r="C65" t="str">
            <v>Ajustes Fac Apasco - Acapulco2 - DIGES CR</v>
          </cell>
          <cell r="D65">
            <v>39980</v>
          </cell>
          <cell r="E65">
            <v>0.36819444444444444</v>
          </cell>
          <cell r="G65">
            <v>0.39148148148148149</v>
          </cell>
          <cell r="H65">
            <v>33.533333333333353</v>
          </cell>
        </row>
        <row r="66">
          <cell r="A66" t="str">
            <v>Ajustes Fac Apasco - Acapulco - DIGES</v>
          </cell>
          <cell r="B66" t="str">
            <v>COMPILE</v>
          </cell>
          <cell r="C66" t="str">
            <v>Ajustes Fac Apasco - Acapulco2 - DIGES COMPILE</v>
          </cell>
          <cell r="D66">
            <v>39980</v>
          </cell>
          <cell r="E66">
            <v>0.39173611111111112</v>
          </cell>
          <cell r="G66">
            <v>0.39215277777777779</v>
          </cell>
          <cell r="H66">
            <v>0.60000000000001386</v>
          </cell>
        </row>
        <row r="67">
          <cell r="A67" t="str">
            <v>AjustesEventos - DIGEN</v>
          </cell>
          <cell r="B67" t="str">
            <v>HLD</v>
          </cell>
          <cell r="C67" t="str">
            <v>AjustesEventos - DIGEN HLD</v>
          </cell>
          <cell r="D67">
            <v>39980</v>
          </cell>
          <cell r="E67">
            <v>0.42394675925925923</v>
          </cell>
          <cell r="G67">
            <v>0.43568287037037035</v>
          </cell>
          <cell r="H67">
            <v>16.899999999999999</v>
          </cell>
        </row>
        <row r="68">
          <cell r="A68" t="str">
            <v>AjustesEventos - DIGEN</v>
          </cell>
          <cell r="B68" t="str">
            <v>HLD</v>
          </cell>
          <cell r="C68" t="str">
            <v>AjustesEventos - DIGEN HLD</v>
          </cell>
          <cell r="D68">
            <v>39980</v>
          </cell>
          <cell r="E68">
            <v>0.55122685185185183</v>
          </cell>
          <cell r="G68">
            <v>0.62624999999999997</v>
          </cell>
          <cell r="H68">
            <v>108.03333333333333</v>
          </cell>
        </row>
        <row r="69">
          <cell r="A69" t="str">
            <v>AjustesDescargaContable - DIPLA</v>
          </cell>
          <cell r="B69" t="str">
            <v>DLDINSP</v>
          </cell>
          <cell r="C69" t="str">
            <v>AjustesDescargaContable2 - DIPLA DLDINSP</v>
          </cell>
          <cell r="D69">
            <v>39981</v>
          </cell>
          <cell r="E69">
            <v>0.39641203703703703</v>
          </cell>
          <cell r="G69">
            <v>0.39997685185185183</v>
          </cell>
          <cell r="H69">
            <v>5.1333333333333098</v>
          </cell>
        </row>
        <row r="70">
          <cell r="A70" t="str">
            <v>AjustesEventos - DIGEN</v>
          </cell>
          <cell r="B70" t="str">
            <v>HLD</v>
          </cell>
          <cell r="C70" t="str">
            <v>AjustesEventos - DIGEN HLD</v>
          </cell>
          <cell r="D70">
            <v>39981</v>
          </cell>
          <cell r="E70">
            <v>0.40527777777777779</v>
          </cell>
          <cell r="F70">
            <v>212.5</v>
          </cell>
          <cell r="G70">
            <v>0.55285879629629631</v>
          </cell>
          <cell r="H70">
            <v>1.6666666666651508E-2</v>
          </cell>
          <cell r="I70" t="str">
            <v>Soporte Monitoreo y Usufructos</v>
          </cell>
        </row>
        <row r="71">
          <cell r="A71" t="str">
            <v>Ajustes Fac Apasco - Acapulco - DIGES</v>
          </cell>
          <cell r="B71" t="str">
            <v>CODEINSP</v>
          </cell>
          <cell r="C71" t="str">
            <v>Ajustes Fac Apasco - Acapulco2 - DIGES CODEINSP</v>
          </cell>
          <cell r="D71">
            <v>39981</v>
          </cell>
          <cell r="E71">
            <v>0.6365277777777778</v>
          </cell>
          <cell r="G71">
            <v>0.65575231481481489</v>
          </cell>
          <cell r="H71">
            <v>27.683333333333398</v>
          </cell>
        </row>
      </sheetData>
      <sheetData sheetId="17">
        <row r="6">
          <cell r="A6" t="str">
            <v>Date</v>
          </cell>
          <cell r="B6" t="str">
            <v>Num</v>
          </cell>
          <cell r="C6" t="str">
            <v>Type</v>
          </cell>
          <cell r="D6" t="str">
            <v>Assembly</v>
          </cell>
          <cell r="E6" t="str">
            <v>Injected</v>
          </cell>
          <cell r="F6" t="str">
            <v>Removed</v>
          </cell>
          <cell r="G6" t="str">
            <v>Fix Time</v>
          </cell>
          <cell r="H6" t="str">
            <v>Fix Ref.</v>
          </cell>
          <cell r="I6" t="str">
            <v>Description</v>
          </cell>
        </row>
        <row r="7">
          <cell r="A7">
            <v>39955</v>
          </cell>
          <cell r="B7">
            <v>1</v>
          </cell>
          <cell r="C7">
            <v>50</v>
          </cell>
          <cell r="D7" t="str">
            <v>Ajustes Fac Apasco - Acapulco - DIGES</v>
          </cell>
          <cell r="E7" t="str">
            <v>HLD</v>
          </cell>
          <cell r="F7" t="str">
            <v>HLD</v>
          </cell>
          <cell r="G7">
            <v>3.6</v>
          </cell>
          <cell r="I7" t="str">
            <v>Corregir la descripción del método CalcularPCICTMin</v>
          </cell>
        </row>
        <row r="8">
          <cell r="A8">
            <v>39958</v>
          </cell>
          <cell r="B8">
            <v>2</v>
          </cell>
          <cell r="C8">
            <v>40</v>
          </cell>
          <cell r="D8" t="str">
            <v>Ajustes Fac Apasco - Acapulco - DIGES</v>
          </cell>
          <cell r="E8" t="str">
            <v>HLD</v>
          </cell>
          <cell r="F8" t="str">
            <v>HLDINSP</v>
          </cell>
          <cell r="G8">
            <v>4.4000000000000004</v>
          </cell>
          <cell r="I8" t="str">
            <v>Corregir la defincion del método CalcularPCICTMin</v>
          </cell>
        </row>
        <row r="9">
          <cell r="A9">
            <v>39960</v>
          </cell>
          <cell r="B9">
            <v>3</v>
          </cell>
          <cell r="C9">
            <v>80</v>
          </cell>
          <cell r="D9" t="str">
            <v>Ajustes Fac Apasco - Acapulco - DIGES</v>
          </cell>
          <cell r="E9" t="str">
            <v>DLD</v>
          </cell>
          <cell r="F9" t="str">
            <v>DLDR</v>
          </cell>
          <cell r="G9">
            <v>8.1</v>
          </cell>
          <cell r="I9" t="str">
            <v>Falto incluir el concepto PCICTMin en facturas de Ajuste por corrección</v>
          </cell>
        </row>
        <row r="10">
          <cell r="A10">
            <v>39960</v>
          </cell>
          <cell r="B10">
            <v>4</v>
          </cell>
          <cell r="C10">
            <v>40</v>
          </cell>
          <cell r="D10" t="str">
            <v>Ajustes Fac Apasco - Acapulco - DIGES</v>
          </cell>
          <cell r="E10" t="str">
            <v>DLD</v>
          </cell>
          <cell r="F10" t="str">
            <v>DLDR</v>
          </cell>
          <cell r="G10">
            <v>11.1</v>
          </cell>
          <cell r="I10" t="str">
            <v>Definicion del metodo FacturaOriginal</v>
          </cell>
        </row>
        <row r="11">
          <cell r="A11">
            <v>39960</v>
          </cell>
          <cell r="B11">
            <v>5</v>
          </cell>
          <cell r="C11">
            <v>20</v>
          </cell>
          <cell r="D11" t="str">
            <v>Ajustes Fac Apasco - Acapulco - DIGES</v>
          </cell>
          <cell r="E11" t="str">
            <v>DLD</v>
          </cell>
          <cell r="F11" t="str">
            <v>DLDR</v>
          </cell>
          <cell r="G11">
            <v>8.4</v>
          </cell>
          <cell r="I11" t="str">
            <v>Nombre de variable para USPPI</v>
          </cell>
        </row>
        <row r="12">
          <cell r="A12">
            <v>39960</v>
          </cell>
          <cell r="B12">
            <v>6</v>
          </cell>
          <cell r="C12">
            <v>40</v>
          </cell>
          <cell r="D12" t="str">
            <v>Ajustes Fac Apasco - Acapulco - DIGES</v>
          </cell>
          <cell r="E12" t="str">
            <v>DLD</v>
          </cell>
          <cell r="F12" t="str">
            <v>DLDR</v>
          </cell>
          <cell r="G12">
            <v>4.7</v>
          </cell>
          <cell r="I12" t="str">
            <v>Definicion del médodo LlenarDatos</v>
          </cell>
        </row>
        <row r="13">
          <cell r="A13">
            <v>39961</v>
          </cell>
          <cell r="B13">
            <v>7</v>
          </cell>
          <cell r="C13">
            <v>80</v>
          </cell>
          <cell r="D13" t="str">
            <v>Ajustes Fac Apasco - Acapulco - DIGES</v>
          </cell>
          <cell r="E13" t="str">
            <v>DLD</v>
          </cell>
          <cell r="F13" t="str">
            <v>DLDINSP</v>
          </cell>
          <cell r="G13">
            <v>3.8</v>
          </cell>
          <cell r="I13" t="str">
            <v>Falto dididir entre 1000 el cargo minimo térmico</v>
          </cell>
        </row>
        <row r="14">
          <cell r="A14">
            <v>39962</v>
          </cell>
          <cell r="B14">
            <v>8</v>
          </cell>
          <cell r="C14">
            <v>80</v>
          </cell>
          <cell r="D14" t="str">
            <v>Ajustes Fac Apasco - Acapulco - DIGES</v>
          </cell>
          <cell r="E14" t="str">
            <v>CODE</v>
          </cell>
          <cell r="F14" t="str">
            <v>CR</v>
          </cell>
          <cell r="G14">
            <v>5.9</v>
          </cell>
          <cell r="I14" t="str">
            <v>Falto manejo de exepcion no esperada al accesar la nominacion total diaria</v>
          </cell>
        </row>
        <row r="15">
          <cell r="A15">
            <v>39962</v>
          </cell>
          <cell r="B15">
            <v>9</v>
          </cell>
          <cell r="C15">
            <v>80</v>
          </cell>
          <cell r="D15" t="str">
            <v>Ajustes Fac Apasco - Acapulco - DIGES</v>
          </cell>
          <cell r="E15" t="str">
            <v>CODE</v>
          </cell>
          <cell r="F15" t="str">
            <v>CR</v>
          </cell>
          <cell r="G15">
            <v>4.0999999999999996</v>
          </cell>
          <cell r="I15" t="str">
            <v>Falto manejo de exepcion no esperada al grabar cargos de facturacion</v>
          </cell>
        </row>
        <row r="16">
          <cell r="A16">
            <v>39962</v>
          </cell>
          <cell r="B16">
            <v>10</v>
          </cell>
          <cell r="C16">
            <v>80</v>
          </cell>
          <cell r="D16" t="str">
            <v>Ajustes Fac Apasco - Acapulco - DIGES</v>
          </cell>
          <cell r="E16" t="str">
            <v>CODE</v>
          </cell>
          <cell r="F16" t="str">
            <v>CR</v>
          </cell>
          <cell r="G16">
            <v>6.4</v>
          </cell>
          <cell r="I16" t="str">
            <v>Falto manejo de exepcion no esperada al accesar la demanda reconocida</v>
          </cell>
        </row>
        <row r="17">
          <cell r="A17">
            <v>39962</v>
          </cell>
          <cell r="B17">
            <v>11</v>
          </cell>
          <cell r="C17">
            <v>80</v>
          </cell>
          <cell r="D17" t="str">
            <v>Ajustes Fac Apasco - Acapulco - DIGES</v>
          </cell>
          <cell r="E17" t="str">
            <v>CODE</v>
          </cell>
          <cell r="F17" t="str">
            <v>CODEINSP</v>
          </cell>
          <cell r="G17">
            <v>4.3</v>
          </cell>
          <cell r="I17" t="str">
            <v>No se sumo a los totales el cargo minimo termico</v>
          </cell>
        </row>
        <row r="18">
          <cell r="A18">
            <v>39969</v>
          </cell>
          <cell r="B18">
            <v>12</v>
          </cell>
          <cell r="C18">
            <v>10</v>
          </cell>
          <cell r="D18" t="str">
            <v>Ajustes Fac Apasco - Acapulco - DIGES</v>
          </cell>
          <cell r="E18" t="str">
            <v>HLD</v>
          </cell>
          <cell r="F18" t="str">
            <v>HLD</v>
          </cell>
          <cell r="G18">
            <v>6</v>
          </cell>
          <cell r="I18" t="str">
            <v xml:space="preserve">Error en la ost hace referencia a resumen pem </v>
          </cell>
        </row>
        <row r="19">
          <cell r="A19">
            <v>39969</v>
          </cell>
          <cell r="B19">
            <v>13</v>
          </cell>
          <cell r="C19">
            <v>10</v>
          </cell>
          <cell r="D19" t="str">
            <v>Ajustes Fac Apasco - Acapulco - DIGES</v>
          </cell>
          <cell r="E19" t="str">
            <v>HLD</v>
          </cell>
          <cell r="F19" t="str">
            <v>HLD</v>
          </cell>
          <cell r="G19">
            <v>6</v>
          </cell>
          <cell r="I19" t="str">
            <v xml:space="preserve">Error en la ost hace referencia a anexos terceros </v>
          </cell>
        </row>
        <row r="20">
          <cell r="A20">
            <v>39974</v>
          </cell>
          <cell r="B20">
            <v>14</v>
          </cell>
          <cell r="C20">
            <v>40</v>
          </cell>
          <cell r="D20" t="str">
            <v>Ajustes Fac Apasco - Acapulco - DIGES</v>
          </cell>
          <cell r="E20" t="str">
            <v>HLD</v>
          </cell>
          <cell r="F20" t="str">
            <v>HLDINSP</v>
          </cell>
          <cell r="G20">
            <v>5.7</v>
          </cell>
          <cell r="I20" t="str">
            <v>Se omitio incluir el médtodo CalcularPCICTMin en HisConceptosREFCFE</v>
          </cell>
        </row>
        <row r="21">
          <cell r="A21">
            <v>39975</v>
          </cell>
          <cell r="B21">
            <v>15</v>
          </cell>
          <cell r="C21">
            <v>80</v>
          </cell>
          <cell r="D21" t="str">
            <v>Ajustes Fac Apasco - Acapulco - DIGES</v>
          </cell>
          <cell r="E21" t="str">
            <v>HLD</v>
          </cell>
          <cell r="F21" t="str">
            <v>DLD</v>
          </cell>
          <cell r="G21">
            <v>29.6</v>
          </cell>
          <cell r="I21" t="str">
            <v>Se omitio adecuaciones para no generar envios vacios</v>
          </cell>
        </row>
        <row r="22">
          <cell r="A22">
            <v>39975</v>
          </cell>
          <cell r="B22">
            <v>16</v>
          </cell>
          <cell r="C22">
            <v>40</v>
          </cell>
          <cell r="D22" t="str">
            <v>Ajustes Fac Apasco - Acapulco - DIGES</v>
          </cell>
          <cell r="E22" t="str">
            <v>DLD</v>
          </cell>
          <cell r="F22" t="str">
            <v>DLDR</v>
          </cell>
          <cell r="G22">
            <v>9.5</v>
          </cell>
          <cell r="I22" t="str">
            <v>Usar la base de contrato CAP en lugar de la CAT</v>
          </cell>
        </row>
        <row r="23">
          <cell r="A23">
            <v>39975</v>
          </cell>
          <cell r="B23">
            <v>17</v>
          </cell>
          <cell r="C23">
            <v>20</v>
          </cell>
          <cell r="D23" t="str">
            <v>Ajustes Fac Apasco - Acapulco - DIGES</v>
          </cell>
          <cell r="E23" t="str">
            <v>DLD</v>
          </cell>
          <cell r="F23" t="str">
            <v>DLDR</v>
          </cell>
          <cell r="G23">
            <v>2.2000000000000002</v>
          </cell>
          <cell r="I23" t="str">
            <v>Armado de query de CatEnvios</v>
          </cell>
        </row>
        <row r="24">
          <cell r="A24">
            <v>39976</v>
          </cell>
          <cell r="B24">
            <v>18</v>
          </cell>
          <cell r="C24">
            <v>20</v>
          </cell>
          <cell r="D24" t="str">
            <v>Ajustes Fac Apasco - Acapulco - DIGES</v>
          </cell>
          <cell r="E24" t="str">
            <v>DLD</v>
          </cell>
          <cell r="F24" t="str">
            <v>DLDR</v>
          </cell>
          <cell r="G24">
            <v>1.8</v>
          </cell>
          <cell r="I24" t="str">
            <v>Error en el query de MaeEnvios</v>
          </cell>
        </row>
        <row r="25">
          <cell r="A25">
            <v>39976</v>
          </cell>
          <cell r="B25">
            <v>19</v>
          </cell>
          <cell r="C25">
            <v>20</v>
          </cell>
          <cell r="D25" t="str">
            <v>Ajustes Fac Apasco - Acapulco - DIGES</v>
          </cell>
          <cell r="E25" t="str">
            <v>DLD</v>
          </cell>
          <cell r="F25" t="str">
            <v>DLDINSP</v>
          </cell>
          <cell r="G25">
            <v>6.3</v>
          </cell>
          <cell r="I25" t="str">
            <v>Error en constante del nombre del cargo PCICTMin</v>
          </cell>
        </row>
        <row r="26">
          <cell r="A26">
            <v>39976</v>
          </cell>
          <cell r="B26">
            <v>20</v>
          </cell>
          <cell r="C26">
            <v>20</v>
          </cell>
          <cell r="D26" t="str">
            <v>Ajustes Fac Apasco - Acapulco - DIGES</v>
          </cell>
          <cell r="E26" t="str">
            <v>DLD</v>
          </cell>
          <cell r="F26" t="str">
            <v>DLDINSP</v>
          </cell>
          <cell r="G26">
            <v>3</v>
          </cell>
          <cell r="I26" t="str">
            <v>Error en el query de MaeEnvios</v>
          </cell>
        </row>
        <row r="27">
          <cell r="A27">
            <v>39976</v>
          </cell>
          <cell r="B27">
            <v>21</v>
          </cell>
          <cell r="C27">
            <v>80</v>
          </cell>
          <cell r="D27" t="str">
            <v>Ajustes Fac Apasco - Acapulco - DIGES</v>
          </cell>
          <cell r="E27" t="str">
            <v>DLD</v>
          </cell>
          <cell r="F27" t="str">
            <v>DLDINSP</v>
          </cell>
          <cell r="G27">
            <v>12.3</v>
          </cell>
          <cell r="I27" t="str">
            <v>Falto adecuar el metodo agregar al igual que genrar envios</v>
          </cell>
        </row>
        <row r="28">
          <cell r="A28">
            <v>39979</v>
          </cell>
          <cell r="B28">
            <v>22</v>
          </cell>
          <cell r="C28">
            <v>40</v>
          </cell>
          <cell r="D28" t="str">
            <v>Ajustes Fac Apasco - Acapulco - DIGES</v>
          </cell>
          <cell r="E28" t="str">
            <v>DLD</v>
          </cell>
          <cell r="F28" t="str">
            <v>CODE</v>
          </cell>
          <cell r="G28">
            <v>23.6</v>
          </cell>
          <cell r="I28" t="str">
            <v>Falto incluir el metodo getPromiedioIG a HisConceptosREFCFE</v>
          </cell>
        </row>
        <row r="29">
          <cell r="A29">
            <v>39981</v>
          </cell>
          <cell r="B29">
            <v>23</v>
          </cell>
          <cell r="C29">
            <v>40</v>
          </cell>
          <cell r="D29" t="str">
            <v>Ajustes Fac Apasco - Acapulco - DIGES</v>
          </cell>
          <cell r="E29" t="str">
            <v>CODE</v>
          </cell>
          <cell r="F29" t="str">
            <v>CR</v>
          </cell>
          <cell r="G29">
            <v>6.7</v>
          </cell>
          <cell r="I29" t="str">
            <v>Error en definicion de la variable CAP</v>
          </cell>
        </row>
        <row r="30">
          <cell r="A30">
            <v>39981</v>
          </cell>
          <cell r="B30">
            <v>24</v>
          </cell>
          <cell r="C30">
            <v>20</v>
          </cell>
          <cell r="D30" t="str">
            <v>Ajustes Fac Apasco - Acapulco - DIGES</v>
          </cell>
          <cell r="E30" t="str">
            <v>CODE</v>
          </cell>
          <cell r="F30" t="str">
            <v>CR</v>
          </cell>
          <cell r="G30">
            <v>4.2</v>
          </cell>
          <cell r="I30" t="str">
            <v>Error en el query de CatEnvios</v>
          </cell>
        </row>
        <row r="31">
          <cell r="A31">
            <v>39981</v>
          </cell>
          <cell r="B31">
            <v>25</v>
          </cell>
          <cell r="C31">
            <v>80</v>
          </cell>
          <cell r="D31" t="str">
            <v>Ajustes Fac Apasco - Acapulco - DIGES</v>
          </cell>
          <cell r="E31" t="str">
            <v>CODE</v>
          </cell>
          <cell r="F31" t="str">
            <v>CODEINSP</v>
          </cell>
          <cell r="G31">
            <v>4.5</v>
          </cell>
          <cell r="I31" t="str">
            <v>Falto controlar excepcion esparada en promedio de gas</v>
          </cell>
        </row>
        <row r="32">
          <cell r="A32">
            <v>39981</v>
          </cell>
          <cell r="B32">
            <v>26</v>
          </cell>
          <cell r="C32">
            <v>20</v>
          </cell>
          <cell r="D32" t="str">
            <v>Ajustes Fac Apasco - Acapulco - DIGES</v>
          </cell>
          <cell r="E32" t="str">
            <v>CR</v>
          </cell>
          <cell r="F32" t="str">
            <v>CODEINSP</v>
          </cell>
          <cell r="G32">
            <v>4.0999999999999996</v>
          </cell>
          <cell r="H32">
            <v>24</v>
          </cell>
          <cell r="I32" t="str">
            <v>Error en el query de CatEnvios</v>
          </cell>
        </row>
        <row r="33">
          <cell r="A33">
            <v>39981</v>
          </cell>
          <cell r="B33">
            <v>27</v>
          </cell>
          <cell r="C33">
            <v>40</v>
          </cell>
          <cell r="D33" t="str">
            <v>Ajustes Fac Apasco - Acapulco - DIGES</v>
          </cell>
          <cell r="E33" t="str">
            <v>DLD</v>
          </cell>
          <cell r="F33" t="str">
            <v>CODEINSP</v>
          </cell>
          <cell r="G33">
            <v>6.6</v>
          </cell>
          <cell r="I33" t="str">
            <v>Error en asignacion de variable pRow en rutina getcomportamiento</v>
          </cell>
        </row>
      </sheetData>
      <sheetData sheetId="18"/>
      <sheetData sheetId="19">
        <row r="6">
          <cell r="A6" t="str">
            <v>Issue or Risk Number</v>
          </cell>
          <cell r="B6" t="str">
            <v xml:space="preserve"> R=Risk
 I=Issue</v>
          </cell>
          <cell r="C6" t="str">
            <v>Date Created</v>
          </cell>
          <cell r="D6" t="str">
            <v xml:space="preserve"> P=Personal
 T=Team</v>
          </cell>
          <cell r="E6" t="str">
            <v xml:space="preserve"> Likelihood (H,M,L)</v>
          </cell>
          <cell r="F6" t="str">
            <v xml:space="preserve"> Impact (H,M,L)</v>
          </cell>
          <cell r="G6" t="str">
            <v>Owner</v>
          </cell>
          <cell r="H6" t="str">
            <v>Follow-up Date</v>
          </cell>
          <cell r="I6" t="str">
            <v>Description</v>
          </cell>
          <cell r="J6" t="str">
            <v>Current Status</v>
          </cell>
          <cell r="K6" t="str">
            <v>Date Status Changed</v>
          </cell>
        </row>
      </sheetData>
      <sheetData sheetId="20"/>
      <sheetData sheetId="21">
        <row r="1">
          <cell r="A1" t="str">
            <v>Type</v>
          </cell>
          <cell r="B1" t="str">
            <v>Description</v>
          </cell>
        </row>
        <row r="2">
          <cell r="A2">
            <v>10</v>
          </cell>
          <cell r="B2" t="str">
            <v>Documentation</v>
          </cell>
        </row>
        <row r="3">
          <cell r="A3">
            <v>20</v>
          </cell>
          <cell r="B3" t="str">
            <v>Syntax</v>
          </cell>
        </row>
        <row r="4">
          <cell r="A4">
            <v>30</v>
          </cell>
          <cell r="B4" t="str">
            <v>Build, Package</v>
          </cell>
        </row>
        <row r="5">
          <cell r="A5">
            <v>40</v>
          </cell>
          <cell r="B5" t="str">
            <v>Assignment</v>
          </cell>
        </row>
        <row r="6">
          <cell r="A6">
            <v>50</v>
          </cell>
          <cell r="B6" t="str">
            <v>Interface</v>
          </cell>
        </row>
        <row r="7">
          <cell r="A7">
            <v>60</v>
          </cell>
          <cell r="B7" t="str">
            <v>Checking</v>
          </cell>
        </row>
        <row r="8">
          <cell r="A8">
            <v>70</v>
          </cell>
          <cell r="B8" t="str">
            <v>Data</v>
          </cell>
        </row>
        <row r="9">
          <cell r="A9">
            <v>80</v>
          </cell>
          <cell r="B9" t="str">
            <v>Function</v>
          </cell>
        </row>
        <row r="10">
          <cell r="A10">
            <v>90</v>
          </cell>
          <cell r="B10" t="str">
            <v>System</v>
          </cell>
        </row>
        <row r="11">
          <cell r="A11">
            <v>100</v>
          </cell>
          <cell r="B11" t="str">
            <v>Environment</v>
          </cell>
        </row>
        <row r="12">
          <cell r="A12">
            <v>110</v>
          </cell>
          <cell r="B12" t="str">
            <v>Omission</v>
          </cell>
        </row>
        <row r="13">
          <cell r="A13">
            <v>120</v>
          </cell>
          <cell r="B13" t="str">
            <v>Ambiguous</v>
          </cell>
        </row>
        <row r="14">
          <cell r="A14">
            <v>130</v>
          </cell>
          <cell r="B14" t="str">
            <v>Duplicate</v>
          </cell>
        </row>
        <row r="15">
          <cell r="A15">
            <v>140</v>
          </cell>
          <cell r="B15" t="str">
            <v>Unclear</v>
          </cell>
        </row>
        <row r="16">
          <cell r="A16">
            <v>150</v>
          </cell>
          <cell r="B16" t="str">
            <v>Incorrect</v>
          </cell>
        </row>
        <row r="17">
          <cell r="A17">
            <v>160</v>
          </cell>
          <cell r="B17" t="str">
            <v>Inconsistent</v>
          </cell>
        </row>
        <row r="18">
          <cell r="A18">
            <v>170</v>
          </cell>
          <cell r="B18" t="str">
            <v>Extraneous Information</v>
          </cell>
        </row>
        <row r="19">
          <cell r="A19">
            <v>180</v>
          </cell>
          <cell r="B19" t="str">
            <v>Optimizacion</v>
          </cell>
        </row>
      </sheetData>
      <sheetData sheetId="22">
        <row r="1">
          <cell r="A1" t="str">
            <v>Phase</v>
          </cell>
          <cell r="B1" t="str">
            <v>Description</v>
          </cell>
          <cell r="C1" t="str">
            <v>Task Generator
S-System
P-Part
N-None</v>
          </cell>
          <cell r="D1" t="str">
            <v>LOGT Track Time</v>
          </cell>
          <cell r="E1" t="str">
            <v>LOGD Track Defects Injected</v>
          </cell>
        </row>
        <row r="2">
          <cell r="A2" t="str">
            <v>MGMT</v>
          </cell>
          <cell r="B2" t="str">
            <v>Management and Miscellaneous</v>
          </cell>
          <cell r="C2" t="str">
            <v>S</v>
          </cell>
          <cell r="D2" t="str">
            <v>Y</v>
          </cell>
          <cell r="E2" t="str">
            <v>N</v>
          </cell>
        </row>
        <row r="3">
          <cell r="A3" t="str">
            <v>STRAT</v>
          </cell>
          <cell r="B3" t="str">
            <v>Launch and Strategy</v>
          </cell>
          <cell r="C3" t="str">
            <v>S</v>
          </cell>
          <cell r="D3" t="str">
            <v>Y</v>
          </cell>
          <cell r="E3" t="str">
            <v>N</v>
          </cell>
        </row>
        <row r="4">
          <cell r="A4" t="str">
            <v>PLAN</v>
          </cell>
          <cell r="B4" t="str">
            <v>Planning</v>
          </cell>
          <cell r="C4" t="str">
            <v>S</v>
          </cell>
          <cell r="D4" t="str">
            <v>Y</v>
          </cell>
          <cell r="E4" t="str">
            <v>Y</v>
          </cell>
        </row>
        <row r="5">
          <cell r="A5" t="str">
            <v>REQ</v>
          </cell>
          <cell r="B5" t="str">
            <v>Requirements</v>
          </cell>
          <cell r="C5" t="str">
            <v>S</v>
          </cell>
          <cell r="D5" t="str">
            <v>Y</v>
          </cell>
          <cell r="E5" t="str">
            <v>Y</v>
          </cell>
        </row>
        <row r="6">
          <cell r="A6" t="str">
            <v>STP</v>
          </cell>
          <cell r="B6" t="str">
            <v>System Test Plan</v>
          </cell>
          <cell r="C6" t="str">
            <v>S</v>
          </cell>
          <cell r="D6" t="str">
            <v>Y</v>
          </cell>
          <cell r="E6" t="str">
            <v>Y</v>
          </cell>
        </row>
        <row r="7">
          <cell r="A7" t="str">
            <v>REQINSP</v>
          </cell>
          <cell r="B7" t="str">
            <v>REQ Inspection</v>
          </cell>
          <cell r="C7" t="str">
            <v>S</v>
          </cell>
          <cell r="D7" t="str">
            <v>Y</v>
          </cell>
          <cell r="E7" t="str">
            <v>Y</v>
          </cell>
        </row>
        <row r="8">
          <cell r="A8" t="str">
            <v>HLD</v>
          </cell>
          <cell r="B8" t="str">
            <v>High-Level Design</v>
          </cell>
          <cell r="C8" t="str">
            <v>S</v>
          </cell>
          <cell r="D8" t="str">
            <v>Y</v>
          </cell>
          <cell r="E8" t="str">
            <v>Y</v>
          </cell>
        </row>
        <row r="9">
          <cell r="A9" t="str">
            <v>ITP</v>
          </cell>
          <cell r="B9" t="str">
            <v>Integration Test Plan</v>
          </cell>
          <cell r="C9" t="str">
            <v>S</v>
          </cell>
          <cell r="D9" t="str">
            <v>Y</v>
          </cell>
          <cell r="E9" t="str">
            <v>Y</v>
          </cell>
        </row>
        <row r="10">
          <cell r="A10" t="str">
            <v>HLDINSP</v>
          </cell>
          <cell r="B10" t="str">
            <v>HLD Inspection</v>
          </cell>
          <cell r="C10" t="str">
            <v>S</v>
          </cell>
          <cell r="D10" t="str">
            <v>Y</v>
          </cell>
          <cell r="E10" t="str">
            <v>Y</v>
          </cell>
        </row>
        <row r="11">
          <cell r="A11" t="str">
            <v>DLD</v>
          </cell>
          <cell r="B11" t="str">
            <v>Detailed Design</v>
          </cell>
          <cell r="C11" t="str">
            <v>P</v>
          </cell>
          <cell r="D11" t="str">
            <v>Y</v>
          </cell>
          <cell r="E11" t="str">
            <v>Y</v>
          </cell>
        </row>
        <row r="12">
          <cell r="A12" t="str">
            <v>DLDR</v>
          </cell>
          <cell r="B12" t="str">
            <v>DLD Review</v>
          </cell>
          <cell r="C12" t="str">
            <v>P</v>
          </cell>
          <cell r="D12" t="str">
            <v>Y</v>
          </cell>
          <cell r="E12" t="str">
            <v>Y</v>
          </cell>
        </row>
        <row r="13">
          <cell r="A13" t="str">
            <v>TD</v>
          </cell>
          <cell r="B13" t="str">
            <v>Test Development</v>
          </cell>
          <cell r="C13" t="str">
            <v>P</v>
          </cell>
          <cell r="D13" t="str">
            <v>Y</v>
          </cell>
          <cell r="E13" t="str">
            <v>Y</v>
          </cell>
        </row>
        <row r="14">
          <cell r="A14" t="str">
            <v>DLDINSP</v>
          </cell>
          <cell r="B14" t="str">
            <v>DLD Inspection</v>
          </cell>
          <cell r="C14" t="str">
            <v>P</v>
          </cell>
          <cell r="D14" t="str">
            <v>Y</v>
          </cell>
          <cell r="E14" t="str">
            <v>Y</v>
          </cell>
        </row>
        <row r="15">
          <cell r="A15" t="str">
            <v>CODE</v>
          </cell>
          <cell r="B15" t="str">
            <v>Code</v>
          </cell>
          <cell r="C15" t="str">
            <v>P</v>
          </cell>
          <cell r="D15" t="str">
            <v>Y</v>
          </cell>
          <cell r="E15" t="str">
            <v>Y</v>
          </cell>
        </row>
        <row r="16">
          <cell r="A16" t="str">
            <v>CR</v>
          </cell>
          <cell r="B16" t="str">
            <v>Code Review</v>
          </cell>
          <cell r="C16" t="str">
            <v>P</v>
          </cell>
          <cell r="D16" t="str">
            <v>Y</v>
          </cell>
          <cell r="E16" t="str">
            <v>Y</v>
          </cell>
        </row>
        <row r="17">
          <cell r="A17" t="str">
            <v>COMPILE</v>
          </cell>
          <cell r="B17" t="str">
            <v>Compile</v>
          </cell>
          <cell r="C17" t="str">
            <v>P</v>
          </cell>
          <cell r="D17" t="str">
            <v>Y</v>
          </cell>
          <cell r="E17" t="str">
            <v>Y</v>
          </cell>
        </row>
        <row r="18">
          <cell r="A18" t="str">
            <v>CODEINSP</v>
          </cell>
          <cell r="B18" t="str">
            <v>Code Inspection</v>
          </cell>
          <cell r="C18" t="str">
            <v>P</v>
          </cell>
          <cell r="D18" t="str">
            <v>Y</v>
          </cell>
          <cell r="E18" t="str">
            <v>Y</v>
          </cell>
        </row>
        <row r="19">
          <cell r="A19" t="str">
            <v>UT</v>
          </cell>
          <cell r="B19" t="str">
            <v>Unit Test</v>
          </cell>
          <cell r="C19" t="str">
            <v>P</v>
          </cell>
          <cell r="D19" t="str">
            <v>Y</v>
          </cell>
          <cell r="E19" t="str">
            <v>Y</v>
          </cell>
        </row>
        <row r="20">
          <cell r="A20" t="str">
            <v>IT</v>
          </cell>
          <cell r="B20" t="str">
            <v>Build and Integration Test</v>
          </cell>
          <cell r="C20" t="str">
            <v>S</v>
          </cell>
          <cell r="D20" t="str">
            <v>Y</v>
          </cell>
          <cell r="E20" t="str">
            <v>Y</v>
          </cell>
        </row>
        <row r="21">
          <cell r="A21" t="str">
            <v>ST</v>
          </cell>
          <cell r="B21" t="str">
            <v>System Test</v>
          </cell>
          <cell r="C21" t="str">
            <v>S</v>
          </cell>
          <cell r="D21" t="str">
            <v>Y</v>
          </cell>
          <cell r="E21" t="str">
            <v>Y</v>
          </cell>
        </row>
        <row r="22">
          <cell r="A22" t="str">
            <v>DOC</v>
          </cell>
          <cell r="B22" t="str">
            <v>Documentation</v>
          </cell>
          <cell r="C22" t="str">
            <v>S</v>
          </cell>
          <cell r="D22" t="str">
            <v>Y</v>
          </cell>
          <cell r="E22" t="str">
            <v>N</v>
          </cell>
        </row>
        <row r="23">
          <cell r="A23" t="str">
            <v>PM</v>
          </cell>
          <cell r="B23" t="str">
            <v>Postmortem</v>
          </cell>
          <cell r="C23" t="str">
            <v>S</v>
          </cell>
          <cell r="D23" t="str">
            <v>Y</v>
          </cell>
          <cell r="E23" t="str">
            <v>N</v>
          </cell>
        </row>
        <row r="24">
          <cell r="A24" t="str">
            <v>AT</v>
          </cell>
          <cell r="B24" t="str">
            <v>Acceptance Test</v>
          </cell>
          <cell r="C24" t="str">
            <v>N</v>
          </cell>
          <cell r="D24" t="str">
            <v>N</v>
          </cell>
          <cell r="E24" t="str">
            <v>Y</v>
          </cell>
        </row>
        <row r="25">
          <cell r="A25" t="str">
            <v>PL</v>
          </cell>
          <cell r="B25" t="str">
            <v>Product Life</v>
          </cell>
          <cell r="C25" t="str">
            <v>N</v>
          </cell>
          <cell r="D25" t="str">
            <v>N</v>
          </cell>
          <cell r="E25" t="str">
            <v>Y</v>
          </cell>
        </row>
      </sheetData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CDUII MARZO 2017"/>
    </sheetNames>
    <sheetDataSet>
      <sheetData sheetId="0">
        <row r="19">
          <cell r="C19">
            <v>660934</v>
          </cell>
          <cell r="D19">
            <v>1163854</v>
          </cell>
          <cell r="E19">
            <v>298402</v>
          </cell>
          <cell r="K19">
            <v>0.94627864757268387</v>
          </cell>
        </row>
        <row r="137">
          <cell r="C137">
            <v>23992</v>
          </cell>
          <cell r="D137">
            <v>79365</v>
          </cell>
          <cell r="E137">
            <v>19254</v>
          </cell>
          <cell r="H137">
            <v>715</v>
          </cell>
          <cell r="I137">
            <v>1016</v>
          </cell>
          <cell r="J137">
            <v>758</v>
          </cell>
        </row>
        <row r="255">
          <cell r="C255">
            <v>636941</v>
          </cell>
          <cell r="D255">
            <v>1084489</v>
          </cell>
          <cell r="E255">
            <v>279148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Q60"/>
  <sheetViews>
    <sheetView showGridLines="0" view="pageBreakPreview" zoomScaleNormal="100" zoomScaleSheetLayoutView="100" workbookViewId="0"/>
  </sheetViews>
  <sheetFormatPr baseColWidth="10" defaultRowHeight="12.75" x14ac:dyDescent="0.2"/>
  <cols>
    <col min="1" max="1" width="25.85546875" customWidth="1"/>
    <col min="2" max="2" width="14" customWidth="1"/>
    <col min="4" max="4" width="4.85546875" customWidth="1"/>
    <col min="5" max="5" width="23.42578125" bestFit="1" customWidth="1"/>
    <col min="6" max="6" width="6.140625" customWidth="1"/>
    <col min="7" max="7" width="6.42578125" bestFit="1" customWidth="1"/>
    <col min="8" max="8" width="5.28515625" bestFit="1" customWidth="1"/>
    <col min="9" max="9" width="4.42578125" bestFit="1" customWidth="1"/>
    <col min="10" max="10" width="10" bestFit="1" customWidth="1"/>
    <col min="11" max="11" width="4.5703125" bestFit="1" customWidth="1"/>
    <col min="12" max="12" width="4.140625" bestFit="1" customWidth="1"/>
    <col min="13" max="13" width="6" bestFit="1" customWidth="1"/>
    <col min="14" max="14" width="8.7109375" bestFit="1" customWidth="1"/>
    <col min="15" max="15" width="6.5703125" bestFit="1" customWidth="1"/>
    <col min="16" max="16" width="8.28515625" bestFit="1" customWidth="1"/>
    <col min="17" max="17" width="7.7109375" bestFit="1" customWidth="1"/>
  </cols>
  <sheetData>
    <row r="1" spans="1:6" x14ac:dyDescent="0.2">
      <c r="A1" t="s">
        <v>46</v>
      </c>
      <c r="B1" s="36">
        <v>42856</v>
      </c>
    </row>
    <row r="2" spans="1:6" x14ac:dyDescent="0.2">
      <c r="A2" s="25" t="s">
        <v>70</v>
      </c>
      <c r="B2" s="37">
        <v>744</v>
      </c>
    </row>
    <row r="3" spans="1:6" x14ac:dyDescent="0.2">
      <c r="A3" t="s">
        <v>47</v>
      </c>
      <c r="B3" s="38" t="s">
        <v>79</v>
      </c>
    </row>
    <row r="4" spans="1:6" x14ac:dyDescent="0.2">
      <c r="A4" t="s">
        <v>48</v>
      </c>
      <c r="B4" s="38" t="s">
        <v>80</v>
      </c>
    </row>
    <row r="5" spans="1:6" x14ac:dyDescent="0.2">
      <c r="A5" t="s">
        <v>49</v>
      </c>
      <c r="B5" s="38" t="s">
        <v>81</v>
      </c>
    </row>
    <row r="6" spans="1:6" x14ac:dyDescent="0.2">
      <c r="A6" t="s">
        <v>27</v>
      </c>
      <c r="B6" s="38" t="s">
        <v>82</v>
      </c>
    </row>
    <row r="7" spans="1:6" x14ac:dyDescent="0.2">
      <c r="A7" s="25" t="s">
        <v>85</v>
      </c>
      <c r="B7" s="40">
        <f>SUM(B10:B12)</f>
        <v>2123190</v>
      </c>
      <c r="C7" t="s">
        <v>52</v>
      </c>
      <c r="E7" s="16"/>
      <c r="F7" t="s">
        <v>54</v>
      </c>
    </row>
    <row r="8" spans="1:6" x14ac:dyDescent="0.2">
      <c r="A8" s="25" t="s">
        <v>20</v>
      </c>
      <c r="B8" s="39" t="s">
        <v>93</v>
      </c>
      <c r="E8" s="2"/>
      <c r="F8" t="s">
        <v>36</v>
      </c>
    </row>
    <row r="9" spans="1:6" x14ac:dyDescent="0.2">
      <c r="A9" s="25" t="s">
        <v>86</v>
      </c>
      <c r="B9" s="37">
        <v>2500</v>
      </c>
      <c r="C9" t="s">
        <v>53</v>
      </c>
      <c r="E9" s="34"/>
      <c r="F9" t="s">
        <v>87</v>
      </c>
    </row>
    <row r="10" spans="1:6" x14ac:dyDescent="0.2">
      <c r="A10" s="17" t="s">
        <v>10</v>
      </c>
      <c r="B10" s="41">
        <f>'[2]RESUMEN CDUII MARZO 2017'!$E$19</f>
        <v>298402</v>
      </c>
      <c r="C10" s="16" t="s">
        <v>52</v>
      </c>
    </row>
    <row r="11" spans="1:6" x14ac:dyDescent="0.2">
      <c r="A11" s="17" t="s">
        <v>13</v>
      </c>
      <c r="B11" s="41">
        <f>'[2]RESUMEN CDUII MARZO 2017'!$D$19</f>
        <v>1163854</v>
      </c>
      <c r="C11" s="16" t="s">
        <v>52</v>
      </c>
    </row>
    <row r="12" spans="1:6" x14ac:dyDescent="0.2">
      <c r="A12" s="17" t="s">
        <v>11</v>
      </c>
      <c r="B12" s="41">
        <f>'[2]RESUMEN CDUII MARZO 2017'!$C$19</f>
        <v>660934</v>
      </c>
      <c r="C12" s="16" t="s">
        <v>52</v>
      </c>
    </row>
    <row r="13" spans="1:6" x14ac:dyDescent="0.2">
      <c r="A13" s="16" t="s">
        <v>44</v>
      </c>
      <c r="B13" s="29">
        <v>0</v>
      </c>
      <c r="C13" s="16" t="s">
        <v>53</v>
      </c>
    </row>
    <row r="14" spans="1:6" x14ac:dyDescent="0.2">
      <c r="A14" s="16" t="s">
        <v>43</v>
      </c>
      <c r="B14" s="29">
        <v>0</v>
      </c>
      <c r="C14" s="16" t="s">
        <v>52</v>
      </c>
    </row>
    <row r="15" spans="1:6" x14ac:dyDescent="0.2">
      <c r="A15" s="16" t="s">
        <v>50</v>
      </c>
      <c r="B15" s="29">
        <v>0</v>
      </c>
      <c r="C15" s="16"/>
    </row>
    <row r="16" spans="1:6" x14ac:dyDescent="0.2">
      <c r="A16" s="17" t="s">
        <v>57</v>
      </c>
      <c r="B16" s="42">
        <v>5821.6533203125</v>
      </c>
      <c r="C16" s="16" t="s">
        <v>53</v>
      </c>
    </row>
    <row r="17" spans="1:17" x14ac:dyDescent="0.2">
      <c r="A17" s="17" t="s">
        <v>18</v>
      </c>
      <c r="B17" s="42">
        <v>6309.54345703125</v>
      </c>
      <c r="C17" s="16" t="s">
        <v>53</v>
      </c>
    </row>
    <row r="18" spans="1:17" x14ac:dyDescent="0.2">
      <c r="A18" s="17" t="s">
        <v>19</v>
      </c>
      <c r="B18" s="42">
        <v>5814.67626953125</v>
      </c>
      <c r="C18" s="16" t="s">
        <v>53</v>
      </c>
    </row>
    <row r="19" spans="1:17" x14ac:dyDescent="0.2">
      <c r="A19" s="28" t="s">
        <v>31</v>
      </c>
      <c r="B19" s="43">
        <f>'[2]RESUMEN CDUII MARZO 2017'!$K$19</f>
        <v>0.94627864757268387</v>
      </c>
      <c r="C19" s="16"/>
    </row>
    <row r="20" spans="1:17" x14ac:dyDescent="0.2">
      <c r="A20" s="17" t="s">
        <v>62</v>
      </c>
      <c r="B20" s="44">
        <f>ROUNDUP(B16+($B$59*MAX(B17-B16,0))+($B$60*MAX(B18-MAX(B16,B17),0)),0)</f>
        <v>5920</v>
      </c>
      <c r="C20" s="16" t="s">
        <v>53</v>
      </c>
      <c r="E20" s="1"/>
      <c r="F20" s="1" t="s">
        <v>101</v>
      </c>
      <c r="G20" s="1" t="s">
        <v>102</v>
      </c>
      <c r="H20" s="1" t="s">
        <v>103</v>
      </c>
      <c r="I20" s="1" t="s">
        <v>104</v>
      </c>
      <c r="J20" s="1" t="s">
        <v>105</v>
      </c>
      <c r="K20" s="1" t="s">
        <v>106</v>
      </c>
      <c r="L20" s="1" t="s">
        <v>107</v>
      </c>
      <c r="M20" s="1" t="s">
        <v>108</v>
      </c>
      <c r="N20" s="1" t="s">
        <v>109</v>
      </c>
      <c r="O20" s="1" t="s">
        <v>110</v>
      </c>
      <c r="P20" s="1" t="s">
        <v>111</v>
      </c>
      <c r="Q20" s="1" t="s">
        <v>112</v>
      </c>
    </row>
    <row r="21" spans="1:17" x14ac:dyDescent="0.2">
      <c r="A21" s="17" t="s">
        <v>63</v>
      </c>
      <c r="B21" s="44">
        <f>B20</f>
        <v>5920</v>
      </c>
      <c r="C21" s="16" t="s">
        <v>53</v>
      </c>
      <c r="E21" s="1" t="s">
        <v>88</v>
      </c>
      <c r="F21" s="35">
        <v>0</v>
      </c>
      <c r="G21" s="35">
        <v>0</v>
      </c>
      <c r="H21" s="35">
        <v>0</v>
      </c>
      <c r="I21" s="35">
        <v>0</v>
      </c>
      <c r="J21" s="35">
        <f>B34+B35+B36</f>
        <v>2000578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</row>
    <row r="22" spans="1:17" x14ac:dyDescent="0.2">
      <c r="A22" s="16" t="s">
        <v>51</v>
      </c>
      <c r="B22" s="38">
        <v>66</v>
      </c>
      <c r="C22" s="16"/>
      <c r="E22" s="1" t="s">
        <v>29</v>
      </c>
      <c r="F22" s="35">
        <v>0</v>
      </c>
      <c r="G22" s="35">
        <v>0</v>
      </c>
      <c r="H22" s="35">
        <v>0</v>
      </c>
      <c r="I22" s="35">
        <v>0</v>
      </c>
      <c r="J22" s="35">
        <f>B23+B24+B25</f>
        <v>122611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</row>
    <row r="23" spans="1:17" x14ac:dyDescent="0.2">
      <c r="A23" s="4" t="s">
        <v>10</v>
      </c>
      <c r="B23" s="41">
        <f>'[2]RESUMEN CDUII MARZO 2017'!$E$137</f>
        <v>19254</v>
      </c>
      <c r="C23" s="2" t="s">
        <v>52</v>
      </c>
      <c r="E23" s="1" t="s">
        <v>89</v>
      </c>
      <c r="F23" s="35">
        <v>0</v>
      </c>
      <c r="G23" s="35">
        <v>0</v>
      </c>
      <c r="H23" s="35">
        <v>0</v>
      </c>
      <c r="I23" s="35">
        <v>0</v>
      </c>
      <c r="J23" s="35"/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</row>
    <row r="24" spans="1:17" x14ac:dyDescent="0.2">
      <c r="A24" s="4" t="s">
        <v>13</v>
      </c>
      <c r="B24" s="41">
        <f>'[2]RESUMEN CDUII MARZO 2017'!$D$137</f>
        <v>79365</v>
      </c>
      <c r="C24" s="2" t="s">
        <v>52</v>
      </c>
      <c r="E24" s="1" t="s">
        <v>30</v>
      </c>
      <c r="F24" s="35">
        <v>0</v>
      </c>
      <c r="G24" s="35">
        <v>0</v>
      </c>
      <c r="H24" s="35">
        <v>0</v>
      </c>
      <c r="I24" s="35">
        <v>0</v>
      </c>
      <c r="J24" s="35"/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</row>
    <row r="25" spans="1:17" x14ac:dyDescent="0.2">
      <c r="A25" s="4" t="s">
        <v>11</v>
      </c>
      <c r="B25" s="41">
        <f>'[2]RESUMEN CDUII MARZO 2017'!$C$137</f>
        <v>23992</v>
      </c>
      <c r="C25" s="2" t="s">
        <v>52</v>
      </c>
    </row>
    <row r="26" spans="1:17" x14ac:dyDescent="0.2">
      <c r="A26" s="2" t="s">
        <v>44</v>
      </c>
      <c r="B26" s="30">
        <v>0</v>
      </c>
      <c r="C26" s="2" t="s">
        <v>53</v>
      </c>
      <c r="E26" s="1" t="s">
        <v>87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">
      <c r="A27" s="2" t="s">
        <v>43</v>
      </c>
      <c r="B27" s="30">
        <v>0</v>
      </c>
      <c r="C27" s="2" t="s">
        <v>52</v>
      </c>
      <c r="E27" s="1" t="s">
        <v>33</v>
      </c>
      <c r="F27" s="35">
        <v>0</v>
      </c>
      <c r="G27" s="35">
        <v>0</v>
      </c>
      <c r="H27" s="35">
        <v>0</v>
      </c>
      <c r="I27" s="35">
        <v>0</v>
      </c>
      <c r="J27" s="35">
        <f>B34</f>
        <v>279148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</row>
    <row r="28" spans="1:17" x14ac:dyDescent="0.2">
      <c r="A28" s="4" t="s">
        <v>57</v>
      </c>
      <c r="B28" s="42">
        <f>'[2]RESUMEN CDUII MARZO 2017'!$J$137</f>
        <v>758</v>
      </c>
      <c r="C28" s="2" t="s">
        <v>53</v>
      </c>
      <c r="E28" s="1" t="s">
        <v>34</v>
      </c>
      <c r="F28" s="35">
        <v>0</v>
      </c>
      <c r="G28" s="35">
        <v>0</v>
      </c>
      <c r="H28" s="35">
        <v>0</v>
      </c>
      <c r="I28" s="35">
        <v>0</v>
      </c>
      <c r="J28" s="35">
        <f t="shared" ref="J28:J29" si="0">B35</f>
        <v>1084489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</row>
    <row r="29" spans="1:17" x14ac:dyDescent="0.2">
      <c r="A29" s="4" t="s">
        <v>18</v>
      </c>
      <c r="B29" s="42">
        <f>'[2]RESUMEN CDUII MARZO 2017'!$I$137</f>
        <v>1016</v>
      </c>
      <c r="C29" s="2" t="s">
        <v>53</v>
      </c>
      <c r="E29" s="1" t="s">
        <v>35</v>
      </c>
      <c r="F29" s="35">
        <v>0</v>
      </c>
      <c r="G29" s="35">
        <v>0</v>
      </c>
      <c r="H29" s="35">
        <v>0</v>
      </c>
      <c r="I29" s="35">
        <v>0</v>
      </c>
      <c r="J29" s="35">
        <f t="shared" si="0"/>
        <v>636941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</row>
    <row r="30" spans="1:17" x14ac:dyDescent="0.2">
      <c r="A30" s="4" t="s">
        <v>19</v>
      </c>
      <c r="B30" s="42">
        <f>'[2]RESUMEN CDUII MARZO 2017'!$H$137</f>
        <v>715</v>
      </c>
      <c r="C30" s="2" t="s">
        <v>53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">
      <c r="A31" s="4" t="s">
        <v>62</v>
      </c>
      <c r="B31" s="44">
        <f>ROUNDUP(B28+($B$59*MAX(B29-B28,0))+($B$60*MAX(B30-MAX(B28,B29),0)),0)</f>
        <v>810</v>
      </c>
      <c r="C31" s="2" t="s">
        <v>53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">
      <c r="A32" s="4" t="s">
        <v>63</v>
      </c>
      <c r="B32" s="44">
        <f>B31</f>
        <v>810</v>
      </c>
      <c r="C32" s="2" t="s">
        <v>53</v>
      </c>
      <c r="E32" s="60" t="s">
        <v>36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">
      <c r="A33" s="4" t="s">
        <v>56</v>
      </c>
      <c r="B33" s="45">
        <v>0</v>
      </c>
      <c r="C33" s="2"/>
      <c r="E33" s="1" t="s">
        <v>33</v>
      </c>
      <c r="F33" s="35">
        <v>0</v>
      </c>
      <c r="G33" s="35">
        <v>0</v>
      </c>
      <c r="H33" s="35">
        <v>0</v>
      </c>
      <c r="I33" s="35">
        <v>0</v>
      </c>
      <c r="J33" s="35">
        <f>B23</f>
        <v>19254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</row>
    <row r="34" spans="1:17" x14ac:dyDescent="0.2">
      <c r="A34" s="33" t="s">
        <v>10</v>
      </c>
      <c r="B34" s="41">
        <f>'[2]RESUMEN CDUII MARZO 2017'!$E$255</f>
        <v>279148</v>
      </c>
      <c r="C34" s="34" t="s">
        <v>52</v>
      </c>
      <c r="E34" s="1" t="s">
        <v>34</v>
      </c>
      <c r="F34" s="35">
        <v>0</v>
      </c>
      <c r="G34" s="35">
        <v>0</v>
      </c>
      <c r="H34" s="35">
        <v>0</v>
      </c>
      <c r="I34" s="35">
        <v>0</v>
      </c>
      <c r="J34" s="35">
        <f t="shared" ref="J34:J35" si="1">B24</f>
        <v>79365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</row>
    <row r="35" spans="1:17" x14ac:dyDescent="0.2">
      <c r="A35" s="33" t="s">
        <v>13</v>
      </c>
      <c r="B35" s="41">
        <f>'[2]RESUMEN CDUII MARZO 2017'!$D$255</f>
        <v>1084489</v>
      </c>
      <c r="C35" s="34" t="s">
        <v>52</v>
      </c>
      <c r="E35" s="1" t="s">
        <v>35</v>
      </c>
      <c r="F35" s="35">
        <v>0</v>
      </c>
      <c r="G35" s="35">
        <v>0</v>
      </c>
      <c r="H35" s="35">
        <v>0</v>
      </c>
      <c r="I35" s="35">
        <v>0</v>
      </c>
      <c r="J35" s="35">
        <f t="shared" si="1"/>
        <v>23992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</row>
    <row r="36" spans="1:17" x14ac:dyDescent="0.2">
      <c r="A36" s="33" t="s">
        <v>11</v>
      </c>
      <c r="B36" s="41">
        <f>'[2]RESUMEN CDUII MARZO 2017'!$C$255</f>
        <v>636941</v>
      </c>
      <c r="C36" s="34" t="s">
        <v>52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">
      <c r="A37" s="34" t="s">
        <v>45</v>
      </c>
      <c r="B37" s="46">
        <f>B34</f>
        <v>279148</v>
      </c>
      <c r="C37" s="34" t="s">
        <v>53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">
      <c r="A38" s="33" t="s">
        <v>32</v>
      </c>
      <c r="B38" s="47">
        <f>ROUNDUP(B20-B31,0)</f>
        <v>5110</v>
      </c>
      <c r="C38" s="34" t="s">
        <v>53</v>
      </c>
      <c r="E38" s="61" t="s">
        <v>87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">
      <c r="A39" s="31" t="s">
        <v>21</v>
      </c>
      <c r="B39" s="48" t="s">
        <v>94</v>
      </c>
      <c r="C39" s="3" t="s">
        <v>58</v>
      </c>
      <c r="E39" s="1" t="s">
        <v>7</v>
      </c>
      <c r="F39" s="35">
        <v>0</v>
      </c>
      <c r="G39" s="35">
        <v>0</v>
      </c>
      <c r="H39" s="35">
        <v>0</v>
      </c>
      <c r="I39" s="35">
        <v>0</v>
      </c>
      <c r="J39" s="35">
        <f>$B$38</f>
        <v>5110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</row>
    <row r="40" spans="1:17" x14ac:dyDescent="0.2">
      <c r="A40" s="31" t="s">
        <v>24</v>
      </c>
      <c r="B40" s="48" t="s">
        <v>94</v>
      </c>
      <c r="C40" s="3" t="s">
        <v>58</v>
      </c>
      <c r="E40" s="1" t="s">
        <v>8</v>
      </c>
      <c r="F40" s="35">
        <v>0</v>
      </c>
      <c r="G40" s="35">
        <v>0</v>
      </c>
      <c r="H40" s="35">
        <v>0</v>
      </c>
      <c r="I40" s="35">
        <v>0</v>
      </c>
      <c r="J40" s="35">
        <f t="shared" ref="J40:J41" si="2">$B$38</f>
        <v>5110</v>
      </c>
      <c r="K40" s="35">
        <v>0</v>
      </c>
      <c r="L40" s="35">
        <v>0</v>
      </c>
      <c r="M40" s="35">
        <v>0</v>
      </c>
      <c r="N40" s="35">
        <v>0</v>
      </c>
      <c r="O40" s="35">
        <v>0</v>
      </c>
      <c r="P40" s="35">
        <v>0</v>
      </c>
      <c r="Q40" s="35">
        <v>0</v>
      </c>
    </row>
    <row r="41" spans="1:17" x14ac:dyDescent="0.2">
      <c r="A41" s="31" t="s">
        <v>25</v>
      </c>
      <c r="B41" s="49" t="s">
        <v>94</v>
      </c>
      <c r="C41" s="3" t="s">
        <v>58</v>
      </c>
      <c r="E41" s="1" t="s">
        <v>9</v>
      </c>
      <c r="F41" s="35">
        <v>0</v>
      </c>
      <c r="G41" s="35">
        <v>0</v>
      </c>
      <c r="H41" s="35">
        <v>0</v>
      </c>
      <c r="I41" s="35">
        <v>0</v>
      </c>
      <c r="J41" s="35">
        <f t="shared" si="2"/>
        <v>5110</v>
      </c>
      <c r="K41" s="35">
        <v>0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</row>
    <row r="42" spans="1:17" x14ac:dyDescent="0.2">
      <c r="A42" s="32" t="s">
        <v>14</v>
      </c>
      <c r="B42" s="48" t="s">
        <v>94</v>
      </c>
      <c r="C42" s="3" t="s">
        <v>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">
      <c r="A43" s="32" t="s">
        <v>68</v>
      </c>
      <c r="B43" s="50">
        <v>6.8768999999999997E-2</v>
      </c>
      <c r="C43" s="3" t="s">
        <v>58</v>
      </c>
      <c r="E43" s="1"/>
      <c r="F43" s="1"/>
      <c r="G43" s="1"/>
      <c r="H43" s="1"/>
      <c r="I43" s="56"/>
      <c r="J43" s="1"/>
      <c r="K43" s="1"/>
      <c r="L43" s="1"/>
      <c r="M43" s="1"/>
      <c r="N43" s="1"/>
      <c r="O43" s="1"/>
      <c r="P43" s="1"/>
      <c r="Q43" s="1"/>
    </row>
    <row r="44" spans="1:17" x14ac:dyDescent="0.2">
      <c r="A44" s="32" t="s">
        <v>69</v>
      </c>
      <c r="B44" s="51">
        <v>71.712822599999996</v>
      </c>
      <c r="C44" s="3" t="s">
        <v>59</v>
      </c>
      <c r="E44" s="1" t="s">
        <v>36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">
      <c r="A45" t="s">
        <v>37</v>
      </c>
      <c r="B45" s="52">
        <v>4.3000000000000038E-2</v>
      </c>
      <c r="E45" s="1" t="s">
        <v>7</v>
      </c>
      <c r="F45" s="35">
        <v>0</v>
      </c>
      <c r="G45" s="35">
        <v>0</v>
      </c>
      <c r="H45" s="35">
        <v>0</v>
      </c>
      <c r="I45" s="35">
        <v>0</v>
      </c>
      <c r="J45" s="35">
        <f>B28</f>
        <v>758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</row>
    <row r="46" spans="1:17" x14ac:dyDescent="0.2">
      <c r="A46" t="s">
        <v>38</v>
      </c>
      <c r="B46" s="52">
        <v>4.500000000000004E-2</v>
      </c>
      <c r="E46" s="1" t="s">
        <v>8</v>
      </c>
      <c r="F46" s="35">
        <v>0</v>
      </c>
      <c r="G46" s="35">
        <v>0</v>
      </c>
      <c r="H46" s="35">
        <v>0</v>
      </c>
      <c r="I46" s="35">
        <v>0</v>
      </c>
      <c r="J46" s="35">
        <f t="shared" ref="J46:J47" si="3">B29</f>
        <v>1016</v>
      </c>
      <c r="K46" s="35">
        <v>0</v>
      </c>
      <c r="L46" s="35">
        <v>0</v>
      </c>
      <c r="M46" s="35">
        <v>0</v>
      </c>
      <c r="N46" s="35">
        <v>0</v>
      </c>
      <c r="O46" s="35">
        <v>0</v>
      </c>
      <c r="P46" s="35">
        <v>0</v>
      </c>
      <c r="Q46" s="35">
        <v>0</v>
      </c>
    </row>
    <row r="47" spans="1:17" x14ac:dyDescent="0.2">
      <c r="A47" t="s">
        <v>39</v>
      </c>
      <c r="B47" s="52">
        <v>9.9999999999999978E-2</v>
      </c>
      <c r="E47" s="1" t="s">
        <v>9</v>
      </c>
      <c r="F47" s="35">
        <v>0</v>
      </c>
      <c r="G47" s="35">
        <v>0</v>
      </c>
      <c r="H47" s="35">
        <v>0</v>
      </c>
      <c r="I47" s="35">
        <v>0</v>
      </c>
      <c r="J47" s="35">
        <f t="shared" si="3"/>
        <v>715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</row>
    <row r="48" spans="1:17" x14ac:dyDescent="0.2">
      <c r="A48" t="s">
        <v>40</v>
      </c>
      <c r="B48" s="52">
        <v>9.9999999999999978E-2</v>
      </c>
    </row>
    <row r="49" spans="1:3" x14ac:dyDescent="0.2">
      <c r="A49" t="s">
        <v>71</v>
      </c>
      <c r="B49" s="53">
        <v>0</v>
      </c>
    </row>
    <row r="50" spans="1:3" x14ac:dyDescent="0.2">
      <c r="A50" t="s">
        <v>72</v>
      </c>
      <c r="B50" s="53">
        <v>0</v>
      </c>
    </row>
    <row r="51" spans="1:3" x14ac:dyDescent="0.2">
      <c r="A51" t="s">
        <v>73</v>
      </c>
      <c r="B51" s="54">
        <v>1</v>
      </c>
    </row>
    <row r="52" spans="1:3" x14ac:dyDescent="0.2">
      <c r="A52" t="s">
        <v>74</v>
      </c>
      <c r="B52" s="54">
        <v>0.15</v>
      </c>
    </row>
    <row r="53" spans="1:3" x14ac:dyDescent="0.2">
      <c r="A53" t="s">
        <v>75</v>
      </c>
      <c r="B53" s="54">
        <v>0</v>
      </c>
    </row>
    <row r="54" spans="1:3" x14ac:dyDescent="0.2">
      <c r="A54" t="s">
        <v>76</v>
      </c>
      <c r="B54" s="54">
        <v>0.5</v>
      </c>
    </row>
    <row r="55" spans="1:3" x14ac:dyDescent="0.2">
      <c r="A55" t="s">
        <v>77</v>
      </c>
      <c r="B55" s="55" t="s">
        <v>83</v>
      </c>
    </row>
    <row r="56" spans="1:3" x14ac:dyDescent="0.2">
      <c r="A56" t="s">
        <v>66</v>
      </c>
      <c r="B56" s="54">
        <v>0</v>
      </c>
      <c r="C56" t="s">
        <v>1</v>
      </c>
    </row>
    <row r="57" spans="1:3" x14ac:dyDescent="0.2">
      <c r="A57" t="s">
        <v>67</v>
      </c>
      <c r="B57" s="27" t="e">
        <f>'Anexo Cargos'!G101</f>
        <v>#VALUE!</v>
      </c>
      <c r="C57" t="s">
        <v>1</v>
      </c>
    </row>
    <row r="58" spans="1:3" x14ac:dyDescent="0.2">
      <c r="A58" t="s">
        <v>78</v>
      </c>
      <c r="B58" s="54">
        <v>0</v>
      </c>
      <c r="C58" t="s">
        <v>1</v>
      </c>
    </row>
    <row r="59" spans="1:3" x14ac:dyDescent="0.2">
      <c r="A59" s="57" t="s">
        <v>99</v>
      </c>
      <c r="B59" s="58">
        <v>0.2</v>
      </c>
    </row>
    <row r="60" spans="1:3" ht="15" x14ac:dyDescent="0.35">
      <c r="A60" s="57" t="s">
        <v>100</v>
      </c>
      <c r="B60" s="59">
        <v>0.1</v>
      </c>
    </row>
  </sheetData>
  <phoneticPr fontId="2" type="noConversion"/>
  <pageMargins left="0.75" right="0.75" top="1" bottom="1" header="0" footer="0"/>
  <pageSetup scale="35" orientation="portrait" horizontalDpi="1200" verticalDpi="1200" r:id="rId1"/>
  <headerFooter alignWithMargins="0"/>
  <colBreaks count="1" manualBreakCount="1">
    <brk id="4" max="6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3:N137"/>
  <sheetViews>
    <sheetView showGridLines="0" tabSelected="1" view="pageLayout" topLeftCell="B94" zoomScale="70" zoomScaleNormal="100" zoomScaleSheetLayoutView="130" zoomScalePageLayoutView="70" workbookViewId="0">
      <selection activeCell="R30" sqref="R30"/>
    </sheetView>
  </sheetViews>
  <sheetFormatPr baseColWidth="10" defaultColWidth="8.85546875" defaultRowHeight="12.75" x14ac:dyDescent="0.2"/>
  <cols>
    <col min="1" max="1" width="8.85546875" hidden="1" customWidth="1"/>
    <col min="2" max="2" width="1.42578125" customWidth="1"/>
    <col min="3" max="3" width="5.7109375" customWidth="1"/>
    <col min="4" max="4" width="16.5703125" customWidth="1"/>
    <col min="5" max="5" width="13.28515625" customWidth="1"/>
    <col min="6" max="6" width="14.7109375" customWidth="1"/>
    <col min="7" max="7" width="16.7109375" customWidth="1"/>
    <col min="8" max="8" width="24.140625" customWidth="1"/>
    <col min="9" max="9" width="25.85546875" customWidth="1"/>
    <col min="10" max="10" width="24.85546875" customWidth="1"/>
    <col min="11" max="11" width="6.28515625" customWidth="1"/>
    <col min="12" max="12" width="13" customWidth="1"/>
    <col min="13" max="13" width="7.7109375" customWidth="1"/>
    <col min="14" max="14" width="12.140625" customWidth="1"/>
    <col min="15" max="15" width="15" bestFit="1" customWidth="1"/>
    <col min="16" max="17" width="8.85546875" customWidth="1"/>
    <col min="18" max="18" width="15.42578125" customWidth="1"/>
  </cols>
  <sheetData>
    <row r="3" spans="2:14" x14ac:dyDescent="0.2">
      <c r="G3" t="s">
        <v>113</v>
      </c>
    </row>
    <row r="4" spans="2:14" ht="15" x14ac:dyDescent="0.2">
      <c r="J4" s="62"/>
      <c r="K4" s="155" t="s">
        <v>3</v>
      </c>
      <c r="L4" s="159">
        <f>Datos!B1</f>
        <v>42856</v>
      </c>
      <c r="M4" s="159"/>
    </row>
    <row r="5" spans="2:14" x14ac:dyDescent="0.2">
      <c r="I5" s="5"/>
      <c r="L5" s="6"/>
    </row>
    <row r="9" spans="2:14" ht="15" x14ac:dyDescent="0.2">
      <c r="C9" s="157" t="s">
        <v>4</v>
      </c>
      <c r="I9" s="157" t="s">
        <v>5</v>
      </c>
    </row>
    <row r="10" spans="2:14" ht="15" customHeight="1" x14ac:dyDescent="0.2">
      <c r="C10" s="62" t="s">
        <v>84</v>
      </c>
      <c r="E10" s="62"/>
      <c r="F10" s="62"/>
      <c r="G10" s="62"/>
      <c r="H10" s="63"/>
      <c r="I10" s="161" t="str">
        <f>Datos!B3&amp;"
"&amp;Datos!B4&amp;"
"&amp;Datos!B5&amp;"
"&amp;Datos!B6</f>
        <v>San Luis Metal Forming S.A. de C.V. ( Planta San Luis Potosi)
FRANKFURT , No. 201 , LOGISTIK 
SAN LUIS POTOSI, San Luis Potosí, San Luis Potosí, C.P. 79526
SLM101222EI4</v>
      </c>
      <c r="J10" s="161"/>
      <c r="K10" s="161"/>
      <c r="L10" s="161"/>
      <c r="M10" s="161"/>
      <c r="N10" s="161"/>
    </row>
    <row r="11" spans="2:14" ht="15" x14ac:dyDescent="0.2">
      <c r="C11" s="62" t="s">
        <v>98</v>
      </c>
      <c r="E11" s="62"/>
      <c r="F11" s="62"/>
      <c r="G11" s="62"/>
      <c r="H11" s="63"/>
      <c r="I11" s="161"/>
      <c r="J11" s="161"/>
      <c r="K11" s="161"/>
      <c r="L11" s="161"/>
      <c r="M11" s="161"/>
      <c r="N11" s="161"/>
    </row>
    <row r="12" spans="2:14" ht="15" x14ac:dyDescent="0.2">
      <c r="C12" s="62" t="s">
        <v>95</v>
      </c>
      <c r="E12" s="62"/>
      <c r="F12" s="62"/>
      <c r="G12" s="62"/>
      <c r="H12" s="63"/>
      <c r="I12" s="161"/>
      <c r="J12" s="161"/>
      <c r="K12" s="161"/>
      <c r="L12" s="161"/>
      <c r="M12" s="161"/>
      <c r="N12" s="161"/>
    </row>
    <row r="13" spans="2:14" ht="15" x14ac:dyDescent="0.2">
      <c r="C13" s="62" t="s">
        <v>96</v>
      </c>
      <c r="E13" s="62"/>
      <c r="F13" s="62"/>
      <c r="G13" s="62"/>
      <c r="H13" s="63"/>
      <c r="I13" s="161"/>
      <c r="J13" s="161"/>
      <c r="K13" s="161"/>
      <c r="L13" s="161"/>
      <c r="M13" s="161"/>
      <c r="N13" s="161"/>
    </row>
    <row r="14" spans="2:14" ht="15" x14ac:dyDescent="0.2">
      <c r="C14" s="62" t="s">
        <v>97</v>
      </c>
      <c r="E14" s="62"/>
      <c r="F14" s="62"/>
      <c r="G14" s="62"/>
      <c r="H14" s="63"/>
      <c r="I14" s="161"/>
      <c r="J14" s="161"/>
      <c r="K14" s="161"/>
      <c r="L14" s="161"/>
      <c r="M14" s="161"/>
      <c r="N14" s="161"/>
    </row>
    <row r="15" spans="2:14" x14ac:dyDescent="0.2">
      <c r="H15" s="63"/>
      <c r="I15" s="63"/>
      <c r="J15" s="63"/>
      <c r="K15" s="63"/>
      <c r="L15" s="63"/>
      <c r="M15" s="63"/>
      <c r="N15" s="63"/>
    </row>
    <row r="16" spans="2:14" s="7" customFormat="1" ht="19.149999999999999" customHeight="1" thickBot="1" x14ac:dyDescent="0.25">
      <c r="B16" s="77"/>
      <c r="C16" s="156" t="str">
        <f>"Componentes de la Facturación de Energía Eléctrica"</f>
        <v>Componentes de la Facturación de Energía Eléctrica</v>
      </c>
      <c r="D16" s="106"/>
      <c r="E16" s="106"/>
      <c r="F16" s="106"/>
      <c r="G16" s="106"/>
      <c r="H16" s="105"/>
      <c r="I16" s="106"/>
      <c r="J16" s="106"/>
      <c r="K16" s="106"/>
      <c r="L16" s="106"/>
      <c r="M16" s="106"/>
      <c r="N16" s="106"/>
    </row>
    <row r="17" spans="2:14" ht="7.15" customHeight="1" thickTop="1" x14ac:dyDescent="0.2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2:14" ht="14.25" x14ac:dyDescent="0.2">
      <c r="B18" s="14"/>
      <c r="C18" s="68"/>
      <c r="D18" s="69"/>
      <c r="E18" s="69"/>
      <c r="F18" s="69"/>
      <c r="G18" s="107"/>
      <c r="H18" s="69"/>
      <c r="I18" s="69"/>
      <c r="J18" s="69"/>
      <c r="K18" s="69"/>
      <c r="L18" s="108"/>
      <c r="M18" s="109"/>
      <c r="N18" s="110"/>
    </row>
    <row r="19" spans="2:14" ht="15" x14ac:dyDescent="0.25">
      <c r="B19" s="14"/>
      <c r="C19" s="72"/>
      <c r="D19" s="111" t="s">
        <v>85</v>
      </c>
      <c r="E19" s="13"/>
      <c r="F19" s="112"/>
      <c r="G19" s="113">
        <f>F58</f>
        <v>2000578</v>
      </c>
      <c r="H19" s="114" t="s">
        <v>6</v>
      </c>
      <c r="I19" s="112"/>
      <c r="J19" s="115"/>
      <c r="K19" s="78"/>
      <c r="L19" s="78"/>
      <c r="M19" s="78"/>
      <c r="N19" s="76"/>
    </row>
    <row r="20" spans="2:14" ht="15" x14ac:dyDescent="0.25">
      <c r="B20" s="14"/>
      <c r="C20" s="72"/>
      <c r="D20" s="111" t="s">
        <v>20</v>
      </c>
      <c r="E20" s="13"/>
      <c r="F20" s="112"/>
      <c r="G20" s="116" t="str">
        <f>Datos!B8</f>
        <v>HS</v>
      </c>
      <c r="H20" s="114"/>
      <c r="I20" s="112"/>
      <c r="J20" s="115"/>
      <c r="K20" s="78"/>
      <c r="L20" s="78"/>
      <c r="M20" s="78"/>
      <c r="N20" s="76"/>
    </row>
    <row r="21" spans="2:14" ht="15" x14ac:dyDescent="0.25">
      <c r="B21" s="14"/>
      <c r="C21" s="72"/>
      <c r="D21" s="111" t="s">
        <v>86</v>
      </c>
      <c r="E21" s="13"/>
      <c r="F21" s="112"/>
      <c r="G21" s="117">
        <f>Datos!B9</f>
        <v>2500</v>
      </c>
      <c r="H21" s="114" t="s">
        <v>15</v>
      </c>
      <c r="I21" s="112"/>
      <c r="J21" s="115"/>
      <c r="K21" s="78"/>
      <c r="L21" s="78"/>
      <c r="M21" s="78"/>
      <c r="N21" s="76"/>
    </row>
    <row r="22" spans="2:14" ht="14.25" x14ac:dyDescent="0.2">
      <c r="B22" s="14"/>
      <c r="C22" s="118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20"/>
    </row>
    <row r="23" spans="2:14" s="7" customFormat="1" ht="15" x14ac:dyDescent="0.2">
      <c r="B23" s="77"/>
      <c r="C23" s="65"/>
      <c r="D23" s="82" t="s">
        <v>16</v>
      </c>
      <c r="E23" s="66"/>
      <c r="F23" s="66"/>
      <c r="G23" s="66"/>
      <c r="H23" s="66"/>
      <c r="I23" s="66"/>
      <c r="J23" s="66"/>
      <c r="K23" s="66"/>
      <c r="L23" s="121"/>
      <c r="M23" s="66"/>
      <c r="N23" s="67"/>
    </row>
    <row r="24" spans="2:14" ht="14.25" x14ac:dyDescent="0.2">
      <c r="B24" s="14"/>
      <c r="C24" s="68"/>
      <c r="D24" s="69"/>
      <c r="E24" s="69"/>
      <c r="F24" s="69"/>
      <c r="G24" s="69"/>
      <c r="H24" s="69"/>
      <c r="I24" s="69"/>
      <c r="J24" s="14"/>
      <c r="K24" s="69"/>
      <c r="L24" s="70"/>
      <c r="M24" s="69"/>
      <c r="N24" s="71"/>
    </row>
    <row r="25" spans="2:14" ht="14.25" x14ac:dyDescent="0.2">
      <c r="B25" s="14"/>
      <c r="C25" s="72"/>
      <c r="D25" s="13" t="s">
        <v>10</v>
      </c>
      <c r="E25" s="14"/>
      <c r="F25" s="122">
        <f>Datos!B10</f>
        <v>298402</v>
      </c>
      <c r="G25" s="14" t="s">
        <v>6</v>
      </c>
      <c r="H25" s="122"/>
      <c r="I25" s="13" t="s">
        <v>17</v>
      </c>
      <c r="J25" s="14"/>
      <c r="K25" s="14"/>
      <c r="L25" s="123">
        <f>Datos!B16</f>
        <v>5821.6533203125</v>
      </c>
      <c r="M25" s="13" t="s">
        <v>15</v>
      </c>
      <c r="N25" s="76"/>
    </row>
    <row r="26" spans="2:14" ht="14.25" x14ac:dyDescent="0.2">
      <c r="B26" s="14"/>
      <c r="C26" s="72"/>
      <c r="D26" s="13" t="s">
        <v>13</v>
      </c>
      <c r="E26" s="14"/>
      <c r="F26" s="122">
        <f>Datos!B11</f>
        <v>1163854</v>
      </c>
      <c r="G26" s="14" t="s">
        <v>6</v>
      </c>
      <c r="H26" s="14"/>
      <c r="I26" s="13" t="s">
        <v>18</v>
      </c>
      <c r="J26" s="14"/>
      <c r="K26" s="14"/>
      <c r="L26" s="123">
        <f>Datos!B17</f>
        <v>6309.54345703125</v>
      </c>
      <c r="M26" s="13" t="s">
        <v>15</v>
      </c>
      <c r="N26" s="76"/>
    </row>
    <row r="27" spans="2:14" ht="14.25" x14ac:dyDescent="0.2">
      <c r="B27" s="14"/>
      <c r="C27" s="72"/>
      <c r="D27" s="13" t="s">
        <v>11</v>
      </c>
      <c r="E27" s="14"/>
      <c r="F27" s="122">
        <f>Datos!B12</f>
        <v>660934</v>
      </c>
      <c r="G27" s="14" t="s">
        <v>6</v>
      </c>
      <c r="H27" s="14"/>
      <c r="I27" s="13" t="s">
        <v>19</v>
      </c>
      <c r="J27" s="14"/>
      <c r="K27" s="14"/>
      <c r="L27" s="123">
        <f>Datos!B18</f>
        <v>5814.67626953125</v>
      </c>
      <c r="M27" s="13" t="s">
        <v>15</v>
      </c>
      <c r="N27" s="76"/>
    </row>
    <row r="28" spans="2:14" ht="12.75" customHeight="1" x14ac:dyDescent="0.2">
      <c r="B28" s="14"/>
      <c r="C28" s="72"/>
      <c r="D28" s="13"/>
      <c r="E28" s="14"/>
      <c r="F28" s="122"/>
      <c r="G28" s="14"/>
      <c r="H28" s="74"/>
      <c r="I28" s="13"/>
      <c r="J28" s="14"/>
      <c r="K28" s="14"/>
      <c r="L28" s="14"/>
      <c r="M28" s="14"/>
      <c r="N28" s="76"/>
    </row>
    <row r="29" spans="2:14" ht="14.25" x14ac:dyDescent="0.2">
      <c r="B29" s="14"/>
      <c r="C29" s="72"/>
      <c r="D29" s="13" t="s">
        <v>12</v>
      </c>
      <c r="E29" s="14"/>
      <c r="F29" s="122">
        <f>SUM(F25:F27)</f>
        <v>2123190</v>
      </c>
      <c r="G29" s="14" t="s">
        <v>6</v>
      </c>
      <c r="H29" s="14"/>
      <c r="I29" s="13" t="s">
        <v>60</v>
      </c>
      <c r="J29" s="14"/>
      <c r="K29" s="14"/>
      <c r="L29" s="124">
        <f>Datos!B20</f>
        <v>5920</v>
      </c>
      <c r="M29" s="13" t="s">
        <v>15</v>
      </c>
      <c r="N29" s="76"/>
    </row>
    <row r="30" spans="2:14" ht="12.75" customHeight="1" x14ac:dyDescent="0.2">
      <c r="B30" s="14"/>
      <c r="C30" s="72"/>
      <c r="D30" s="14"/>
      <c r="E30" s="13"/>
      <c r="F30" s="14"/>
      <c r="G30" s="13"/>
      <c r="H30" s="74"/>
      <c r="I30" s="13" t="s">
        <v>61</v>
      </c>
      <c r="J30" s="14"/>
      <c r="K30" s="14"/>
      <c r="L30" s="124">
        <f>Datos!B21</f>
        <v>5920</v>
      </c>
      <c r="M30" s="78" t="s">
        <v>53</v>
      </c>
      <c r="N30" s="76"/>
    </row>
    <row r="31" spans="2:14" ht="14.25" x14ac:dyDescent="0.2">
      <c r="B31" s="14"/>
      <c r="C31" s="72"/>
      <c r="D31" s="14" t="s">
        <v>44</v>
      </c>
      <c r="E31" s="14"/>
      <c r="F31" s="122">
        <f>Datos!B13</f>
        <v>0</v>
      </c>
      <c r="G31" s="14" t="s">
        <v>15</v>
      </c>
      <c r="H31" s="14"/>
      <c r="I31" s="14"/>
      <c r="J31" s="14"/>
      <c r="K31" s="14"/>
      <c r="L31" s="14"/>
      <c r="M31" s="14"/>
      <c r="N31" s="76"/>
    </row>
    <row r="32" spans="2:14" ht="14.25" x14ac:dyDescent="0.2">
      <c r="B32" s="14"/>
      <c r="C32" s="72"/>
      <c r="D32" s="14" t="s">
        <v>43</v>
      </c>
      <c r="E32" s="14"/>
      <c r="F32" s="122">
        <f>Datos!B14</f>
        <v>0</v>
      </c>
      <c r="G32" s="13" t="s">
        <v>6</v>
      </c>
      <c r="H32" s="14"/>
      <c r="I32" s="125" t="s">
        <v>31</v>
      </c>
      <c r="J32" s="14"/>
      <c r="K32" s="14"/>
      <c r="L32" s="126">
        <f>Datos!B19</f>
        <v>0.94627864757268387</v>
      </c>
      <c r="M32" s="14"/>
      <c r="N32" s="76"/>
    </row>
    <row r="33" spans="2:14" ht="14.25" x14ac:dyDescent="0.2">
      <c r="B33" s="14"/>
      <c r="C33" s="72"/>
      <c r="D33" s="14" t="s">
        <v>50</v>
      </c>
      <c r="E33" s="14"/>
      <c r="F33" s="127">
        <f>Datos!B15</f>
        <v>0</v>
      </c>
      <c r="G33" s="13"/>
      <c r="H33" s="14"/>
      <c r="I33" s="14" t="s">
        <v>55</v>
      </c>
      <c r="J33" s="14"/>
      <c r="K33" s="14"/>
      <c r="L33" s="127">
        <f>Datos!B22</f>
        <v>66</v>
      </c>
      <c r="M33" s="14"/>
      <c r="N33" s="76"/>
    </row>
    <row r="34" spans="2:14" ht="14.25" x14ac:dyDescent="0.2">
      <c r="B34" s="14"/>
      <c r="C34" s="72"/>
      <c r="D34" s="14"/>
      <c r="E34" s="14"/>
      <c r="F34" s="126"/>
      <c r="G34" s="128"/>
      <c r="H34" s="14"/>
      <c r="I34" s="14"/>
      <c r="J34" s="14"/>
      <c r="K34" s="14"/>
      <c r="L34" s="14"/>
      <c r="M34" s="14"/>
      <c r="N34" s="76"/>
    </row>
    <row r="35" spans="2:14" ht="15" x14ac:dyDescent="0.2">
      <c r="B35" s="14"/>
      <c r="C35" s="65"/>
      <c r="D35" s="82" t="s">
        <v>26</v>
      </c>
      <c r="E35" s="66"/>
      <c r="F35" s="66"/>
      <c r="G35" s="66"/>
      <c r="H35" s="66"/>
      <c r="I35" s="66"/>
      <c r="J35" s="66"/>
      <c r="K35" s="66"/>
      <c r="L35" s="121"/>
      <c r="M35" s="66"/>
      <c r="N35" s="67"/>
    </row>
    <row r="36" spans="2:14" s="3" customFormat="1" ht="14.25" x14ac:dyDescent="0.2">
      <c r="B36" s="129"/>
      <c r="C36" s="68"/>
      <c r="D36" s="69"/>
      <c r="E36" s="69"/>
      <c r="F36" s="69"/>
      <c r="G36" s="69"/>
      <c r="H36" s="69"/>
      <c r="I36" s="69"/>
      <c r="J36" s="14"/>
      <c r="K36" s="69"/>
      <c r="L36" s="70"/>
      <c r="M36" s="69"/>
      <c r="N36" s="71"/>
    </row>
    <row r="37" spans="2:14" s="3" customFormat="1" ht="14.25" x14ac:dyDescent="0.2">
      <c r="B37" s="129"/>
      <c r="C37" s="72"/>
      <c r="D37" s="13" t="s">
        <v>10</v>
      </c>
      <c r="E37" s="14"/>
      <c r="F37" s="122">
        <f>Datos!B23</f>
        <v>19254</v>
      </c>
      <c r="G37" s="14" t="s">
        <v>6</v>
      </c>
      <c r="H37" s="122"/>
      <c r="I37" s="13" t="s">
        <v>17</v>
      </c>
      <c r="J37" s="14"/>
      <c r="K37" s="14"/>
      <c r="L37" s="123">
        <f>Datos!B28</f>
        <v>758</v>
      </c>
      <c r="M37" s="13" t="s">
        <v>15</v>
      </c>
      <c r="N37" s="76"/>
    </row>
    <row r="38" spans="2:14" ht="14.25" x14ac:dyDescent="0.2">
      <c r="B38" s="14"/>
      <c r="C38" s="72"/>
      <c r="D38" s="13" t="s">
        <v>13</v>
      </c>
      <c r="E38" s="14"/>
      <c r="F38" s="122">
        <f>Datos!B24</f>
        <v>79365</v>
      </c>
      <c r="G38" s="14" t="s">
        <v>6</v>
      </c>
      <c r="H38" s="14"/>
      <c r="I38" s="13" t="s">
        <v>18</v>
      </c>
      <c r="J38" s="14"/>
      <c r="K38" s="14"/>
      <c r="L38" s="123">
        <f>Datos!B29</f>
        <v>1016</v>
      </c>
      <c r="M38" s="13" t="s">
        <v>15</v>
      </c>
      <c r="N38" s="76"/>
    </row>
    <row r="39" spans="2:14" ht="14.25" x14ac:dyDescent="0.2">
      <c r="B39" s="14"/>
      <c r="C39" s="72"/>
      <c r="D39" s="13" t="s">
        <v>11</v>
      </c>
      <c r="E39" s="14"/>
      <c r="F39" s="122">
        <f>Datos!B25</f>
        <v>23992</v>
      </c>
      <c r="G39" s="14" t="s">
        <v>6</v>
      </c>
      <c r="H39" s="14"/>
      <c r="I39" s="13" t="s">
        <v>19</v>
      </c>
      <c r="J39" s="14"/>
      <c r="K39" s="14"/>
      <c r="L39" s="123">
        <f>Datos!B30</f>
        <v>715</v>
      </c>
      <c r="M39" s="13" t="s">
        <v>15</v>
      </c>
      <c r="N39" s="76"/>
    </row>
    <row r="40" spans="2:14" ht="7.9" customHeight="1" x14ac:dyDescent="0.2">
      <c r="B40" s="14"/>
      <c r="C40" s="72"/>
      <c r="D40" s="13"/>
      <c r="E40" s="14"/>
      <c r="F40" s="122"/>
      <c r="G40" s="14"/>
      <c r="H40" s="14"/>
      <c r="I40" s="13"/>
      <c r="J40" s="14"/>
      <c r="K40" s="14"/>
      <c r="L40" s="123"/>
      <c r="M40" s="13"/>
      <c r="N40" s="76"/>
    </row>
    <row r="41" spans="2:14" s="7" customFormat="1" ht="14.25" x14ac:dyDescent="0.2">
      <c r="B41" s="77"/>
      <c r="C41" s="72"/>
      <c r="D41" s="13" t="s">
        <v>12</v>
      </c>
      <c r="E41" s="14"/>
      <c r="F41" s="122">
        <f>SUM(F37:F39)</f>
        <v>122611</v>
      </c>
      <c r="G41" s="14" t="s">
        <v>6</v>
      </c>
      <c r="H41" s="14"/>
      <c r="I41" s="14" t="s">
        <v>44</v>
      </c>
      <c r="J41" s="14"/>
      <c r="K41" s="14"/>
      <c r="L41" s="122">
        <f>Datos!B26</f>
        <v>0</v>
      </c>
      <c r="M41" s="14" t="s">
        <v>6</v>
      </c>
      <c r="N41" s="76"/>
    </row>
    <row r="42" spans="2:14" ht="7.9" customHeight="1" x14ac:dyDescent="0.2">
      <c r="B42" s="14"/>
      <c r="C42" s="72"/>
      <c r="D42" s="14"/>
      <c r="E42" s="13"/>
      <c r="F42" s="13"/>
      <c r="G42" s="13"/>
      <c r="H42" s="74"/>
      <c r="I42" s="14"/>
      <c r="J42" s="14"/>
      <c r="K42" s="14"/>
      <c r="L42" s="14"/>
      <c r="M42" s="14"/>
      <c r="N42" s="76"/>
    </row>
    <row r="43" spans="2:14" ht="14.25" x14ac:dyDescent="0.2">
      <c r="B43" s="14"/>
      <c r="C43" s="72"/>
      <c r="D43" s="14"/>
      <c r="E43" s="14"/>
      <c r="F43" s="14"/>
      <c r="G43" s="128"/>
      <c r="H43" s="14"/>
      <c r="I43" s="13" t="s">
        <v>60</v>
      </c>
      <c r="J43" s="14"/>
      <c r="K43" s="14"/>
      <c r="L43" s="123">
        <f>Datos!B31</f>
        <v>810</v>
      </c>
      <c r="M43" s="13" t="s">
        <v>15</v>
      </c>
      <c r="N43" s="76"/>
    </row>
    <row r="44" spans="2:14" ht="14.25" x14ac:dyDescent="0.2">
      <c r="B44" s="14"/>
      <c r="C44" s="72"/>
      <c r="D44" s="14"/>
      <c r="E44" s="14"/>
      <c r="F44" s="14"/>
      <c r="G44" s="128"/>
      <c r="H44" s="14"/>
      <c r="I44" s="13" t="s">
        <v>61</v>
      </c>
      <c r="J44" s="130"/>
      <c r="K44" s="14"/>
      <c r="L44" s="123">
        <f>Datos!B32</f>
        <v>810</v>
      </c>
      <c r="M44" s="78" t="s">
        <v>53</v>
      </c>
      <c r="N44" s="76"/>
    </row>
    <row r="45" spans="2:14" ht="14.25" x14ac:dyDescent="0.2">
      <c r="B45" s="14"/>
      <c r="C45" s="72"/>
      <c r="D45" s="14" t="s">
        <v>43</v>
      </c>
      <c r="E45" s="14"/>
      <c r="F45" s="122">
        <f>Datos!B27</f>
        <v>0</v>
      </c>
      <c r="G45" s="13" t="s">
        <v>15</v>
      </c>
      <c r="H45" s="14"/>
      <c r="I45" s="14"/>
      <c r="J45" s="14"/>
      <c r="K45" s="14"/>
      <c r="L45" s="14"/>
      <c r="M45" s="14"/>
      <c r="N45" s="76"/>
    </row>
    <row r="46" spans="2:14" ht="14.25" x14ac:dyDescent="0.2">
      <c r="B46" s="14"/>
      <c r="C46" s="72"/>
      <c r="D46" s="13"/>
      <c r="E46" s="13"/>
      <c r="F46" s="13"/>
      <c r="G46" s="131"/>
      <c r="H46" s="13"/>
      <c r="I46" s="14"/>
      <c r="J46" s="14"/>
      <c r="K46" s="14"/>
      <c r="L46" s="14"/>
      <c r="M46" s="14"/>
      <c r="N46" s="76"/>
    </row>
    <row r="47" spans="2:14" s="7" customFormat="1" ht="14.25" x14ac:dyDescent="0.2">
      <c r="B47" s="77"/>
      <c r="C47" s="72"/>
      <c r="D47" s="13"/>
      <c r="E47" s="132"/>
      <c r="F47" s="73" t="s">
        <v>28</v>
      </c>
      <c r="G47" s="77"/>
      <c r="H47" s="133">
        <f>Datos!B1</f>
        <v>42856</v>
      </c>
      <c r="I47" s="132"/>
      <c r="J47" s="132"/>
      <c r="K47" s="132"/>
      <c r="L47" s="132"/>
      <c r="M47" s="13"/>
      <c r="N47" s="76"/>
    </row>
    <row r="48" spans="2:14" s="7" customFormat="1" ht="14.25" x14ac:dyDescent="0.2">
      <c r="B48" s="77"/>
      <c r="C48" s="72"/>
      <c r="D48" s="132"/>
      <c r="E48" s="134" t="s">
        <v>21</v>
      </c>
      <c r="F48" s="75" t="str">
        <f>Datos!B39</f>
        <v>Dato pag cfe que cambia de acurdo a tarifa y región</v>
      </c>
      <c r="G48" s="13" t="s">
        <v>22</v>
      </c>
      <c r="H48" s="77"/>
      <c r="I48" s="77"/>
      <c r="J48" s="13"/>
      <c r="K48" s="13"/>
      <c r="L48" s="13"/>
      <c r="M48" s="13"/>
      <c r="N48" s="76"/>
    </row>
    <row r="49" spans="2:14" s="7" customFormat="1" ht="14.25" x14ac:dyDescent="0.2">
      <c r="B49" s="77"/>
      <c r="C49" s="72"/>
      <c r="D49" s="132"/>
      <c r="E49" s="134" t="s">
        <v>24</v>
      </c>
      <c r="F49" s="75" t="str">
        <f>Datos!B40</f>
        <v>Dato pag cfe que cambia de acurdo a tarifa y región</v>
      </c>
      <c r="G49" s="13" t="s">
        <v>22</v>
      </c>
      <c r="H49" s="77"/>
      <c r="I49" s="13" t="s">
        <v>14</v>
      </c>
      <c r="J49" s="75" t="str">
        <f>Datos!B42</f>
        <v>Dato pag cfe que cambia de acurdo a tarifa y región</v>
      </c>
      <c r="K49" s="13" t="s">
        <v>23</v>
      </c>
      <c r="L49" s="13"/>
      <c r="M49" s="13"/>
      <c r="N49" s="76"/>
    </row>
    <row r="50" spans="2:14" s="7" customFormat="1" ht="14.25" x14ac:dyDescent="0.2">
      <c r="B50" s="77"/>
      <c r="C50" s="72"/>
      <c r="D50" s="132"/>
      <c r="E50" s="134" t="s">
        <v>25</v>
      </c>
      <c r="F50" s="75" t="str">
        <f>Datos!B41</f>
        <v>Dato pag cfe que cambia de acurdo a tarifa y región</v>
      </c>
      <c r="G50" s="13" t="s">
        <v>22</v>
      </c>
      <c r="H50" s="77"/>
      <c r="I50" s="77"/>
      <c r="J50" s="13"/>
      <c r="K50" s="13"/>
      <c r="L50" s="13"/>
      <c r="M50" s="13"/>
      <c r="N50" s="76"/>
    </row>
    <row r="51" spans="2:14" ht="14.25" x14ac:dyDescent="0.2">
      <c r="B51" s="14"/>
      <c r="C51" s="72"/>
      <c r="D51" s="14"/>
      <c r="E51" s="13"/>
      <c r="F51" s="13"/>
      <c r="G51" s="13"/>
      <c r="H51" s="74"/>
      <c r="I51" s="13"/>
      <c r="J51" s="13"/>
      <c r="K51" s="13"/>
      <c r="L51" s="13"/>
      <c r="M51" s="13"/>
      <c r="N51" s="76"/>
    </row>
    <row r="52" spans="2:14" ht="15" x14ac:dyDescent="0.2">
      <c r="B52" s="14"/>
      <c r="C52" s="135"/>
      <c r="D52" s="158" t="s">
        <v>90</v>
      </c>
      <c r="E52" s="136"/>
      <c r="F52" s="136"/>
      <c r="G52" s="136"/>
      <c r="H52" s="136"/>
      <c r="I52" s="136"/>
      <c r="J52" s="136"/>
      <c r="K52" s="136"/>
      <c r="L52" s="137"/>
      <c r="M52" s="136"/>
      <c r="N52" s="138"/>
    </row>
    <row r="53" spans="2:14" ht="14.25" x14ac:dyDescent="0.2">
      <c r="B53" s="14"/>
      <c r="C53" s="68"/>
      <c r="D53" s="69"/>
      <c r="E53" s="69"/>
      <c r="F53" s="69"/>
      <c r="G53" s="69"/>
      <c r="H53" s="69"/>
      <c r="I53" s="69"/>
      <c r="J53" s="69"/>
      <c r="K53" s="69"/>
      <c r="L53" s="70"/>
      <c r="M53" s="69"/>
      <c r="N53" s="71"/>
    </row>
    <row r="54" spans="2:14" ht="14.25" x14ac:dyDescent="0.2">
      <c r="B54" s="14"/>
      <c r="C54" s="72"/>
      <c r="D54" s="13" t="s">
        <v>10</v>
      </c>
      <c r="E54" s="13"/>
      <c r="F54" s="15">
        <f>Datos!B34</f>
        <v>279148</v>
      </c>
      <c r="G54" s="13" t="s">
        <v>6</v>
      </c>
      <c r="H54" s="74"/>
      <c r="I54" s="13"/>
      <c r="J54" s="13"/>
      <c r="K54" s="13"/>
      <c r="L54" s="15"/>
      <c r="M54" s="13"/>
      <c r="N54" s="76"/>
    </row>
    <row r="55" spans="2:14" s="7" customFormat="1" ht="14.25" x14ac:dyDescent="0.2">
      <c r="B55" s="77"/>
      <c r="C55" s="72"/>
      <c r="D55" s="13" t="s">
        <v>13</v>
      </c>
      <c r="E55" s="13"/>
      <c r="F55" s="15">
        <f>Datos!B35</f>
        <v>1084489</v>
      </c>
      <c r="G55" s="13" t="s">
        <v>6</v>
      </c>
      <c r="H55" s="13"/>
      <c r="I55" s="13" t="s">
        <v>64</v>
      </c>
      <c r="J55" s="13"/>
      <c r="K55" s="13"/>
      <c r="L55" s="15">
        <f>MAX(L29-L43,0)</f>
        <v>5110</v>
      </c>
      <c r="M55" s="13" t="s">
        <v>15</v>
      </c>
      <c r="N55" s="76"/>
    </row>
    <row r="56" spans="2:14" ht="14.25" x14ac:dyDescent="0.2">
      <c r="B56" s="14"/>
      <c r="C56" s="72"/>
      <c r="D56" s="13" t="s">
        <v>11</v>
      </c>
      <c r="E56" s="13"/>
      <c r="F56" s="15">
        <f>Datos!B36</f>
        <v>636941</v>
      </c>
      <c r="G56" s="13" t="s">
        <v>6</v>
      </c>
      <c r="H56" s="13"/>
      <c r="I56" s="13" t="s">
        <v>65</v>
      </c>
      <c r="J56" s="13"/>
      <c r="K56" s="13"/>
      <c r="L56" s="15">
        <f>MAX(L30-L44,0)</f>
        <v>5110</v>
      </c>
      <c r="M56" s="13" t="s">
        <v>15</v>
      </c>
      <c r="N56" s="76"/>
    </row>
    <row r="57" spans="2:14" ht="7.9" customHeight="1" x14ac:dyDescent="0.2">
      <c r="B57" s="14"/>
      <c r="C57" s="72"/>
      <c r="D57" s="13"/>
      <c r="E57" s="13"/>
      <c r="F57" s="13"/>
      <c r="G57" s="13"/>
      <c r="H57" s="74"/>
      <c r="I57" s="13"/>
      <c r="J57" s="13"/>
      <c r="K57" s="13"/>
      <c r="L57" s="13"/>
      <c r="M57" s="13"/>
      <c r="N57" s="76"/>
    </row>
    <row r="58" spans="2:14" ht="15" x14ac:dyDescent="0.25">
      <c r="B58" s="14"/>
      <c r="C58" s="72"/>
      <c r="D58" s="79" t="s">
        <v>12</v>
      </c>
      <c r="E58" s="79"/>
      <c r="F58" s="80">
        <f>SUM(F54:F56)</f>
        <v>2000578</v>
      </c>
      <c r="G58" s="79" t="s">
        <v>6</v>
      </c>
      <c r="H58" s="13"/>
      <c r="I58" s="79" t="s">
        <v>32</v>
      </c>
      <c r="J58" s="79"/>
      <c r="K58" s="79"/>
      <c r="L58" s="80">
        <f>MIN(L55:L56)</f>
        <v>5110</v>
      </c>
      <c r="M58" s="79" t="s">
        <v>15</v>
      </c>
      <c r="N58" s="76"/>
    </row>
    <row r="59" spans="2:14" ht="7.9" customHeight="1" x14ac:dyDescent="0.2">
      <c r="B59" s="14"/>
      <c r="C59" s="72"/>
      <c r="D59" s="13"/>
      <c r="E59" s="13"/>
      <c r="F59" s="13"/>
      <c r="G59" s="13"/>
      <c r="H59" s="74"/>
      <c r="I59" s="13"/>
      <c r="J59" s="13"/>
      <c r="K59" s="13"/>
      <c r="L59" s="13"/>
      <c r="M59" s="13"/>
      <c r="N59" s="76"/>
    </row>
    <row r="60" spans="2:14" s="7" customFormat="1" ht="14.25" x14ac:dyDescent="0.2">
      <c r="B60" s="77"/>
      <c r="C60" s="72"/>
      <c r="D60" s="13" t="s">
        <v>45</v>
      </c>
      <c r="E60" s="132"/>
      <c r="F60" s="15">
        <f>IF(OR(F33=0,Datos!B55="NO"),F54,MAX(F54-MAX(MAX((F25-F32)*Datos!B52,0)-MAX((F37-F45)*Datos!B52,0),0),F54*Datos!B54))</f>
        <v>279148</v>
      </c>
      <c r="G60" s="13" t="s">
        <v>6</v>
      </c>
      <c r="H60" s="75"/>
      <c r="I60" s="13"/>
      <c r="J60" s="13"/>
      <c r="K60" s="13"/>
      <c r="L60" s="13"/>
      <c r="M60" s="13"/>
      <c r="N60" s="76"/>
    </row>
    <row r="61" spans="2:14" s="7" customFormat="1" ht="14.25" x14ac:dyDescent="0.2">
      <c r="B61" s="77"/>
      <c r="C61" s="72"/>
      <c r="D61" s="13"/>
      <c r="E61" s="132"/>
      <c r="F61" s="15"/>
      <c r="G61" s="13"/>
      <c r="H61" s="75"/>
      <c r="I61" s="13"/>
      <c r="J61" s="13"/>
      <c r="K61" s="13"/>
      <c r="L61" s="13"/>
      <c r="M61" s="13"/>
      <c r="N61" s="76"/>
    </row>
    <row r="62" spans="2:14" s="7" customFormat="1" ht="15" x14ac:dyDescent="0.25">
      <c r="B62" s="77"/>
      <c r="C62" s="118"/>
      <c r="D62" s="119"/>
      <c r="E62" s="119"/>
      <c r="F62" s="139" t="s">
        <v>87</v>
      </c>
      <c r="G62" s="119"/>
      <c r="H62" s="140"/>
      <c r="I62" s="119"/>
      <c r="J62" s="119"/>
      <c r="K62" s="139" t="s">
        <v>36</v>
      </c>
      <c r="L62" s="119"/>
      <c r="M62" s="119"/>
      <c r="N62" s="141"/>
    </row>
    <row r="63" spans="2:14" s="7" customFormat="1" x14ac:dyDescent="0.2">
      <c r="C63" s="8"/>
      <c r="D63" s="9"/>
      <c r="E63" s="9"/>
      <c r="F63" s="9"/>
      <c r="G63" s="9"/>
      <c r="H63" s="11"/>
      <c r="I63" s="9"/>
      <c r="J63" s="9"/>
      <c r="K63" s="9"/>
      <c r="L63" s="9"/>
      <c r="M63" s="9"/>
      <c r="N63" s="10"/>
    </row>
    <row r="64" spans="2:14" s="7" customFormat="1" x14ac:dyDescent="0.2">
      <c r="C64" s="8"/>
      <c r="D64" s="9"/>
      <c r="E64" s="9"/>
      <c r="F64" s="9"/>
      <c r="G64" s="9"/>
      <c r="H64" s="11"/>
      <c r="I64" s="9"/>
      <c r="J64" s="9"/>
      <c r="K64" s="9"/>
      <c r="L64" s="9"/>
      <c r="M64" s="9"/>
      <c r="N64" s="10"/>
    </row>
    <row r="65" spans="3:14" s="7" customFormat="1" x14ac:dyDescent="0.2">
      <c r="C65" s="8"/>
      <c r="D65" s="9"/>
      <c r="E65" s="9"/>
      <c r="F65" s="9"/>
      <c r="G65" s="9"/>
      <c r="H65" s="11"/>
      <c r="I65" s="9"/>
      <c r="J65" s="9"/>
      <c r="K65" s="9"/>
      <c r="L65" s="9"/>
      <c r="M65" s="9"/>
      <c r="N65" s="10"/>
    </row>
    <row r="66" spans="3:14" s="7" customFormat="1" x14ac:dyDescent="0.2">
      <c r="C66" s="8"/>
      <c r="D66" s="9"/>
      <c r="E66" s="9"/>
      <c r="F66" s="9"/>
      <c r="G66" s="9"/>
      <c r="H66" s="11"/>
      <c r="I66" s="9"/>
      <c r="J66" s="9"/>
      <c r="K66" s="9"/>
      <c r="L66" s="9"/>
      <c r="M66" s="9"/>
      <c r="N66" s="10"/>
    </row>
    <row r="67" spans="3:14" s="7" customFormat="1" x14ac:dyDescent="0.2">
      <c r="C67" s="8"/>
      <c r="D67" s="9"/>
      <c r="E67" s="9"/>
      <c r="F67" s="9"/>
      <c r="G67" s="9"/>
      <c r="H67" s="11"/>
      <c r="I67" s="9"/>
      <c r="J67" s="9"/>
      <c r="K67" s="9"/>
      <c r="L67" s="9"/>
      <c r="M67" s="9"/>
      <c r="N67" s="10"/>
    </row>
    <row r="68" spans="3:14" s="7" customFormat="1" x14ac:dyDescent="0.2">
      <c r="C68" s="8"/>
      <c r="D68" s="9"/>
      <c r="E68" s="9"/>
      <c r="F68" s="9"/>
      <c r="G68" s="9"/>
      <c r="H68" s="11"/>
      <c r="I68" s="9"/>
      <c r="J68" s="9"/>
      <c r="K68" s="9"/>
      <c r="L68" s="9"/>
      <c r="M68" s="9"/>
      <c r="N68" s="10"/>
    </row>
    <row r="69" spans="3:14" s="7" customFormat="1" x14ac:dyDescent="0.2">
      <c r="C69" s="8"/>
      <c r="D69" s="9"/>
      <c r="E69" s="9"/>
      <c r="F69" s="9"/>
      <c r="G69" s="9"/>
      <c r="H69" s="11"/>
      <c r="I69" s="9"/>
      <c r="J69" s="9"/>
      <c r="K69" s="9"/>
      <c r="L69" s="9"/>
      <c r="M69" s="9"/>
      <c r="N69" s="10"/>
    </row>
    <row r="70" spans="3:14" s="7" customFormat="1" x14ac:dyDescent="0.2">
      <c r="C70" s="8"/>
      <c r="D70" s="9"/>
      <c r="E70" s="9"/>
      <c r="F70" s="9"/>
      <c r="G70" s="9"/>
      <c r="H70" s="11"/>
      <c r="I70" s="9"/>
      <c r="J70" s="9"/>
      <c r="K70" s="9"/>
      <c r="L70" s="9"/>
      <c r="M70" s="9"/>
      <c r="N70" s="10"/>
    </row>
    <row r="71" spans="3:14" s="7" customFormat="1" x14ac:dyDescent="0.2">
      <c r="C71" s="8"/>
      <c r="D71" s="9"/>
      <c r="E71" s="9"/>
      <c r="F71" s="9"/>
      <c r="G71" s="9"/>
      <c r="H71" s="11"/>
      <c r="I71" s="9"/>
      <c r="J71" s="9"/>
      <c r="K71" s="9"/>
      <c r="L71" s="9"/>
      <c r="M71" s="9"/>
      <c r="N71" s="10"/>
    </row>
    <row r="72" spans="3:14" s="7" customFormat="1" x14ac:dyDescent="0.2">
      <c r="C72" s="8"/>
      <c r="D72" s="9"/>
      <c r="E72" s="9"/>
      <c r="F72" s="9"/>
      <c r="G72" s="9"/>
      <c r="H72" s="11"/>
      <c r="I72" s="9"/>
      <c r="J72" s="9"/>
      <c r="K72" s="9"/>
      <c r="L72" s="9"/>
      <c r="M72" s="9"/>
      <c r="N72" s="10"/>
    </row>
    <row r="73" spans="3:14" s="7" customFormat="1" x14ac:dyDescent="0.2">
      <c r="C73" s="8"/>
      <c r="D73" s="9"/>
      <c r="E73" s="9"/>
      <c r="F73" s="9"/>
      <c r="G73" s="9"/>
      <c r="H73" s="11"/>
      <c r="I73" s="9"/>
      <c r="J73" s="9"/>
      <c r="K73" s="9"/>
      <c r="L73" s="9"/>
      <c r="M73" s="9"/>
      <c r="N73" s="10"/>
    </row>
    <row r="74" spans="3:14" s="7" customFormat="1" x14ac:dyDescent="0.2">
      <c r="C74" s="8"/>
      <c r="D74" s="9"/>
      <c r="E74" s="9"/>
      <c r="F74" s="9"/>
      <c r="G74" s="9"/>
      <c r="H74" s="11"/>
      <c r="I74" s="9"/>
      <c r="J74" s="9"/>
      <c r="K74" s="9"/>
      <c r="L74" s="9"/>
      <c r="M74" s="9"/>
      <c r="N74" s="10"/>
    </row>
    <row r="75" spans="3:14" s="7" customFormat="1" x14ac:dyDescent="0.2">
      <c r="C75" s="8"/>
      <c r="D75" s="9"/>
      <c r="E75" s="9"/>
      <c r="F75" s="9"/>
      <c r="G75" s="9"/>
      <c r="H75" s="11"/>
      <c r="I75" s="9"/>
      <c r="J75" s="9"/>
      <c r="K75" s="9"/>
      <c r="L75" s="9"/>
      <c r="M75" s="9"/>
      <c r="N75" s="10"/>
    </row>
    <row r="76" spans="3:14" s="7" customFormat="1" x14ac:dyDescent="0.2">
      <c r="C76" s="8"/>
      <c r="D76" s="9"/>
      <c r="E76" s="9"/>
      <c r="F76" s="9"/>
      <c r="G76" s="9"/>
      <c r="H76" s="11"/>
      <c r="I76" s="9"/>
      <c r="J76" s="9"/>
      <c r="K76" s="9"/>
      <c r="L76" s="9"/>
      <c r="M76" s="9"/>
      <c r="N76" s="10"/>
    </row>
    <row r="77" spans="3:14" s="7" customFormat="1" x14ac:dyDescent="0.2">
      <c r="C77" s="8"/>
      <c r="D77" s="9"/>
      <c r="E77" s="9"/>
      <c r="F77" s="9"/>
      <c r="G77" s="9"/>
      <c r="H77" s="11"/>
      <c r="I77" s="9"/>
      <c r="J77" s="9"/>
      <c r="K77" s="9"/>
      <c r="L77" s="9"/>
      <c r="M77" s="9"/>
      <c r="N77" s="10"/>
    </row>
    <row r="78" spans="3:14" s="7" customFormat="1" x14ac:dyDescent="0.2">
      <c r="C78" s="8"/>
      <c r="D78" s="9"/>
      <c r="E78" s="9"/>
      <c r="F78" s="9"/>
      <c r="G78" s="9"/>
      <c r="H78" s="11"/>
      <c r="I78" s="9"/>
      <c r="J78" s="9"/>
      <c r="K78" s="9"/>
      <c r="L78" s="9"/>
      <c r="M78" s="9"/>
      <c r="N78" s="10"/>
    </row>
    <row r="79" spans="3:14" s="7" customFormat="1" x14ac:dyDescent="0.2">
      <c r="C79" s="8"/>
      <c r="D79" s="9"/>
      <c r="E79" s="9"/>
      <c r="F79" s="9"/>
      <c r="G79" s="9"/>
      <c r="H79" s="11"/>
      <c r="I79" s="9"/>
      <c r="J79" s="9"/>
      <c r="K79" s="9"/>
      <c r="L79" s="9"/>
      <c r="M79" s="9"/>
      <c r="N79" s="10"/>
    </row>
    <row r="80" spans="3:14" s="7" customFormat="1" x14ac:dyDescent="0.2">
      <c r="C80" s="8"/>
      <c r="D80" s="9"/>
      <c r="E80" s="9"/>
      <c r="F80" s="9"/>
      <c r="G80" s="9"/>
      <c r="H80" s="11"/>
      <c r="I80" s="9"/>
      <c r="J80" s="9"/>
      <c r="K80" s="9"/>
      <c r="L80" s="9"/>
      <c r="M80" s="9"/>
      <c r="N80" s="10"/>
    </row>
    <row r="81" spans="3:14" s="7" customFormat="1" x14ac:dyDescent="0.2">
      <c r="C81" s="8"/>
      <c r="D81" s="9"/>
      <c r="E81" s="9"/>
      <c r="F81" s="9"/>
      <c r="G81" s="9"/>
      <c r="H81" s="11"/>
      <c r="I81" s="9"/>
      <c r="J81" s="9"/>
      <c r="K81" s="9"/>
      <c r="L81" s="9"/>
      <c r="M81" s="9"/>
      <c r="N81" s="10"/>
    </row>
    <row r="82" spans="3:14" s="7" customFormat="1" x14ac:dyDescent="0.2">
      <c r="C82" s="8"/>
      <c r="D82" s="9"/>
      <c r="E82" s="9"/>
      <c r="F82" s="9"/>
      <c r="G82" s="9"/>
      <c r="H82" s="11"/>
      <c r="I82" s="9"/>
      <c r="J82" s="9"/>
      <c r="K82" s="9"/>
      <c r="L82" s="9"/>
      <c r="M82" s="9"/>
      <c r="N82" s="10"/>
    </row>
    <row r="83" spans="3:14" s="7" customFormat="1" ht="235.5" customHeight="1" x14ac:dyDescent="0.2">
      <c r="C83" s="8"/>
      <c r="D83" s="9"/>
      <c r="E83" s="9"/>
      <c r="F83" s="9"/>
      <c r="G83" s="9"/>
      <c r="H83" s="11"/>
      <c r="I83" s="9"/>
      <c r="J83" s="9"/>
      <c r="K83" s="9"/>
      <c r="L83" s="9"/>
      <c r="M83" s="9"/>
      <c r="N83" s="10"/>
    </row>
    <row r="84" spans="3:14" ht="15" x14ac:dyDescent="0.2">
      <c r="C84" s="81"/>
      <c r="D84" s="82" t="s">
        <v>91</v>
      </c>
      <c r="E84" s="83"/>
      <c r="F84" s="83"/>
      <c r="G84" s="83"/>
      <c r="H84" s="83"/>
      <c r="I84" s="83"/>
      <c r="J84" s="83"/>
      <c r="K84" s="83"/>
      <c r="L84" s="84" t="e">
        <f>G101/F58*1000</f>
        <v>#VALUE!</v>
      </c>
      <c r="M84" s="83" t="s">
        <v>2</v>
      </c>
      <c r="N84" s="85"/>
    </row>
    <row r="85" spans="3:14" ht="15" x14ac:dyDescent="0.2">
      <c r="C85" s="86"/>
      <c r="D85" s="87"/>
      <c r="E85" s="87"/>
      <c r="F85" s="87"/>
      <c r="G85" s="87"/>
      <c r="H85" s="87"/>
      <c r="I85" s="87"/>
      <c r="J85" s="62"/>
      <c r="K85" s="87"/>
      <c r="L85" s="88"/>
      <c r="M85" s="87"/>
      <c r="N85" s="89"/>
    </row>
    <row r="86" spans="3:14" ht="15" x14ac:dyDescent="0.2">
      <c r="C86" s="90"/>
      <c r="D86" s="91"/>
      <c r="E86" s="91"/>
      <c r="F86" s="91"/>
      <c r="G86" s="91"/>
      <c r="H86" s="91"/>
      <c r="I86" s="26" t="s">
        <v>92</v>
      </c>
      <c r="J86" s="62"/>
      <c r="K86" s="160">
        <f>H47</f>
        <v>42856</v>
      </c>
      <c r="L86" s="160"/>
      <c r="M86" s="91"/>
      <c r="N86" s="92"/>
    </row>
    <row r="87" spans="3:14" s="7" customFormat="1" ht="15" x14ac:dyDescent="0.2">
      <c r="C87" s="90"/>
      <c r="D87" s="62" t="s">
        <v>114</v>
      </c>
      <c r="E87" s="91"/>
      <c r="F87" s="91"/>
      <c r="G87" s="93">
        <f>Datos!B47</f>
        <v>9.9999999999999978E-2</v>
      </c>
      <c r="H87" s="94"/>
      <c r="I87" s="91" t="s">
        <v>21</v>
      </c>
      <c r="J87" s="95" t="e">
        <f>F48*(1-G87)</f>
        <v>#VALUE!</v>
      </c>
      <c r="K87" s="91" t="s">
        <v>22</v>
      </c>
      <c r="L87" s="91"/>
      <c r="M87" s="91"/>
      <c r="N87" s="96"/>
    </row>
    <row r="88" spans="3:14" s="7" customFormat="1" ht="15" x14ac:dyDescent="0.2">
      <c r="C88" s="90"/>
      <c r="D88" s="62" t="s">
        <v>115</v>
      </c>
      <c r="E88" s="91"/>
      <c r="F88" s="91"/>
      <c r="G88" s="93">
        <f>Datos!B46</f>
        <v>4.500000000000004E-2</v>
      </c>
      <c r="H88" s="94"/>
      <c r="I88" s="91" t="s">
        <v>24</v>
      </c>
      <c r="J88" s="95" t="e">
        <f>F49*(1-G88)</f>
        <v>#VALUE!</v>
      </c>
      <c r="K88" s="91" t="s">
        <v>22</v>
      </c>
      <c r="L88" s="91"/>
      <c r="M88" s="91"/>
      <c r="N88" s="96"/>
    </row>
    <row r="89" spans="3:14" s="7" customFormat="1" ht="15" x14ac:dyDescent="0.2">
      <c r="C89" s="90"/>
      <c r="D89" s="62" t="s">
        <v>116</v>
      </c>
      <c r="E89" s="91"/>
      <c r="F89" s="91"/>
      <c r="G89" s="93">
        <f>Datos!B45</f>
        <v>4.3000000000000038E-2</v>
      </c>
      <c r="H89" s="94"/>
      <c r="I89" s="91" t="s">
        <v>25</v>
      </c>
      <c r="J89" s="95" t="e">
        <f>F50*(1-G89)</f>
        <v>#VALUE!</v>
      </c>
      <c r="K89" s="91" t="s">
        <v>22</v>
      </c>
      <c r="L89" s="91"/>
      <c r="M89" s="91"/>
      <c r="N89" s="96"/>
    </row>
    <row r="90" spans="3:14" s="7" customFormat="1" ht="15.75" x14ac:dyDescent="0.25">
      <c r="C90" s="90"/>
      <c r="D90" s="97"/>
      <c r="E90" s="97"/>
      <c r="F90" s="97"/>
      <c r="G90" s="97"/>
      <c r="H90" s="94"/>
      <c r="I90" s="143" t="str">
        <f>IF(Datos!B49=0,"","Precio Porteo Variable")</f>
        <v/>
      </c>
      <c r="J90" s="143">
        <f>IF(Datos!B49=0,0,Datos!B43)</f>
        <v>0</v>
      </c>
      <c r="K90" s="143" t="str">
        <f>IF(Datos!B49=0,""," (Pesos/KWh)")</f>
        <v/>
      </c>
      <c r="L90" s="143"/>
      <c r="M90" s="91"/>
      <c r="N90" s="96"/>
    </row>
    <row r="91" spans="3:14" s="7" customFormat="1" ht="15.75" x14ac:dyDescent="0.25">
      <c r="C91" s="90"/>
      <c r="D91" s="62"/>
      <c r="E91" s="91"/>
      <c r="F91" s="91"/>
      <c r="G91" s="97"/>
      <c r="H91" s="94"/>
      <c r="I91" s="143" t="str">
        <f>IF(Datos!B49=0,"","Precio Porteo Fijo")</f>
        <v/>
      </c>
      <c r="J91" s="143">
        <f>IF(Datos!B49=0,0,Datos!B44)</f>
        <v>0</v>
      </c>
      <c r="K91" s="143" t="str">
        <f>IF(Datos!B49=0,""," (Pesos/KW)")</f>
        <v/>
      </c>
      <c r="L91" s="143"/>
      <c r="M91" s="91"/>
      <c r="N91" s="96"/>
    </row>
    <row r="92" spans="3:14" s="7" customFormat="1" ht="15" x14ac:dyDescent="0.2">
      <c r="C92" s="90"/>
      <c r="D92" s="62" t="s">
        <v>117</v>
      </c>
      <c r="E92" s="91"/>
      <c r="F92" s="91"/>
      <c r="G92" s="93">
        <f>Datos!B48</f>
        <v>9.9999999999999978E-2</v>
      </c>
      <c r="H92" s="94"/>
      <c r="I92" s="91" t="s">
        <v>14</v>
      </c>
      <c r="J92" s="98" t="e">
        <f>J49*(1-G92)</f>
        <v>#VALUE!</v>
      </c>
      <c r="K92" s="91" t="s">
        <v>23</v>
      </c>
      <c r="L92" s="91"/>
      <c r="M92" s="91"/>
      <c r="N92" s="96"/>
    </row>
    <row r="93" spans="3:14" s="7" customFormat="1" ht="15" x14ac:dyDescent="0.2">
      <c r="C93" s="90"/>
      <c r="D93" s="62"/>
      <c r="E93" s="91"/>
      <c r="F93" s="91"/>
      <c r="G93" s="91"/>
      <c r="H93" s="94"/>
      <c r="I93" s="91"/>
      <c r="J93" s="91"/>
      <c r="K93" s="91"/>
      <c r="L93" s="101"/>
      <c r="M93" s="101"/>
      <c r="N93" s="102"/>
    </row>
    <row r="94" spans="3:14" s="7" customFormat="1" ht="15" x14ac:dyDescent="0.2">
      <c r="C94" s="90"/>
      <c r="D94" s="62"/>
      <c r="E94" s="97"/>
      <c r="F94" s="97"/>
      <c r="G94" s="97"/>
      <c r="H94" s="97"/>
      <c r="I94" s="91"/>
      <c r="J94" s="91"/>
      <c r="K94" s="91"/>
      <c r="L94" s="142"/>
      <c r="M94" s="142"/>
      <c r="N94" s="102"/>
    </row>
    <row r="95" spans="3:14" s="7" customFormat="1" ht="15.75" x14ac:dyDescent="0.25">
      <c r="C95" s="90"/>
      <c r="D95" s="12" t="s">
        <v>42</v>
      </c>
      <c r="E95" s="97"/>
      <c r="F95" s="12"/>
      <c r="G95" s="18" t="e">
        <f>ROUND((J87*F60*Datos!B51+J88*F55+J89*F56)*(1 - M99),2)</f>
        <v>#VALUE!</v>
      </c>
      <c r="H95" s="19" t="s">
        <v>1</v>
      </c>
      <c r="I95" s="12" t="str">
        <f>IF(Datos!B49=0,"","Pago Minimo por Porteo Variable")</f>
        <v/>
      </c>
      <c r="J95" s="91"/>
      <c r="K95" s="91"/>
      <c r="L95" s="143">
        <f>IF(Datos!B49=0,0,MAX(F58,Datos!B9*Datos!B49*Datos!B2)*Datos!B43)</f>
        <v>0</v>
      </c>
      <c r="M95" s="144" t="str">
        <f>IF(Datos!B49=0,"","Pesos")</f>
        <v/>
      </c>
      <c r="N95" s="102"/>
    </row>
    <row r="96" spans="3:14" s="7" customFormat="1" ht="15.75" x14ac:dyDescent="0.25">
      <c r="C96" s="90"/>
      <c r="D96" s="12"/>
      <c r="E96" s="97"/>
      <c r="F96" s="12"/>
      <c r="G96" s="12"/>
      <c r="H96" s="19"/>
      <c r="I96" s="91"/>
      <c r="J96" s="91"/>
      <c r="K96" s="91"/>
      <c r="L96" s="142"/>
      <c r="M96" s="142"/>
      <c r="N96" s="102"/>
    </row>
    <row r="97" spans="3:14" s="7" customFormat="1" ht="15.75" x14ac:dyDescent="0.25">
      <c r="C97" s="90"/>
      <c r="D97" s="12" t="s">
        <v>41</v>
      </c>
      <c r="E97" s="97"/>
      <c r="F97" s="12"/>
      <c r="G97" s="18" t="e">
        <f>ROUND(L58*J49*(1-G92) * (1 - M99),2)</f>
        <v>#VALUE!</v>
      </c>
      <c r="H97" s="19" t="s">
        <v>1</v>
      </c>
      <c r="I97" s="12" t="str">
        <f>IF(Datos!B50=0,"","Pago Minimo por Porteo Fijo")</f>
        <v/>
      </c>
      <c r="J97" s="91"/>
      <c r="K97" s="91"/>
      <c r="L97" s="143">
        <f>IF(Datos!B50=0,0,Datos!B9*Datos!B44*Datos!B50)</f>
        <v>0</v>
      </c>
      <c r="M97" s="144" t="str">
        <f>IF(Datos!B50=0,"","Pesos")</f>
        <v/>
      </c>
      <c r="N97" s="102"/>
    </row>
    <row r="98" spans="3:14" s="7" customFormat="1" ht="15.75" x14ac:dyDescent="0.25">
      <c r="C98" s="90"/>
      <c r="D98" s="12"/>
      <c r="E98" s="97"/>
      <c r="F98" s="12"/>
      <c r="G98" s="151"/>
      <c r="H98" s="19"/>
      <c r="I98" s="91"/>
      <c r="J98" s="91"/>
      <c r="K98" s="91"/>
      <c r="L98" s="142"/>
      <c r="M98" s="142"/>
      <c r="N98" s="102"/>
    </row>
    <row r="99" spans="3:14" s="7" customFormat="1" ht="15.75" x14ac:dyDescent="0.25">
      <c r="C99" s="90"/>
      <c r="D99" s="99" t="str">
        <f>IF(Datos!B56=0,"","Ajuste por Corrección de Datos")</f>
        <v/>
      </c>
      <c r="E99" s="91"/>
      <c r="F99" s="91"/>
      <c r="G99" s="152">
        <f>IF(Datos!B56=0,0,Datos!B56)</f>
        <v>0</v>
      </c>
      <c r="H99" s="12" t="str">
        <f>IF(Datos!B56=0,"","Pesos")</f>
        <v/>
      </c>
      <c r="I99" s="12" t="str">
        <f>IF(Datos!B33=0,"","Factor de bonificación por factor de potencia")</f>
        <v/>
      </c>
      <c r="J99" s="91"/>
      <c r="K99" s="91"/>
      <c r="L99" s="142"/>
      <c r="M99" s="145">
        <f>IF(Datos!B33=0,0,IF(L32&gt;=0.9,(1/4)*(1-90/(L32*100)),0))</f>
        <v>0</v>
      </c>
      <c r="N99" s="102"/>
    </row>
    <row r="100" spans="3:14" s="7" customFormat="1" ht="15" x14ac:dyDescent="0.2">
      <c r="C100" s="90"/>
      <c r="D100" s="62"/>
      <c r="E100" s="91"/>
      <c r="F100" s="91"/>
      <c r="G100" s="91"/>
      <c r="H100" s="94"/>
      <c r="I100" s="91"/>
      <c r="J100" s="91"/>
      <c r="K100" s="91"/>
      <c r="L100" s="142"/>
      <c r="M100" s="142"/>
      <c r="N100" s="102"/>
    </row>
    <row r="101" spans="3:14" s="7" customFormat="1" ht="15.75" x14ac:dyDescent="0.25">
      <c r="C101" s="90"/>
      <c r="D101" s="62"/>
      <c r="E101" s="97"/>
      <c r="F101" s="12" t="s">
        <v>0</v>
      </c>
      <c r="G101" s="18" t="e">
        <f>MAX(MAX(G95,L95)+MAX(G97,L97),L101)+G99</f>
        <v>#VALUE!</v>
      </c>
      <c r="H101" s="19" t="s">
        <v>1</v>
      </c>
      <c r="I101" s="12" t="str">
        <f>IF(Datos!B58=0,"","Pago Minimo por Capacidad")</f>
        <v/>
      </c>
      <c r="J101" s="91"/>
      <c r="K101" s="91"/>
      <c r="L101" s="143">
        <f>IF(Datos!B58=0,0,Datos!B58)</f>
        <v>0</v>
      </c>
      <c r="M101" s="144" t="str">
        <f>IF(Datos!B58=0,"","Pesos")</f>
        <v/>
      </c>
      <c r="N101" s="102"/>
    </row>
    <row r="102" spans="3:14" ht="15" x14ac:dyDescent="0.2">
      <c r="C102" s="90"/>
      <c r="D102" s="62"/>
      <c r="E102" s="91"/>
      <c r="F102" s="62"/>
      <c r="G102" s="91"/>
      <c r="H102" s="98"/>
      <c r="I102" s="62"/>
      <c r="J102" s="91"/>
      <c r="K102" s="91"/>
      <c r="L102" s="142"/>
      <c r="M102" s="142"/>
      <c r="N102" s="102"/>
    </row>
    <row r="103" spans="3:14" ht="15" x14ac:dyDescent="0.2">
      <c r="C103" s="90"/>
      <c r="D103" s="91"/>
      <c r="E103" s="91"/>
      <c r="F103" s="91"/>
      <c r="G103" s="100"/>
      <c r="H103" s="91"/>
      <c r="I103" s="91"/>
      <c r="J103" s="91"/>
      <c r="K103" s="91"/>
      <c r="L103" s="103"/>
      <c r="M103" s="104"/>
      <c r="N103" s="102"/>
    </row>
    <row r="104" spans="3:14" x14ac:dyDescent="0.2"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2"/>
    </row>
    <row r="105" spans="3:14" x14ac:dyDescent="0.2">
      <c r="C105" s="23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24"/>
    </row>
    <row r="106" spans="3:14" x14ac:dyDescent="0.2">
      <c r="C106" s="23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24"/>
    </row>
    <row r="107" spans="3:14" x14ac:dyDescent="0.2">
      <c r="C107" s="23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24"/>
    </row>
    <row r="108" spans="3:14" x14ac:dyDescent="0.2">
      <c r="C108" s="23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24"/>
    </row>
    <row r="109" spans="3:14" x14ac:dyDescent="0.2">
      <c r="C109" s="23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24"/>
    </row>
    <row r="110" spans="3:14" x14ac:dyDescent="0.2">
      <c r="C110" s="23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24"/>
    </row>
    <row r="111" spans="3:14" x14ac:dyDescent="0.2">
      <c r="C111" s="23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24"/>
    </row>
    <row r="112" spans="3:14" x14ac:dyDescent="0.2">
      <c r="C112" s="23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24"/>
    </row>
    <row r="113" spans="3:14" x14ac:dyDescent="0.2">
      <c r="C113" s="23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24"/>
    </row>
    <row r="114" spans="3:14" x14ac:dyDescent="0.2">
      <c r="C114" s="23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24"/>
    </row>
    <row r="115" spans="3:14" x14ac:dyDescent="0.2">
      <c r="C115" s="23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24"/>
    </row>
    <row r="116" spans="3:14" x14ac:dyDescent="0.2">
      <c r="C116" s="23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24"/>
    </row>
    <row r="117" spans="3:14" x14ac:dyDescent="0.2">
      <c r="C117" s="23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24"/>
    </row>
    <row r="118" spans="3:14" x14ac:dyDescent="0.2">
      <c r="C118" s="23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24"/>
    </row>
    <row r="119" spans="3:14" x14ac:dyDescent="0.2">
      <c r="C119" s="23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24"/>
    </row>
    <row r="120" spans="3:14" x14ac:dyDescent="0.2">
      <c r="C120" s="23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24"/>
    </row>
    <row r="121" spans="3:14" x14ac:dyDescent="0.2">
      <c r="C121" s="23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24"/>
    </row>
    <row r="122" spans="3:14" x14ac:dyDescent="0.2">
      <c r="C122" s="23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24"/>
    </row>
    <row r="123" spans="3:14" x14ac:dyDescent="0.2">
      <c r="C123" s="23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24"/>
    </row>
    <row r="124" spans="3:14" x14ac:dyDescent="0.2">
      <c r="C124" s="23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24"/>
    </row>
    <row r="125" spans="3:14" x14ac:dyDescent="0.2">
      <c r="C125" s="23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24"/>
    </row>
    <row r="126" spans="3:14" x14ac:dyDescent="0.2">
      <c r="C126" s="23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24"/>
    </row>
    <row r="127" spans="3:14" x14ac:dyDescent="0.2">
      <c r="C127" s="23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24"/>
    </row>
    <row r="128" spans="3:14" x14ac:dyDescent="0.2">
      <c r="C128" s="23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24"/>
    </row>
    <row r="129" spans="3:14" x14ac:dyDescent="0.2">
      <c r="C129" s="23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24"/>
    </row>
    <row r="130" spans="3:14" x14ac:dyDescent="0.2">
      <c r="C130" s="23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24"/>
    </row>
    <row r="131" spans="3:14" ht="160.5" customHeight="1" x14ac:dyDescent="0.2">
      <c r="C131" s="23"/>
      <c r="D131" s="64"/>
      <c r="E131" s="64"/>
      <c r="F131" s="64"/>
      <c r="G131" s="64"/>
      <c r="H131" s="64"/>
      <c r="I131" s="64"/>
      <c r="J131" s="9"/>
      <c r="K131" s="9"/>
      <c r="L131" s="9"/>
      <c r="M131" s="9"/>
      <c r="N131" s="24"/>
    </row>
    <row r="132" spans="3:14" s="150" customFormat="1" x14ac:dyDescent="0.2">
      <c r="C132" s="146"/>
      <c r="D132" s="147"/>
      <c r="E132" s="147"/>
      <c r="F132" s="147"/>
      <c r="G132" s="147"/>
      <c r="H132" s="147"/>
      <c r="I132" s="147"/>
      <c r="J132" s="148"/>
      <c r="K132" s="148"/>
      <c r="L132" s="148"/>
      <c r="M132" s="148"/>
      <c r="N132" s="149"/>
    </row>
    <row r="133" spans="3:14" s="153" customFormat="1" x14ac:dyDescent="0.2"/>
    <row r="134" spans="3:14" s="154" customFormat="1" ht="12" x14ac:dyDescent="0.2"/>
    <row r="135" spans="3:14" s="154" customFormat="1" ht="12" x14ac:dyDescent="0.2"/>
    <row r="136" spans="3:14" s="153" customFormat="1" x14ac:dyDescent="0.2"/>
    <row r="137" spans="3:14" s="153" customFormat="1" x14ac:dyDescent="0.2"/>
  </sheetData>
  <mergeCells count="3">
    <mergeCell ref="L4:M4"/>
    <mergeCell ref="K86:L86"/>
    <mergeCell ref="I10:N14"/>
  </mergeCells>
  <phoneticPr fontId="3" type="noConversion"/>
  <conditionalFormatting sqref="G99 L97 L95 M99 L101">
    <cfRule type="cellIs" dxfId="1" priority="2" stopIfTrue="1" operator="equal">
      <formula>0</formula>
    </cfRule>
  </conditionalFormatting>
  <conditionalFormatting sqref="I90:L91">
    <cfRule type="cellIs" dxfId="0" priority="1" stopIfTrue="1" operator="equal">
      <formula>0</formula>
    </cfRule>
  </conditionalFormatting>
  <printOptions horizontalCentered="1"/>
  <pageMargins left="0.17499999999999999" right="0.15" top="0.26078431372549021" bottom="0.39370078740157483" header="0.15748031496062992" footer="0"/>
  <pageSetup scale="56" fitToHeight="2" orientation="portrait" r:id="rId1"/>
  <headerFooter alignWithMargins="0">
    <oddFooter xml:space="preserve">&amp;RPágina &amp;P de &amp;N  </oddFooter>
  </headerFooter>
  <rowBreaks count="1" manualBreakCount="1">
    <brk id="83" min="1" max="1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Datos</vt:lpstr>
      <vt:lpstr>Anexo Cargos</vt:lpstr>
      <vt:lpstr>'Anexo Cargos'!Área_de_impresión</vt:lpstr>
      <vt:lpstr>Datos!Área_de_impresión</vt:lpstr>
    </vt:vector>
  </TitlesOfParts>
  <Company>Iberdrola Energía Monterrey,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Martínez</dc:creator>
  <cp:lastModifiedBy>Constantino Rugerio, Rogelio</cp:lastModifiedBy>
  <cp:lastPrinted>2007-10-23T22:18:23Z</cp:lastPrinted>
  <dcterms:created xsi:type="dcterms:W3CDTF">2002-02-20T15:56:44Z</dcterms:created>
  <dcterms:modified xsi:type="dcterms:W3CDTF">2017-08-04T19:59:42Z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1428178512</vt:i4>
  </property>
  <property fmtid="{D5CDD505-2E9C-101B-9397-08002B2CF9AE}" pid="3" name="_NewReviewCycle">
    <vt:lpwstr/>
  </property>
  <property fmtid="{D5CDD505-2E9C-101B-9397-08002B2CF9AE}" pid="4" name="_EmailSubject">
    <vt:lpwstr>DRAFT: E200 COGENERACIONES ICB,ICA,IEG</vt:lpwstr>
  </property>
  <property fmtid="{D5CDD505-2E9C-101B-9397-08002B2CF9AE}" pid="5" name="_AuthorEmail">
    <vt:lpwstr>awilde@iberdrola.com</vt:lpwstr>
  </property>
  <property fmtid="{D5CDD505-2E9C-101B-9397-08002B2CF9AE}" pid="6" name="_AuthorEmailDisplayName">
    <vt:lpwstr>Wilde Lopez, Alejandra</vt:lpwstr>
  </property>
  <property fmtid="{D5CDD505-2E9C-101B-9397-08002B2CF9AE}" pid="7" name="_ReviewingToolsShownOnce">
    <vt:lpwstr/>
  </property>
</Properties>
</file>